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DIRECCION_PROGRAMACION\COMPRA CORPORATIVA\COMPRA CORPORATIVA 2025\ACTOS PREVIOS\CENTRALIZADA\PPFF\DIRECTA PPFF CENT CICLOSPORINA 50mg TABLETA\Version 5.0\"/>
    </mc:Choice>
  </mc:AlternateContent>
  <bookViews>
    <workbookView xWindow="0" yWindow="0" windowWidth="28800" windowHeight="11835" tabRatio="641" activeTab="5"/>
  </bookViews>
  <sheets>
    <sheet name="ANEXO 01" sheetId="4" r:id="rId1"/>
    <sheet name="ANEXO 02" sheetId="37" r:id="rId2"/>
    <sheet name="ANEXO 03 " sheetId="38" r:id="rId3"/>
    <sheet name="ANEXO 4" sheetId="8" r:id="rId4"/>
    <sheet name="ANEXO 05" sheetId="9" r:id="rId5"/>
    <sheet name="ANEXO 06" sheetId="40" r:id="rId6"/>
    <sheet name="TD" sheetId="43" r:id="rId7"/>
    <sheet name="cc 2025" sheetId="41" r:id="rId8"/>
    <sheet name="BD" sheetId="42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xlnm._FilterDatabase" localSheetId="0" hidden="1">'ANEXO 01'!$A$4:$I$6</definedName>
    <definedName name="_xlnm._FilterDatabase" localSheetId="1" hidden="1">'ANEXO 02'!$A$5:$T$12</definedName>
    <definedName name="_xlnm._FilterDatabase" localSheetId="2" hidden="1">'ANEXO 03 '!$A$5:$CK$7</definedName>
    <definedName name="_xlnm._FilterDatabase" localSheetId="4" hidden="1">'ANEXO 05'!$A$5:$DS$6</definedName>
    <definedName name="_xlnm._FilterDatabase" localSheetId="5" hidden="1">'ANEXO 06'!$A$5:$H$16</definedName>
    <definedName name="_xlnm._FilterDatabase" localSheetId="3" hidden="1">'ANEXO 4'!$A$5:$Y$5</definedName>
    <definedName name="_xlnm._FilterDatabase" localSheetId="7" hidden="1">'cc 2025'!$A$3:$S$638</definedName>
    <definedName name="_xlnm.Print_Area" localSheetId="0">'ANEXO 01'!$A$1:$I$6</definedName>
    <definedName name="_xlnm.Print_Area" localSheetId="1">'ANEXO 02'!$A$1:$T$12</definedName>
    <definedName name="_xlnm.Print_Area" localSheetId="2">'ANEXO 03 '!$A$1:$S$7</definedName>
    <definedName name="_xlnm.Print_Area" localSheetId="4">'ANEXO 05'!$A$1:$Q$7</definedName>
    <definedName name="_xlnm.Print_Area" localSheetId="5">'ANEXO 06'!$A$1:$H$16</definedName>
    <definedName name="_xlnm.Print_Area" localSheetId="3">'ANEXO 4'!$A$1:$X$17</definedName>
    <definedName name="BASE_RUBRO" localSheetId="1">#REF!</definedName>
    <definedName name="BASE_RUBRO" localSheetId="2">#REF!</definedName>
    <definedName name="BASE_RUBRO" localSheetId="7">#REF!</definedName>
    <definedName name="BASE_RUBRO">#REF!</definedName>
    <definedName name="CODIGO_PUNTO" localSheetId="1">#REF!</definedName>
    <definedName name="CODIGO_PUNTO" localSheetId="2">#REF!</definedName>
    <definedName name="CODIGO_PUNTO" localSheetId="7">#REF!</definedName>
    <definedName name="CODIGO_PUNTO">#REF!</definedName>
    <definedName name="data4" localSheetId="4">'ANEXO 05'!$D$6:$L$6</definedName>
    <definedName name="datas" localSheetId="4">'ANEXO 05'!$D$4:$L$6</definedName>
    <definedName name="LISTADO" hidden="1">[1]BD_REQUERIDO!$AS$4:$AS$6</definedName>
    <definedName name="nume" localSheetId="2">'ANEXO 03 '!$B$6:$S$6</definedName>
    <definedName name="nume" localSheetId="7">#REF!</definedName>
    <definedName name="nume">#REF!</definedName>
    <definedName name="SECTORISTA" hidden="1">[2]BD!$M$4:$M$7</definedName>
    <definedName name="_xlnm.Print_Titles" localSheetId="0">'ANEXO 01'!$4:$4</definedName>
    <definedName name="_xlnm.Print_Titles" localSheetId="1">'ANEXO 02'!$1:$5</definedName>
    <definedName name="_xlnm.Print_Titles" localSheetId="2">'ANEXO 03 '!$1:$5</definedName>
    <definedName name="_xlnm.Print_Titles" localSheetId="4">'ANEXO 05'!$4:$5</definedName>
    <definedName name="_xlnm.Print_Titles" localSheetId="5">'ANEXO 06'!$1:$5</definedName>
    <definedName name="_xlnm.Print_Titles" localSheetId="3">'ANEXO 4'!$1:$5</definedName>
  </definedNames>
  <calcPr calcId="152511"/>
  <pivotCaches>
    <pivotCache cacheId="20" r:id="rId16"/>
  </pivotCaches>
</workbook>
</file>

<file path=xl/calcChain.xml><?xml version="1.0" encoding="utf-8"?>
<calcChain xmlns="http://schemas.openxmlformats.org/spreadsheetml/2006/main">
  <c r="X7" i="8" l="1"/>
  <c r="X8" i="8"/>
  <c r="X9" i="8"/>
  <c r="X10" i="8"/>
  <c r="X11" i="8"/>
  <c r="X12" i="8"/>
  <c r="X13" i="8"/>
  <c r="X14" i="8"/>
  <c r="X15" i="8"/>
  <c r="X16" i="8"/>
  <c r="X6" i="8"/>
  <c r="W7" i="8"/>
  <c r="W8" i="8"/>
  <c r="W9" i="8"/>
  <c r="W10" i="8"/>
  <c r="W11" i="8"/>
  <c r="W12" i="8"/>
  <c r="W13" i="8"/>
  <c r="W14" i="8"/>
  <c r="W15" i="8"/>
  <c r="W16" i="8"/>
  <c r="W6" i="8"/>
  <c r="S7" i="37"/>
  <c r="S8" i="37"/>
  <c r="S9" i="37"/>
  <c r="S10" i="37"/>
  <c r="S11" i="37"/>
  <c r="S6" i="37"/>
  <c r="AK12" i="42"/>
  <c r="AJ12" i="42"/>
  <c r="AI12" i="42"/>
  <c r="AH12" i="42"/>
  <c r="AG12" i="42"/>
  <c r="AK11" i="42"/>
  <c r="AJ11" i="42"/>
  <c r="AI11" i="42"/>
  <c r="AH11" i="42"/>
  <c r="AG11" i="42"/>
  <c r="AK10" i="42"/>
  <c r="AJ10" i="42"/>
  <c r="AI10" i="42"/>
  <c r="AH10" i="42"/>
  <c r="AG10" i="42"/>
  <c r="AK9" i="42"/>
  <c r="AJ9" i="42"/>
  <c r="AI9" i="42"/>
  <c r="AH9" i="42"/>
  <c r="AG9" i="42"/>
  <c r="AK8" i="42"/>
  <c r="AJ8" i="42"/>
  <c r="AI8" i="42"/>
  <c r="AH8" i="42"/>
  <c r="AG8" i="42"/>
  <c r="AK7" i="42"/>
  <c r="AJ7" i="42"/>
  <c r="AI7" i="42"/>
  <c r="AH7" i="42"/>
  <c r="AG7" i="42"/>
  <c r="AK6" i="42"/>
  <c r="AJ6" i="42"/>
  <c r="AI6" i="42"/>
  <c r="AH6" i="42"/>
  <c r="AG6" i="42"/>
  <c r="AK5" i="42"/>
  <c r="AJ5" i="42"/>
  <c r="AI5" i="42"/>
  <c r="AH5" i="42"/>
  <c r="AG5" i="42"/>
  <c r="AK4" i="42"/>
  <c r="AJ4" i="42"/>
  <c r="AI4" i="42"/>
  <c r="AH4" i="42"/>
  <c r="AG4" i="42"/>
  <c r="AK3" i="42"/>
  <c r="AJ3" i="42"/>
  <c r="AI3" i="42"/>
  <c r="AH3" i="42"/>
  <c r="AG3" i="42"/>
  <c r="AK2" i="42"/>
  <c r="AJ2" i="42"/>
  <c r="AI2" i="42"/>
  <c r="AH2" i="42"/>
  <c r="AG2" i="42"/>
  <c r="K17" i="8" l="1"/>
  <c r="L17" i="8"/>
  <c r="M17" i="8"/>
  <c r="N17" i="8"/>
  <c r="O17" i="8"/>
  <c r="P17" i="8"/>
  <c r="Q17" i="8"/>
  <c r="R17" i="8"/>
  <c r="S17" i="8"/>
  <c r="T17" i="8"/>
  <c r="U17" i="8"/>
  <c r="V17" i="8"/>
  <c r="W17" i="8"/>
  <c r="J17" i="8"/>
  <c r="G12" i="37"/>
  <c r="H12" i="37"/>
  <c r="I12" i="37"/>
  <c r="J12" i="37"/>
  <c r="K12" i="37"/>
  <c r="L12" i="37"/>
  <c r="M12" i="37"/>
  <c r="N12" i="37"/>
  <c r="O12" i="37"/>
  <c r="P12" i="37"/>
  <c r="Q12" i="37"/>
  <c r="R12" i="37"/>
  <c r="S12" i="37"/>
  <c r="F12" i="37"/>
  <c r="T7" i="37"/>
  <c r="T8" i="37"/>
  <c r="T9" i="37"/>
  <c r="T10" i="37"/>
  <c r="T11" i="37"/>
  <c r="T6" i="37"/>
  <c r="S638" i="41"/>
  <c r="M638" i="41"/>
  <c r="N638" i="41" s="1"/>
  <c r="L638" i="41"/>
  <c r="J638" i="41"/>
  <c r="S637" i="41"/>
  <c r="M637" i="41"/>
  <c r="N637" i="41" s="1"/>
  <c r="L637" i="41"/>
  <c r="J637" i="41"/>
  <c r="S636" i="41"/>
  <c r="M636" i="41"/>
  <c r="N636" i="41" s="1"/>
  <c r="L636" i="41"/>
  <c r="J636" i="41"/>
  <c r="S635" i="41"/>
  <c r="M635" i="41"/>
  <c r="N635" i="41" s="1"/>
  <c r="L635" i="41"/>
  <c r="J635" i="41"/>
  <c r="S634" i="41"/>
  <c r="M634" i="41"/>
  <c r="N634" i="41" s="1"/>
  <c r="L634" i="41"/>
  <c r="J634" i="41"/>
  <c r="S633" i="41"/>
  <c r="M633" i="41"/>
  <c r="N633" i="41" s="1"/>
  <c r="L633" i="41"/>
  <c r="J633" i="41"/>
  <c r="S632" i="41"/>
  <c r="M632" i="41"/>
  <c r="N632" i="41" s="1"/>
  <c r="L632" i="41"/>
  <c r="J632" i="41"/>
  <c r="S631" i="41"/>
  <c r="M631" i="41"/>
  <c r="N631" i="41" s="1"/>
  <c r="L631" i="41"/>
  <c r="J631" i="41"/>
  <c r="S630" i="41"/>
  <c r="M630" i="41"/>
  <c r="N630" i="41" s="1"/>
  <c r="L630" i="41"/>
  <c r="J630" i="41"/>
  <c r="S629" i="41"/>
  <c r="M629" i="41"/>
  <c r="N629" i="41" s="1"/>
  <c r="L629" i="41"/>
  <c r="J629" i="41"/>
  <c r="S628" i="41"/>
  <c r="N628" i="41"/>
  <c r="M628" i="41"/>
  <c r="L628" i="41"/>
  <c r="J628" i="41"/>
  <c r="S627" i="41"/>
  <c r="M627" i="41"/>
  <c r="N627" i="41" s="1"/>
  <c r="L627" i="41"/>
  <c r="J627" i="41"/>
  <c r="S626" i="41"/>
  <c r="M626" i="41"/>
  <c r="N626" i="41" s="1"/>
  <c r="L626" i="41"/>
  <c r="J626" i="41"/>
  <c r="S625" i="41"/>
  <c r="M625" i="41"/>
  <c r="N625" i="41" s="1"/>
  <c r="O625" i="41" s="1"/>
  <c r="R625" i="41" s="1"/>
  <c r="L625" i="41"/>
  <c r="J625" i="41"/>
  <c r="S624" i="41"/>
  <c r="M624" i="41"/>
  <c r="N624" i="41" s="1"/>
  <c r="L624" i="41"/>
  <c r="J624" i="41"/>
  <c r="S623" i="41"/>
  <c r="M623" i="41"/>
  <c r="N623" i="41" s="1"/>
  <c r="L623" i="41"/>
  <c r="J623" i="41"/>
  <c r="S622" i="41"/>
  <c r="M622" i="41"/>
  <c r="N622" i="41" s="1"/>
  <c r="L622" i="41"/>
  <c r="J622" i="41"/>
  <c r="S621" i="41"/>
  <c r="M621" i="41"/>
  <c r="N621" i="41" s="1"/>
  <c r="L621" i="41"/>
  <c r="J621" i="41"/>
  <c r="S620" i="41"/>
  <c r="M620" i="41"/>
  <c r="N620" i="41" s="1"/>
  <c r="L620" i="41"/>
  <c r="J620" i="41"/>
  <c r="S619" i="41"/>
  <c r="M619" i="41"/>
  <c r="N619" i="41" s="1"/>
  <c r="L619" i="41"/>
  <c r="J619" i="41"/>
  <c r="S618" i="41"/>
  <c r="N618" i="41"/>
  <c r="O618" i="41" s="1"/>
  <c r="R618" i="41" s="1"/>
  <c r="M618" i="41"/>
  <c r="L618" i="41"/>
  <c r="J618" i="41"/>
  <c r="S617" i="41"/>
  <c r="M617" i="41"/>
  <c r="N617" i="41" s="1"/>
  <c r="L617" i="41"/>
  <c r="J617" i="41"/>
  <c r="S616" i="41"/>
  <c r="M616" i="41"/>
  <c r="N616" i="41" s="1"/>
  <c r="L616" i="41"/>
  <c r="J616" i="41"/>
  <c r="S615" i="41"/>
  <c r="M615" i="41"/>
  <c r="N615" i="41" s="1"/>
  <c r="L615" i="41"/>
  <c r="J615" i="41"/>
  <c r="S614" i="41"/>
  <c r="M614" i="41"/>
  <c r="N614" i="41" s="1"/>
  <c r="L614" i="41"/>
  <c r="J614" i="41"/>
  <c r="S613" i="41"/>
  <c r="M613" i="41"/>
  <c r="N613" i="41" s="1"/>
  <c r="L613" i="41"/>
  <c r="J613" i="41"/>
  <c r="S612" i="41"/>
  <c r="M612" i="41"/>
  <c r="N612" i="41" s="1"/>
  <c r="Q612" i="41" s="1"/>
  <c r="L612" i="41"/>
  <c r="J612" i="41"/>
  <c r="S611" i="41"/>
  <c r="M611" i="41"/>
  <c r="N611" i="41" s="1"/>
  <c r="L611" i="41"/>
  <c r="J611" i="41"/>
  <c r="S610" i="41"/>
  <c r="M610" i="41"/>
  <c r="N610" i="41" s="1"/>
  <c r="P610" i="41" s="1"/>
  <c r="L610" i="41"/>
  <c r="J610" i="41"/>
  <c r="S609" i="41"/>
  <c r="M609" i="41"/>
  <c r="N609" i="41" s="1"/>
  <c r="O609" i="41" s="1"/>
  <c r="R609" i="41" s="1"/>
  <c r="L609" i="41"/>
  <c r="J609" i="41"/>
  <c r="S608" i="41"/>
  <c r="M608" i="41"/>
  <c r="N608" i="41" s="1"/>
  <c r="L608" i="41"/>
  <c r="J608" i="41"/>
  <c r="S607" i="41"/>
  <c r="M607" i="41"/>
  <c r="N607" i="41" s="1"/>
  <c r="L607" i="41"/>
  <c r="J607" i="41"/>
  <c r="S606" i="41"/>
  <c r="M606" i="41"/>
  <c r="N606" i="41" s="1"/>
  <c r="L606" i="41"/>
  <c r="J606" i="41"/>
  <c r="S605" i="41"/>
  <c r="M605" i="41"/>
  <c r="N605" i="41" s="1"/>
  <c r="L605" i="41"/>
  <c r="J605" i="41"/>
  <c r="S604" i="41"/>
  <c r="M604" i="41"/>
  <c r="N604" i="41" s="1"/>
  <c r="L604" i="41"/>
  <c r="J604" i="41"/>
  <c r="S603" i="41"/>
  <c r="M603" i="41"/>
  <c r="N603" i="41" s="1"/>
  <c r="L603" i="41"/>
  <c r="J603" i="41"/>
  <c r="S602" i="41"/>
  <c r="M602" i="41"/>
  <c r="N602" i="41" s="1"/>
  <c r="O602" i="41" s="1"/>
  <c r="R602" i="41" s="1"/>
  <c r="L602" i="41"/>
  <c r="J602" i="41"/>
  <c r="S601" i="41"/>
  <c r="M601" i="41"/>
  <c r="N601" i="41" s="1"/>
  <c r="L601" i="41"/>
  <c r="J601" i="41"/>
  <c r="S600" i="41"/>
  <c r="M600" i="41"/>
  <c r="N600" i="41" s="1"/>
  <c r="L600" i="41"/>
  <c r="J600" i="41"/>
  <c r="S599" i="41"/>
  <c r="M599" i="41"/>
  <c r="N599" i="41" s="1"/>
  <c r="L599" i="41"/>
  <c r="J599" i="41"/>
  <c r="S598" i="41"/>
  <c r="M598" i="41"/>
  <c r="N598" i="41" s="1"/>
  <c r="P598" i="41" s="1"/>
  <c r="L598" i="41"/>
  <c r="J598" i="41"/>
  <c r="S597" i="41"/>
  <c r="M597" i="41"/>
  <c r="N597" i="41" s="1"/>
  <c r="L597" i="41"/>
  <c r="J597" i="41"/>
  <c r="S596" i="41"/>
  <c r="M596" i="41"/>
  <c r="N596" i="41" s="1"/>
  <c r="L596" i="41"/>
  <c r="J596" i="41"/>
  <c r="S595" i="41"/>
  <c r="M595" i="41"/>
  <c r="N595" i="41" s="1"/>
  <c r="L595" i="41"/>
  <c r="J595" i="41"/>
  <c r="S594" i="41"/>
  <c r="M594" i="41"/>
  <c r="N594" i="41" s="1"/>
  <c r="L594" i="41"/>
  <c r="Q594" i="41" s="1"/>
  <c r="J594" i="41"/>
  <c r="S593" i="41"/>
  <c r="M593" i="41"/>
  <c r="N593" i="41" s="1"/>
  <c r="O593" i="41" s="1"/>
  <c r="R593" i="41" s="1"/>
  <c r="L593" i="41"/>
  <c r="J593" i="41"/>
  <c r="S592" i="41"/>
  <c r="M592" i="41"/>
  <c r="N592" i="41" s="1"/>
  <c r="L592" i="41"/>
  <c r="J592" i="41"/>
  <c r="S591" i="41"/>
  <c r="M591" i="41"/>
  <c r="N591" i="41" s="1"/>
  <c r="P591" i="41" s="1"/>
  <c r="L591" i="41"/>
  <c r="J591" i="41"/>
  <c r="S590" i="41"/>
  <c r="M590" i="41"/>
  <c r="N590" i="41" s="1"/>
  <c r="L590" i="41"/>
  <c r="J590" i="41"/>
  <c r="S589" i="41"/>
  <c r="M589" i="41"/>
  <c r="N589" i="41" s="1"/>
  <c r="L589" i="41"/>
  <c r="J589" i="41"/>
  <c r="S588" i="41"/>
  <c r="M588" i="41"/>
  <c r="N588" i="41" s="1"/>
  <c r="L588" i="41"/>
  <c r="J588" i="41"/>
  <c r="S587" i="41"/>
  <c r="M587" i="41"/>
  <c r="N587" i="41" s="1"/>
  <c r="L587" i="41"/>
  <c r="J587" i="41"/>
  <c r="S586" i="41"/>
  <c r="O586" i="41"/>
  <c r="R586" i="41" s="1"/>
  <c r="M586" i="41"/>
  <c r="N586" i="41" s="1"/>
  <c r="L586" i="41"/>
  <c r="J586" i="41"/>
  <c r="S585" i="41"/>
  <c r="M585" i="41"/>
  <c r="N585" i="41" s="1"/>
  <c r="L585" i="41"/>
  <c r="J585" i="41"/>
  <c r="S584" i="41"/>
  <c r="M584" i="41"/>
  <c r="N584" i="41" s="1"/>
  <c r="L584" i="41"/>
  <c r="Q584" i="41" s="1"/>
  <c r="J584" i="41"/>
  <c r="S583" i="41"/>
  <c r="M583" i="41"/>
  <c r="N583" i="41" s="1"/>
  <c r="L583" i="41"/>
  <c r="J583" i="41"/>
  <c r="S582" i="41"/>
  <c r="M582" i="41"/>
  <c r="N582" i="41" s="1"/>
  <c r="L582" i="41"/>
  <c r="J582" i="41"/>
  <c r="S581" i="41"/>
  <c r="M581" i="41"/>
  <c r="N581" i="41" s="1"/>
  <c r="P581" i="41" s="1"/>
  <c r="L581" i="41"/>
  <c r="J581" i="41"/>
  <c r="S580" i="41"/>
  <c r="M580" i="41"/>
  <c r="N580" i="41" s="1"/>
  <c r="L580" i="41"/>
  <c r="J580" i="41"/>
  <c r="S579" i="41"/>
  <c r="M579" i="41"/>
  <c r="N579" i="41" s="1"/>
  <c r="L579" i="41"/>
  <c r="J579" i="41"/>
  <c r="S578" i="41"/>
  <c r="M578" i="41"/>
  <c r="N578" i="41" s="1"/>
  <c r="O578" i="41" s="1"/>
  <c r="R578" i="41" s="1"/>
  <c r="L578" i="41"/>
  <c r="J578" i="41"/>
  <c r="S577" i="41"/>
  <c r="M577" i="41"/>
  <c r="N577" i="41" s="1"/>
  <c r="O577" i="41" s="1"/>
  <c r="R577" i="41" s="1"/>
  <c r="L577" i="41"/>
  <c r="J577" i="41"/>
  <c r="S576" i="41"/>
  <c r="M576" i="41"/>
  <c r="N576" i="41" s="1"/>
  <c r="L576" i="41"/>
  <c r="J576" i="41"/>
  <c r="S575" i="41"/>
  <c r="M575" i="41"/>
  <c r="N575" i="41" s="1"/>
  <c r="P575" i="41" s="1"/>
  <c r="L575" i="41"/>
  <c r="J575" i="41"/>
  <c r="S574" i="41"/>
  <c r="M574" i="41"/>
  <c r="N574" i="41" s="1"/>
  <c r="L574" i="41"/>
  <c r="J574" i="41"/>
  <c r="S573" i="41"/>
  <c r="M573" i="41"/>
  <c r="N573" i="41" s="1"/>
  <c r="L573" i="41"/>
  <c r="J573" i="41"/>
  <c r="S572" i="41"/>
  <c r="M572" i="41"/>
  <c r="N572" i="41" s="1"/>
  <c r="L572" i="41"/>
  <c r="J572" i="41"/>
  <c r="S571" i="41"/>
  <c r="M571" i="41"/>
  <c r="N571" i="41" s="1"/>
  <c r="L571" i="41"/>
  <c r="J571" i="41"/>
  <c r="S570" i="41"/>
  <c r="N570" i="41"/>
  <c r="P570" i="41" s="1"/>
  <c r="M570" i="41"/>
  <c r="L570" i="41"/>
  <c r="J570" i="41"/>
  <c r="S569" i="41"/>
  <c r="M569" i="41"/>
  <c r="N569" i="41" s="1"/>
  <c r="L569" i="41"/>
  <c r="J569" i="41"/>
  <c r="S568" i="41"/>
  <c r="M568" i="41"/>
  <c r="N568" i="41" s="1"/>
  <c r="Q568" i="41" s="1"/>
  <c r="L568" i="41"/>
  <c r="J568" i="41"/>
  <c r="S567" i="41"/>
  <c r="M567" i="41"/>
  <c r="N567" i="41" s="1"/>
  <c r="L567" i="41"/>
  <c r="J567" i="41"/>
  <c r="S566" i="41"/>
  <c r="N566" i="41"/>
  <c r="O566" i="41" s="1"/>
  <c r="R566" i="41" s="1"/>
  <c r="M566" i="41"/>
  <c r="L566" i="41"/>
  <c r="J566" i="41"/>
  <c r="S565" i="41"/>
  <c r="M565" i="41"/>
  <c r="N565" i="41" s="1"/>
  <c r="L565" i="41"/>
  <c r="J565" i="41"/>
  <c r="S564" i="41"/>
  <c r="N564" i="41"/>
  <c r="M564" i="41"/>
  <c r="L564" i="41"/>
  <c r="J564" i="41"/>
  <c r="S563" i="41"/>
  <c r="M563" i="41"/>
  <c r="N563" i="41" s="1"/>
  <c r="L563" i="41"/>
  <c r="J563" i="41"/>
  <c r="S562" i="41"/>
  <c r="M562" i="41"/>
  <c r="N562" i="41" s="1"/>
  <c r="L562" i="41"/>
  <c r="J562" i="41"/>
  <c r="S561" i="41"/>
  <c r="M561" i="41"/>
  <c r="N561" i="41" s="1"/>
  <c r="O561" i="41" s="1"/>
  <c r="R561" i="41" s="1"/>
  <c r="L561" i="41"/>
  <c r="J561" i="41"/>
  <c r="S560" i="41"/>
  <c r="M560" i="41"/>
  <c r="N560" i="41" s="1"/>
  <c r="L560" i="41"/>
  <c r="J560" i="41"/>
  <c r="S559" i="41"/>
  <c r="M559" i="41"/>
  <c r="N559" i="41" s="1"/>
  <c r="P559" i="41" s="1"/>
  <c r="L559" i="41"/>
  <c r="J559" i="41"/>
  <c r="S558" i="41"/>
  <c r="M558" i="41"/>
  <c r="N558" i="41" s="1"/>
  <c r="L558" i="41"/>
  <c r="J558" i="41"/>
  <c r="S557" i="41"/>
  <c r="M557" i="41"/>
  <c r="N557" i="41" s="1"/>
  <c r="L557" i="41"/>
  <c r="J557" i="41"/>
  <c r="S556" i="41"/>
  <c r="M556" i="41"/>
  <c r="N556" i="41" s="1"/>
  <c r="L556" i="41"/>
  <c r="J556" i="41"/>
  <c r="S555" i="41"/>
  <c r="M555" i="41"/>
  <c r="N555" i="41" s="1"/>
  <c r="L555" i="41"/>
  <c r="J555" i="41"/>
  <c r="S554" i="41"/>
  <c r="M554" i="41"/>
  <c r="N554" i="41" s="1"/>
  <c r="L554" i="41"/>
  <c r="J554" i="41"/>
  <c r="S553" i="41"/>
  <c r="M553" i="41"/>
  <c r="N553" i="41" s="1"/>
  <c r="L553" i="41"/>
  <c r="J553" i="41"/>
  <c r="S552" i="41"/>
  <c r="M552" i="41"/>
  <c r="N552" i="41" s="1"/>
  <c r="L552" i="41"/>
  <c r="J552" i="41"/>
  <c r="S551" i="41"/>
  <c r="M551" i="41"/>
  <c r="N551" i="41" s="1"/>
  <c r="L551" i="41"/>
  <c r="J551" i="41"/>
  <c r="S550" i="41"/>
  <c r="M550" i="41"/>
  <c r="N550" i="41" s="1"/>
  <c r="L550" i="41"/>
  <c r="J550" i="41"/>
  <c r="S549" i="41"/>
  <c r="M549" i="41"/>
  <c r="N549" i="41" s="1"/>
  <c r="L549" i="41"/>
  <c r="J549" i="41"/>
  <c r="S548" i="41"/>
  <c r="M548" i="41"/>
  <c r="N548" i="41" s="1"/>
  <c r="L548" i="41"/>
  <c r="J548" i="41"/>
  <c r="S547" i="41"/>
  <c r="M547" i="41"/>
  <c r="N547" i="41" s="1"/>
  <c r="L547" i="41"/>
  <c r="J547" i="41"/>
  <c r="S546" i="41"/>
  <c r="M546" i="41"/>
  <c r="N546" i="41" s="1"/>
  <c r="L546" i="41"/>
  <c r="J546" i="41"/>
  <c r="S545" i="41"/>
  <c r="M545" i="41"/>
  <c r="N545" i="41" s="1"/>
  <c r="O545" i="41" s="1"/>
  <c r="R545" i="41" s="1"/>
  <c r="L545" i="41"/>
  <c r="J545" i="41"/>
  <c r="S544" i="41"/>
  <c r="M544" i="41"/>
  <c r="N544" i="41" s="1"/>
  <c r="L544" i="41"/>
  <c r="J544" i="41"/>
  <c r="S543" i="41"/>
  <c r="M543" i="41"/>
  <c r="N543" i="41" s="1"/>
  <c r="L543" i="41"/>
  <c r="J543" i="41"/>
  <c r="S542" i="41"/>
  <c r="M542" i="41"/>
  <c r="N542" i="41" s="1"/>
  <c r="L542" i="41"/>
  <c r="J542" i="41"/>
  <c r="S541" i="41"/>
  <c r="M541" i="41"/>
  <c r="N541" i="41" s="1"/>
  <c r="L541" i="41"/>
  <c r="J541" i="41"/>
  <c r="S540" i="41"/>
  <c r="M540" i="41"/>
  <c r="N540" i="41" s="1"/>
  <c r="O540" i="41" s="1"/>
  <c r="R540" i="41" s="1"/>
  <c r="L540" i="41"/>
  <c r="J540" i="41"/>
  <c r="S539" i="41"/>
  <c r="N539" i="41"/>
  <c r="O539" i="41" s="1"/>
  <c r="R539" i="41" s="1"/>
  <c r="M539" i="41"/>
  <c r="L539" i="41"/>
  <c r="J539" i="41"/>
  <c r="S538" i="41"/>
  <c r="M538" i="41"/>
  <c r="N538" i="41" s="1"/>
  <c r="L538" i="41"/>
  <c r="J538" i="41"/>
  <c r="S537" i="41"/>
  <c r="M537" i="41"/>
  <c r="N537" i="41" s="1"/>
  <c r="L537" i="41"/>
  <c r="J537" i="41"/>
  <c r="S536" i="41"/>
  <c r="M536" i="41"/>
  <c r="N536" i="41" s="1"/>
  <c r="L536" i="41"/>
  <c r="J536" i="41"/>
  <c r="S535" i="41"/>
  <c r="M535" i="41"/>
  <c r="N535" i="41" s="1"/>
  <c r="L535" i="41"/>
  <c r="J535" i="41"/>
  <c r="S534" i="41"/>
  <c r="M534" i="41"/>
  <c r="N534" i="41" s="1"/>
  <c r="P534" i="41" s="1"/>
  <c r="L534" i="41"/>
  <c r="J534" i="41"/>
  <c r="S533" i="41"/>
  <c r="M533" i="41"/>
  <c r="N533" i="41" s="1"/>
  <c r="L533" i="41"/>
  <c r="J533" i="41"/>
  <c r="S532" i="41"/>
  <c r="M532" i="41"/>
  <c r="N532" i="41" s="1"/>
  <c r="L532" i="41"/>
  <c r="J532" i="41"/>
  <c r="S531" i="41"/>
  <c r="M531" i="41"/>
  <c r="N531" i="41" s="1"/>
  <c r="L531" i="41"/>
  <c r="J531" i="41"/>
  <c r="S530" i="41"/>
  <c r="M530" i="41"/>
  <c r="N530" i="41" s="1"/>
  <c r="L530" i="41"/>
  <c r="J530" i="41"/>
  <c r="S529" i="41"/>
  <c r="M529" i="41"/>
  <c r="N529" i="41" s="1"/>
  <c r="L529" i="41"/>
  <c r="J529" i="41"/>
  <c r="S528" i="41"/>
  <c r="M528" i="41"/>
  <c r="N528" i="41" s="1"/>
  <c r="L528" i="41"/>
  <c r="J528" i="41"/>
  <c r="S527" i="41"/>
  <c r="M527" i="41"/>
  <c r="N527" i="41" s="1"/>
  <c r="P527" i="41" s="1"/>
  <c r="L527" i="41"/>
  <c r="J527" i="41"/>
  <c r="S526" i="41"/>
  <c r="M526" i="41"/>
  <c r="N526" i="41" s="1"/>
  <c r="L526" i="41"/>
  <c r="J526" i="41"/>
  <c r="S525" i="41"/>
  <c r="M525" i="41"/>
  <c r="N525" i="41" s="1"/>
  <c r="L525" i="41"/>
  <c r="J525" i="41"/>
  <c r="S524" i="41"/>
  <c r="M524" i="41"/>
  <c r="N524" i="41" s="1"/>
  <c r="O524" i="41" s="1"/>
  <c r="R524" i="41" s="1"/>
  <c r="L524" i="41"/>
  <c r="J524" i="41"/>
  <c r="S523" i="41"/>
  <c r="M523" i="41"/>
  <c r="N523" i="41" s="1"/>
  <c r="L523" i="41"/>
  <c r="J523" i="41"/>
  <c r="S522" i="41"/>
  <c r="M522" i="41"/>
  <c r="N522" i="41" s="1"/>
  <c r="L522" i="41"/>
  <c r="J522" i="41"/>
  <c r="S521" i="41"/>
  <c r="M521" i="41"/>
  <c r="N521" i="41" s="1"/>
  <c r="L521" i="41"/>
  <c r="J521" i="41"/>
  <c r="S520" i="41"/>
  <c r="M520" i="41"/>
  <c r="N520" i="41" s="1"/>
  <c r="L520" i="41"/>
  <c r="Q520" i="41" s="1"/>
  <c r="J520" i="41"/>
  <c r="S519" i="41"/>
  <c r="M519" i="41"/>
  <c r="N519" i="41" s="1"/>
  <c r="L519" i="41"/>
  <c r="J519" i="41"/>
  <c r="S518" i="41"/>
  <c r="M518" i="41"/>
  <c r="N518" i="41" s="1"/>
  <c r="L518" i="41"/>
  <c r="J518" i="41"/>
  <c r="S517" i="41"/>
  <c r="M517" i="41"/>
  <c r="N517" i="41" s="1"/>
  <c r="L517" i="41"/>
  <c r="J517" i="41"/>
  <c r="S516" i="41"/>
  <c r="M516" i="41"/>
  <c r="N516" i="41" s="1"/>
  <c r="L516" i="41"/>
  <c r="J516" i="41"/>
  <c r="S515" i="41"/>
  <c r="M515" i="41"/>
  <c r="N515" i="41" s="1"/>
  <c r="L515" i="41"/>
  <c r="J515" i="41"/>
  <c r="S514" i="41"/>
  <c r="M514" i="41"/>
  <c r="N514" i="41" s="1"/>
  <c r="O514" i="41" s="1"/>
  <c r="R514" i="41" s="1"/>
  <c r="L514" i="41"/>
  <c r="J514" i="41"/>
  <c r="S513" i="41"/>
  <c r="M513" i="41"/>
  <c r="N513" i="41" s="1"/>
  <c r="O513" i="41" s="1"/>
  <c r="R513" i="41" s="1"/>
  <c r="L513" i="41"/>
  <c r="J513" i="41"/>
  <c r="S512" i="41"/>
  <c r="M512" i="41"/>
  <c r="N512" i="41" s="1"/>
  <c r="L512" i="41"/>
  <c r="J512" i="41"/>
  <c r="S511" i="41"/>
  <c r="N511" i="41"/>
  <c r="P511" i="41" s="1"/>
  <c r="M511" i="41"/>
  <c r="L511" i="41"/>
  <c r="J511" i="41"/>
  <c r="S510" i="41"/>
  <c r="M510" i="41"/>
  <c r="N510" i="41" s="1"/>
  <c r="L510" i="41"/>
  <c r="J510" i="41"/>
  <c r="S509" i="41"/>
  <c r="M509" i="41"/>
  <c r="N509" i="41" s="1"/>
  <c r="L509" i="41"/>
  <c r="J509" i="41"/>
  <c r="S508" i="41"/>
  <c r="M508" i="41"/>
  <c r="N508" i="41" s="1"/>
  <c r="O508" i="41" s="1"/>
  <c r="R508" i="41" s="1"/>
  <c r="L508" i="41"/>
  <c r="J508" i="41"/>
  <c r="S507" i="41"/>
  <c r="M507" i="41"/>
  <c r="N507" i="41" s="1"/>
  <c r="L507" i="41"/>
  <c r="J507" i="41"/>
  <c r="S506" i="41"/>
  <c r="M506" i="41"/>
  <c r="N506" i="41" s="1"/>
  <c r="O506" i="41" s="1"/>
  <c r="R506" i="41" s="1"/>
  <c r="L506" i="41"/>
  <c r="J506" i="41"/>
  <c r="S505" i="41"/>
  <c r="M505" i="41"/>
  <c r="N505" i="41" s="1"/>
  <c r="L505" i="41"/>
  <c r="J505" i="41"/>
  <c r="S504" i="41"/>
  <c r="M504" i="41"/>
  <c r="N504" i="41" s="1"/>
  <c r="L504" i="41"/>
  <c r="J504" i="41"/>
  <c r="S503" i="41"/>
  <c r="M503" i="41"/>
  <c r="N503" i="41" s="1"/>
  <c r="L503" i="41"/>
  <c r="J503" i="41"/>
  <c r="S502" i="41"/>
  <c r="M502" i="41"/>
  <c r="N502" i="41" s="1"/>
  <c r="L502" i="41"/>
  <c r="J502" i="41"/>
  <c r="S501" i="41"/>
  <c r="M501" i="41"/>
  <c r="N501" i="41" s="1"/>
  <c r="L501" i="41"/>
  <c r="J501" i="41"/>
  <c r="S500" i="41"/>
  <c r="M500" i="41"/>
  <c r="N500" i="41" s="1"/>
  <c r="L500" i="41"/>
  <c r="J500" i="41"/>
  <c r="S499" i="41"/>
  <c r="M499" i="41"/>
  <c r="N499" i="41" s="1"/>
  <c r="P499" i="41" s="1"/>
  <c r="L499" i="41"/>
  <c r="J499" i="41"/>
  <c r="S498" i="41"/>
  <c r="M498" i="41"/>
  <c r="N498" i="41" s="1"/>
  <c r="L498" i="41"/>
  <c r="J498" i="41"/>
  <c r="S497" i="41"/>
  <c r="N497" i="41"/>
  <c r="O497" i="41" s="1"/>
  <c r="R497" i="41" s="1"/>
  <c r="M497" i="41"/>
  <c r="L497" i="41"/>
  <c r="J497" i="41"/>
  <c r="S496" i="41"/>
  <c r="M496" i="41"/>
  <c r="N496" i="41" s="1"/>
  <c r="L496" i="41"/>
  <c r="J496" i="41"/>
  <c r="S495" i="41"/>
  <c r="M495" i="41"/>
  <c r="N495" i="41" s="1"/>
  <c r="P495" i="41" s="1"/>
  <c r="L495" i="41"/>
  <c r="J495" i="41"/>
  <c r="S494" i="41"/>
  <c r="M494" i="41"/>
  <c r="N494" i="41" s="1"/>
  <c r="L494" i="41"/>
  <c r="J494" i="41"/>
  <c r="S493" i="41"/>
  <c r="M493" i="41"/>
  <c r="N493" i="41" s="1"/>
  <c r="L493" i="41"/>
  <c r="J493" i="41"/>
  <c r="S492" i="41"/>
  <c r="M492" i="41"/>
  <c r="N492" i="41" s="1"/>
  <c r="O492" i="41" s="1"/>
  <c r="R492" i="41" s="1"/>
  <c r="L492" i="41"/>
  <c r="J492" i="41"/>
  <c r="S491" i="41"/>
  <c r="M491" i="41"/>
  <c r="N491" i="41" s="1"/>
  <c r="L491" i="41"/>
  <c r="J491" i="41"/>
  <c r="S490" i="41"/>
  <c r="M490" i="41"/>
  <c r="N490" i="41" s="1"/>
  <c r="L490" i="41"/>
  <c r="J490" i="41"/>
  <c r="S489" i="41"/>
  <c r="M489" i="41"/>
  <c r="N489" i="41" s="1"/>
  <c r="L489" i="41"/>
  <c r="J489" i="41"/>
  <c r="S488" i="41"/>
  <c r="M488" i="41"/>
  <c r="N488" i="41" s="1"/>
  <c r="L488" i="41"/>
  <c r="Q488" i="41" s="1"/>
  <c r="J488" i="41"/>
  <c r="S487" i="41"/>
  <c r="M487" i="41"/>
  <c r="N487" i="41" s="1"/>
  <c r="L487" i="41"/>
  <c r="J487" i="41"/>
  <c r="S486" i="41"/>
  <c r="M486" i="41"/>
  <c r="N486" i="41" s="1"/>
  <c r="P486" i="41" s="1"/>
  <c r="L486" i="41"/>
  <c r="J486" i="41"/>
  <c r="S485" i="41"/>
  <c r="M485" i="41"/>
  <c r="N485" i="41" s="1"/>
  <c r="L485" i="41"/>
  <c r="J485" i="41"/>
  <c r="S484" i="41"/>
  <c r="M484" i="41"/>
  <c r="N484" i="41" s="1"/>
  <c r="L484" i="41"/>
  <c r="J484" i="41"/>
  <c r="S483" i="41"/>
  <c r="M483" i="41"/>
  <c r="N483" i="41" s="1"/>
  <c r="P483" i="41" s="1"/>
  <c r="L483" i="41"/>
  <c r="J483" i="41"/>
  <c r="S482" i="41"/>
  <c r="M482" i="41"/>
  <c r="N482" i="41" s="1"/>
  <c r="L482" i="41"/>
  <c r="J482" i="41"/>
  <c r="S481" i="41"/>
  <c r="M481" i="41"/>
  <c r="N481" i="41" s="1"/>
  <c r="O481" i="41" s="1"/>
  <c r="R481" i="41" s="1"/>
  <c r="L481" i="41"/>
  <c r="J481" i="41"/>
  <c r="S480" i="41"/>
  <c r="M480" i="41"/>
  <c r="N480" i="41" s="1"/>
  <c r="L480" i="41"/>
  <c r="J480" i="41"/>
  <c r="S479" i="41"/>
  <c r="M479" i="41"/>
  <c r="N479" i="41" s="1"/>
  <c r="L479" i="41"/>
  <c r="J479" i="41"/>
  <c r="S478" i="41"/>
  <c r="M478" i="41"/>
  <c r="N478" i="41" s="1"/>
  <c r="L478" i="41"/>
  <c r="J478" i="41"/>
  <c r="S477" i="41"/>
  <c r="M477" i="41"/>
  <c r="N477" i="41" s="1"/>
  <c r="L477" i="41"/>
  <c r="J477" i="41"/>
  <c r="S476" i="41"/>
  <c r="M476" i="41"/>
  <c r="N476" i="41" s="1"/>
  <c r="O476" i="41" s="1"/>
  <c r="R476" i="41" s="1"/>
  <c r="L476" i="41"/>
  <c r="J476" i="41"/>
  <c r="S475" i="41"/>
  <c r="M475" i="41"/>
  <c r="N475" i="41" s="1"/>
  <c r="L475" i="41"/>
  <c r="J475" i="41"/>
  <c r="S474" i="41"/>
  <c r="M474" i="41"/>
  <c r="N474" i="41" s="1"/>
  <c r="L474" i="41"/>
  <c r="J474" i="41"/>
  <c r="S473" i="41"/>
  <c r="M473" i="41"/>
  <c r="N473" i="41" s="1"/>
  <c r="L473" i="41"/>
  <c r="Q473" i="41" s="1"/>
  <c r="J473" i="41"/>
  <c r="S472" i="41"/>
  <c r="M472" i="41"/>
  <c r="N472" i="41" s="1"/>
  <c r="L472" i="41"/>
  <c r="J472" i="41"/>
  <c r="S471" i="41"/>
  <c r="N471" i="41"/>
  <c r="P471" i="41" s="1"/>
  <c r="M471" i="41"/>
  <c r="L471" i="41"/>
  <c r="J471" i="41"/>
  <c r="S470" i="41"/>
  <c r="M470" i="41"/>
  <c r="N470" i="41" s="1"/>
  <c r="L470" i="41"/>
  <c r="J470" i="41"/>
  <c r="S469" i="41"/>
  <c r="M469" i="41"/>
  <c r="N469" i="41" s="1"/>
  <c r="L469" i="41"/>
  <c r="J469" i="41"/>
  <c r="S468" i="41"/>
  <c r="M468" i="41"/>
  <c r="N468" i="41" s="1"/>
  <c r="L468" i="41"/>
  <c r="J468" i="41"/>
  <c r="S467" i="41"/>
  <c r="M467" i="41"/>
  <c r="N467" i="41" s="1"/>
  <c r="L467" i="41"/>
  <c r="J467" i="41"/>
  <c r="S466" i="41"/>
  <c r="M466" i="41"/>
  <c r="N466" i="41" s="1"/>
  <c r="L466" i="41"/>
  <c r="J466" i="41"/>
  <c r="S465" i="41"/>
  <c r="M465" i="41"/>
  <c r="N465" i="41" s="1"/>
  <c r="O465" i="41" s="1"/>
  <c r="R465" i="41" s="1"/>
  <c r="L465" i="41"/>
  <c r="Q465" i="41" s="1"/>
  <c r="J465" i="41"/>
  <c r="S464" i="41"/>
  <c r="M464" i="41"/>
  <c r="N464" i="41" s="1"/>
  <c r="L464" i="41"/>
  <c r="J464" i="41"/>
  <c r="S463" i="41"/>
  <c r="M463" i="41"/>
  <c r="N463" i="41" s="1"/>
  <c r="L463" i="41"/>
  <c r="J463" i="41"/>
  <c r="S462" i="41"/>
  <c r="M462" i="41"/>
  <c r="N462" i="41" s="1"/>
  <c r="L462" i="41"/>
  <c r="J462" i="41"/>
  <c r="S461" i="41"/>
  <c r="M461" i="41"/>
  <c r="N461" i="41" s="1"/>
  <c r="L461" i="41"/>
  <c r="J461" i="41"/>
  <c r="S460" i="41"/>
  <c r="M460" i="41"/>
  <c r="N460" i="41" s="1"/>
  <c r="L460" i="41"/>
  <c r="J460" i="41"/>
  <c r="S459" i="41"/>
  <c r="M459" i="41"/>
  <c r="N459" i="41" s="1"/>
  <c r="L459" i="41"/>
  <c r="J459" i="41"/>
  <c r="S458" i="41"/>
  <c r="M458" i="41"/>
  <c r="N458" i="41" s="1"/>
  <c r="P458" i="41" s="1"/>
  <c r="L458" i="41"/>
  <c r="J458" i="41"/>
  <c r="S457" i="41"/>
  <c r="M457" i="41"/>
  <c r="N457" i="41" s="1"/>
  <c r="L457" i="41"/>
  <c r="J457" i="41"/>
  <c r="S456" i="41"/>
  <c r="M456" i="41"/>
  <c r="N456" i="41" s="1"/>
  <c r="L456" i="41"/>
  <c r="J456" i="41"/>
  <c r="S455" i="41"/>
  <c r="M455" i="41"/>
  <c r="N455" i="41" s="1"/>
  <c r="L455" i="41"/>
  <c r="J455" i="41"/>
  <c r="S454" i="41"/>
  <c r="M454" i="41"/>
  <c r="N454" i="41" s="1"/>
  <c r="O454" i="41" s="1"/>
  <c r="R454" i="41" s="1"/>
  <c r="L454" i="41"/>
  <c r="J454" i="41"/>
  <c r="S453" i="41"/>
  <c r="M453" i="41"/>
  <c r="N453" i="41" s="1"/>
  <c r="L453" i="41"/>
  <c r="J453" i="41"/>
  <c r="S452" i="41"/>
  <c r="M452" i="41"/>
  <c r="N452" i="41" s="1"/>
  <c r="L452" i="41"/>
  <c r="J452" i="41"/>
  <c r="S451" i="41"/>
  <c r="M451" i="41"/>
  <c r="N451" i="41" s="1"/>
  <c r="O451" i="41" s="1"/>
  <c r="R451" i="41" s="1"/>
  <c r="L451" i="41"/>
  <c r="J451" i="41"/>
  <c r="S450" i="41"/>
  <c r="N450" i="41"/>
  <c r="P450" i="41" s="1"/>
  <c r="M450" i="41"/>
  <c r="L450" i="41"/>
  <c r="J450" i="41"/>
  <c r="S449" i="41"/>
  <c r="M449" i="41"/>
  <c r="N449" i="41" s="1"/>
  <c r="O449" i="41" s="1"/>
  <c r="R449" i="41" s="1"/>
  <c r="L449" i="41"/>
  <c r="J449" i="41"/>
  <c r="S448" i="41"/>
  <c r="M448" i="41"/>
  <c r="N448" i="41" s="1"/>
  <c r="L448" i="41"/>
  <c r="J448" i="41"/>
  <c r="S447" i="41"/>
  <c r="M447" i="41"/>
  <c r="N447" i="41" s="1"/>
  <c r="L447" i="41"/>
  <c r="J447" i="41"/>
  <c r="S446" i="41"/>
  <c r="M446" i="41"/>
  <c r="N446" i="41" s="1"/>
  <c r="L446" i="41"/>
  <c r="J446" i="41"/>
  <c r="S445" i="41"/>
  <c r="M445" i="41"/>
  <c r="N445" i="41" s="1"/>
  <c r="L445" i="41"/>
  <c r="J445" i="41"/>
  <c r="S444" i="41"/>
  <c r="M444" i="41"/>
  <c r="N444" i="41" s="1"/>
  <c r="O444" i="41" s="1"/>
  <c r="R444" i="41" s="1"/>
  <c r="L444" i="41"/>
  <c r="J444" i="41"/>
  <c r="S443" i="41"/>
  <c r="M443" i="41"/>
  <c r="N443" i="41" s="1"/>
  <c r="L443" i="41"/>
  <c r="J443" i="41"/>
  <c r="S442" i="41"/>
  <c r="O442" i="41"/>
  <c r="R442" i="41" s="1"/>
  <c r="N442" i="41"/>
  <c r="P442" i="41" s="1"/>
  <c r="M442" i="41"/>
  <c r="L442" i="41"/>
  <c r="J442" i="41"/>
  <c r="S441" i="41"/>
  <c r="M441" i="41"/>
  <c r="N441" i="41" s="1"/>
  <c r="L441" i="41"/>
  <c r="J441" i="41"/>
  <c r="S440" i="41"/>
  <c r="M440" i="41"/>
  <c r="N440" i="41" s="1"/>
  <c r="L440" i="41"/>
  <c r="J440" i="41"/>
  <c r="S439" i="41"/>
  <c r="M439" i="41"/>
  <c r="N439" i="41" s="1"/>
  <c r="L439" i="41"/>
  <c r="J439" i="41"/>
  <c r="S438" i="41"/>
  <c r="M438" i="41"/>
  <c r="N438" i="41" s="1"/>
  <c r="P438" i="41" s="1"/>
  <c r="L438" i="41"/>
  <c r="J438" i="41"/>
  <c r="S437" i="41"/>
  <c r="M437" i="41"/>
  <c r="N437" i="41" s="1"/>
  <c r="L437" i="41"/>
  <c r="J437" i="41"/>
  <c r="S436" i="41"/>
  <c r="M436" i="41"/>
  <c r="N436" i="41" s="1"/>
  <c r="L436" i="41"/>
  <c r="J436" i="41"/>
  <c r="S435" i="41"/>
  <c r="M435" i="41"/>
  <c r="N435" i="41" s="1"/>
  <c r="O435" i="41" s="1"/>
  <c r="R435" i="41" s="1"/>
  <c r="L435" i="41"/>
  <c r="J435" i="41"/>
  <c r="S434" i="41"/>
  <c r="M434" i="41"/>
  <c r="N434" i="41" s="1"/>
  <c r="L434" i="41"/>
  <c r="J434" i="41"/>
  <c r="S433" i="41"/>
  <c r="M433" i="41"/>
  <c r="N433" i="41" s="1"/>
  <c r="L433" i="41"/>
  <c r="J433" i="41"/>
  <c r="S432" i="41"/>
  <c r="N432" i="41"/>
  <c r="M432" i="41"/>
  <c r="L432" i="41"/>
  <c r="J432" i="41"/>
  <c r="S431" i="41"/>
  <c r="M431" i="41"/>
  <c r="N431" i="41" s="1"/>
  <c r="L431" i="41"/>
  <c r="J431" i="41"/>
  <c r="S430" i="41"/>
  <c r="M430" i="41"/>
  <c r="N430" i="41" s="1"/>
  <c r="L430" i="41"/>
  <c r="J430" i="41"/>
  <c r="S429" i="41"/>
  <c r="M429" i="41"/>
  <c r="N429" i="41" s="1"/>
  <c r="L429" i="41"/>
  <c r="J429" i="41"/>
  <c r="S428" i="41"/>
  <c r="M428" i="41"/>
  <c r="N428" i="41" s="1"/>
  <c r="L428" i="41"/>
  <c r="J428" i="41"/>
  <c r="S427" i="41"/>
  <c r="M427" i="41"/>
  <c r="N427" i="41" s="1"/>
  <c r="O427" i="41" s="1"/>
  <c r="R427" i="41" s="1"/>
  <c r="L427" i="41"/>
  <c r="J427" i="41"/>
  <c r="S426" i="41"/>
  <c r="M426" i="41"/>
  <c r="N426" i="41" s="1"/>
  <c r="P426" i="41" s="1"/>
  <c r="L426" i="41"/>
  <c r="J426" i="41"/>
  <c r="S425" i="41"/>
  <c r="M425" i="41"/>
  <c r="N425" i="41" s="1"/>
  <c r="L425" i="41"/>
  <c r="J425" i="41"/>
  <c r="S424" i="41"/>
  <c r="M424" i="41"/>
  <c r="N424" i="41" s="1"/>
  <c r="Q424" i="41" s="1"/>
  <c r="L424" i="41"/>
  <c r="J424" i="41"/>
  <c r="S423" i="41"/>
  <c r="M423" i="41"/>
  <c r="N423" i="41" s="1"/>
  <c r="L423" i="41"/>
  <c r="J423" i="41"/>
  <c r="S422" i="41"/>
  <c r="M422" i="41"/>
  <c r="N422" i="41" s="1"/>
  <c r="L422" i="41"/>
  <c r="J422" i="41"/>
  <c r="S421" i="41"/>
  <c r="M421" i="41"/>
  <c r="N421" i="41" s="1"/>
  <c r="L421" i="41"/>
  <c r="J421" i="41"/>
  <c r="S420" i="41"/>
  <c r="M420" i="41"/>
  <c r="N420" i="41" s="1"/>
  <c r="L420" i="41"/>
  <c r="J420" i="41"/>
  <c r="S419" i="41"/>
  <c r="M419" i="41"/>
  <c r="N419" i="41" s="1"/>
  <c r="L419" i="41"/>
  <c r="J419" i="41"/>
  <c r="S418" i="41"/>
  <c r="N418" i="41"/>
  <c r="M418" i="41"/>
  <c r="L418" i="41"/>
  <c r="J418" i="41"/>
  <c r="S417" i="41"/>
  <c r="M417" i="41"/>
  <c r="N417" i="41" s="1"/>
  <c r="L417" i="41"/>
  <c r="J417" i="41"/>
  <c r="S416" i="41"/>
  <c r="M416" i="41"/>
  <c r="N416" i="41" s="1"/>
  <c r="P416" i="41" s="1"/>
  <c r="L416" i="41"/>
  <c r="Q416" i="41" s="1"/>
  <c r="J416" i="41"/>
  <c r="S415" i="41"/>
  <c r="M415" i="41"/>
  <c r="N415" i="41" s="1"/>
  <c r="L415" i="41"/>
  <c r="J415" i="41"/>
  <c r="S414" i="41"/>
  <c r="M414" i="41"/>
  <c r="N414" i="41" s="1"/>
  <c r="L414" i="41"/>
  <c r="Q414" i="41" s="1"/>
  <c r="J414" i="41"/>
  <c r="S413" i="41"/>
  <c r="M413" i="41"/>
  <c r="N413" i="41" s="1"/>
  <c r="O413" i="41" s="1"/>
  <c r="R413" i="41" s="1"/>
  <c r="L413" i="41"/>
  <c r="J413" i="41"/>
  <c r="S412" i="41"/>
  <c r="M412" i="41"/>
  <c r="N412" i="41" s="1"/>
  <c r="L412" i="41"/>
  <c r="J412" i="41"/>
  <c r="S411" i="41"/>
  <c r="M411" i="41"/>
  <c r="N411" i="41" s="1"/>
  <c r="O411" i="41" s="1"/>
  <c r="R411" i="41" s="1"/>
  <c r="L411" i="41"/>
  <c r="J411" i="41"/>
  <c r="S410" i="41"/>
  <c r="N410" i="41"/>
  <c r="M410" i="41"/>
  <c r="L410" i="41"/>
  <c r="J410" i="41"/>
  <c r="S409" i="41"/>
  <c r="M409" i="41"/>
  <c r="N409" i="41" s="1"/>
  <c r="O409" i="41" s="1"/>
  <c r="R409" i="41" s="1"/>
  <c r="L409" i="41"/>
  <c r="J409" i="41"/>
  <c r="S408" i="41"/>
  <c r="M408" i="41"/>
  <c r="N408" i="41" s="1"/>
  <c r="L408" i="41"/>
  <c r="J408" i="41"/>
  <c r="S407" i="41"/>
  <c r="M407" i="41"/>
  <c r="N407" i="41" s="1"/>
  <c r="L407" i="41"/>
  <c r="J407" i="41"/>
  <c r="S406" i="41"/>
  <c r="M406" i="41"/>
  <c r="N406" i="41" s="1"/>
  <c r="L406" i="41"/>
  <c r="J406" i="41"/>
  <c r="S405" i="41"/>
  <c r="M405" i="41"/>
  <c r="N405" i="41" s="1"/>
  <c r="L405" i="41"/>
  <c r="J405" i="41"/>
  <c r="S404" i="41"/>
  <c r="M404" i="41"/>
  <c r="N404" i="41" s="1"/>
  <c r="L404" i="41"/>
  <c r="J404" i="41"/>
  <c r="S403" i="41"/>
  <c r="N403" i="41"/>
  <c r="M403" i="41"/>
  <c r="L403" i="41"/>
  <c r="J403" i="41"/>
  <c r="S402" i="41"/>
  <c r="M402" i="41"/>
  <c r="N402" i="41" s="1"/>
  <c r="L402" i="41"/>
  <c r="J402" i="41"/>
  <c r="S401" i="41"/>
  <c r="M401" i="41"/>
  <c r="N401" i="41" s="1"/>
  <c r="O401" i="41" s="1"/>
  <c r="R401" i="41" s="1"/>
  <c r="L401" i="41"/>
  <c r="J401" i="41"/>
  <c r="S400" i="41"/>
  <c r="M400" i="41"/>
  <c r="N400" i="41" s="1"/>
  <c r="P400" i="41" s="1"/>
  <c r="L400" i="41"/>
  <c r="J400" i="41"/>
  <c r="S399" i="41"/>
  <c r="M399" i="41"/>
  <c r="N399" i="41" s="1"/>
  <c r="L399" i="41"/>
  <c r="J399" i="41"/>
  <c r="S398" i="41"/>
  <c r="M398" i="41"/>
  <c r="N398" i="41" s="1"/>
  <c r="L398" i="41"/>
  <c r="J398" i="41"/>
  <c r="S397" i="41"/>
  <c r="M397" i="41"/>
  <c r="N397" i="41" s="1"/>
  <c r="O397" i="41" s="1"/>
  <c r="R397" i="41" s="1"/>
  <c r="L397" i="41"/>
  <c r="J397" i="41"/>
  <c r="S396" i="41"/>
  <c r="M396" i="41"/>
  <c r="N396" i="41" s="1"/>
  <c r="L396" i="41"/>
  <c r="J396" i="41"/>
  <c r="S395" i="41"/>
  <c r="M395" i="41"/>
  <c r="N395" i="41" s="1"/>
  <c r="O395" i="41" s="1"/>
  <c r="R395" i="41" s="1"/>
  <c r="L395" i="41"/>
  <c r="J395" i="41"/>
  <c r="S394" i="41"/>
  <c r="M394" i="41"/>
  <c r="N394" i="41" s="1"/>
  <c r="L394" i="41"/>
  <c r="J394" i="41"/>
  <c r="S393" i="41"/>
  <c r="M393" i="41"/>
  <c r="N393" i="41" s="1"/>
  <c r="O393" i="41" s="1"/>
  <c r="R393" i="41" s="1"/>
  <c r="L393" i="41"/>
  <c r="J393" i="41"/>
  <c r="S392" i="41"/>
  <c r="M392" i="41"/>
  <c r="N392" i="41" s="1"/>
  <c r="L392" i="41"/>
  <c r="Q392" i="41" s="1"/>
  <c r="J392" i="41"/>
  <c r="S391" i="41"/>
  <c r="M391" i="41"/>
  <c r="N391" i="41" s="1"/>
  <c r="L391" i="41"/>
  <c r="J391" i="41"/>
  <c r="S390" i="41"/>
  <c r="M390" i="41"/>
  <c r="N390" i="41" s="1"/>
  <c r="L390" i="41"/>
  <c r="J390" i="41"/>
  <c r="S389" i="41"/>
  <c r="M389" i="41"/>
  <c r="N389" i="41" s="1"/>
  <c r="L389" i="41"/>
  <c r="J389" i="41"/>
  <c r="S388" i="41"/>
  <c r="M388" i="41"/>
  <c r="N388" i="41" s="1"/>
  <c r="L388" i="41"/>
  <c r="J388" i="41"/>
  <c r="S387" i="41"/>
  <c r="M387" i="41"/>
  <c r="N387" i="41" s="1"/>
  <c r="L387" i="41"/>
  <c r="J387" i="41"/>
  <c r="S386" i="41"/>
  <c r="M386" i="41"/>
  <c r="N386" i="41" s="1"/>
  <c r="L386" i="41"/>
  <c r="J386" i="41"/>
  <c r="S385" i="41"/>
  <c r="M385" i="41"/>
  <c r="N385" i="41" s="1"/>
  <c r="O385" i="41" s="1"/>
  <c r="R385" i="41" s="1"/>
  <c r="L385" i="41"/>
  <c r="J385" i="41"/>
  <c r="S384" i="41"/>
  <c r="M384" i="41"/>
  <c r="N384" i="41" s="1"/>
  <c r="L384" i="41"/>
  <c r="J384" i="41"/>
  <c r="S383" i="41"/>
  <c r="M383" i="41"/>
  <c r="N383" i="41" s="1"/>
  <c r="L383" i="41"/>
  <c r="J383" i="41"/>
  <c r="S382" i="41"/>
  <c r="M382" i="41"/>
  <c r="N382" i="41" s="1"/>
  <c r="L382" i="41"/>
  <c r="J382" i="41"/>
  <c r="S381" i="41"/>
  <c r="M381" i="41"/>
  <c r="N381" i="41" s="1"/>
  <c r="O381" i="41" s="1"/>
  <c r="R381" i="41" s="1"/>
  <c r="L381" i="41"/>
  <c r="J381" i="41"/>
  <c r="S380" i="41"/>
  <c r="M380" i="41"/>
  <c r="N380" i="41" s="1"/>
  <c r="O380" i="41" s="1"/>
  <c r="R380" i="41" s="1"/>
  <c r="L380" i="41"/>
  <c r="Q380" i="41" s="1"/>
  <c r="J380" i="41"/>
  <c r="S379" i="41"/>
  <c r="M379" i="41"/>
  <c r="N379" i="41" s="1"/>
  <c r="L379" i="41"/>
  <c r="J379" i="41"/>
  <c r="S378" i="41"/>
  <c r="M378" i="41"/>
  <c r="N378" i="41" s="1"/>
  <c r="L378" i="41"/>
  <c r="J378" i="41"/>
  <c r="S377" i="41"/>
  <c r="M377" i="41"/>
  <c r="N377" i="41" s="1"/>
  <c r="L377" i="41"/>
  <c r="J377" i="41"/>
  <c r="S376" i="41"/>
  <c r="M376" i="41"/>
  <c r="N376" i="41" s="1"/>
  <c r="L376" i="41"/>
  <c r="Q376" i="41" s="1"/>
  <c r="J376" i="41"/>
  <c r="S375" i="41"/>
  <c r="M375" i="41"/>
  <c r="N375" i="41" s="1"/>
  <c r="L375" i="41"/>
  <c r="J375" i="41"/>
  <c r="S374" i="41"/>
  <c r="M374" i="41"/>
  <c r="N374" i="41" s="1"/>
  <c r="L374" i="41"/>
  <c r="J374" i="41"/>
  <c r="S373" i="41"/>
  <c r="M373" i="41"/>
  <c r="N373" i="41" s="1"/>
  <c r="L373" i="41"/>
  <c r="J373" i="41"/>
  <c r="S372" i="41"/>
  <c r="M372" i="41"/>
  <c r="N372" i="41" s="1"/>
  <c r="L372" i="41"/>
  <c r="J372" i="41"/>
  <c r="S371" i="41"/>
  <c r="M371" i="41"/>
  <c r="N371" i="41" s="1"/>
  <c r="L371" i="41"/>
  <c r="J371" i="41"/>
  <c r="S370" i="41"/>
  <c r="M370" i="41"/>
  <c r="N370" i="41" s="1"/>
  <c r="L370" i="41"/>
  <c r="J370" i="41"/>
  <c r="S369" i="41"/>
  <c r="M369" i="41"/>
  <c r="N369" i="41" s="1"/>
  <c r="L369" i="41"/>
  <c r="J369" i="41"/>
  <c r="S368" i="41"/>
  <c r="M368" i="41"/>
  <c r="N368" i="41" s="1"/>
  <c r="L368" i="41"/>
  <c r="J368" i="41"/>
  <c r="S367" i="41"/>
  <c r="M367" i="41"/>
  <c r="N367" i="41" s="1"/>
  <c r="L367" i="41"/>
  <c r="J367" i="41"/>
  <c r="S366" i="41"/>
  <c r="M366" i="41"/>
  <c r="N366" i="41" s="1"/>
  <c r="L366" i="41"/>
  <c r="J366" i="41"/>
  <c r="S365" i="41"/>
  <c r="M365" i="41"/>
  <c r="N365" i="41" s="1"/>
  <c r="L365" i="41"/>
  <c r="J365" i="41"/>
  <c r="S364" i="41"/>
  <c r="M364" i="41"/>
  <c r="N364" i="41" s="1"/>
  <c r="L364" i="41"/>
  <c r="J364" i="41"/>
  <c r="S363" i="41"/>
  <c r="M363" i="41"/>
  <c r="N363" i="41" s="1"/>
  <c r="L363" i="41"/>
  <c r="J363" i="41"/>
  <c r="S362" i="41"/>
  <c r="M362" i="41"/>
  <c r="N362" i="41" s="1"/>
  <c r="L362" i="41"/>
  <c r="J362" i="41"/>
  <c r="S361" i="41"/>
  <c r="M361" i="41"/>
  <c r="N361" i="41" s="1"/>
  <c r="O361" i="41" s="1"/>
  <c r="R361" i="41" s="1"/>
  <c r="L361" i="41"/>
  <c r="J361" i="41"/>
  <c r="S360" i="41"/>
  <c r="M360" i="41"/>
  <c r="N360" i="41" s="1"/>
  <c r="L360" i="41"/>
  <c r="J360" i="41"/>
  <c r="S359" i="41"/>
  <c r="N359" i="41"/>
  <c r="M359" i="41"/>
  <c r="L359" i="41"/>
  <c r="J359" i="41"/>
  <c r="S358" i="41"/>
  <c r="M358" i="41"/>
  <c r="N358" i="41" s="1"/>
  <c r="L358" i="41"/>
  <c r="J358" i="41"/>
  <c r="S357" i="41"/>
  <c r="M357" i="41"/>
  <c r="N357" i="41" s="1"/>
  <c r="O357" i="41" s="1"/>
  <c r="R357" i="41" s="1"/>
  <c r="L357" i="41"/>
  <c r="J357" i="41"/>
  <c r="S356" i="41"/>
  <c r="M356" i="41"/>
  <c r="N356" i="41" s="1"/>
  <c r="L356" i="41"/>
  <c r="J356" i="41"/>
  <c r="S355" i="41"/>
  <c r="M355" i="41"/>
  <c r="N355" i="41" s="1"/>
  <c r="L355" i="41"/>
  <c r="J355" i="41"/>
  <c r="S354" i="41"/>
  <c r="M354" i="41"/>
  <c r="N354" i="41" s="1"/>
  <c r="L354" i="41"/>
  <c r="J354" i="41"/>
  <c r="S353" i="41"/>
  <c r="M353" i="41"/>
  <c r="N353" i="41" s="1"/>
  <c r="L353" i="41"/>
  <c r="J353" i="41"/>
  <c r="S352" i="41"/>
  <c r="M352" i="41"/>
  <c r="N352" i="41" s="1"/>
  <c r="L352" i="41"/>
  <c r="J352" i="41"/>
  <c r="S351" i="41"/>
  <c r="M351" i="41"/>
  <c r="N351" i="41" s="1"/>
  <c r="L351" i="41"/>
  <c r="J351" i="41"/>
  <c r="S350" i="41"/>
  <c r="M350" i="41"/>
  <c r="N350" i="41" s="1"/>
  <c r="P350" i="41" s="1"/>
  <c r="L350" i="41"/>
  <c r="J350" i="41"/>
  <c r="S349" i="41"/>
  <c r="M349" i="41"/>
  <c r="N349" i="41" s="1"/>
  <c r="L349" i="41"/>
  <c r="J349" i="41"/>
  <c r="S348" i="41"/>
  <c r="M348" i="41"/>
  <c r="N348" i="41" s="1"/>
  <c r="L348" i="41"/>
  <c r="J348" i="41"/>
  <c r="S347" i="41"/>
  <c r="M347" i="41"/>
  <c r="N347" i="41" s="1"/>
  <c r="L347" i="41"/>
  <c r="J347" i="41"/>
  <c r="S346" i="41"/>
  <c r="M346" i="41"/>
  <c r="N346" i="41" s="1"/>
  <c r="P346" i="41" s="1"/>
  <c r="L346" i="41"/>
  <c r="J346" i="41"/>
  <c r="S345" i="41"/>
  <c r="M345" i="41"/>
  <c r="N345" i="41" s="1"/>
  <c r="O345" i="41" s="1"/>
  <c r="R345" i="41" s="1"/>
  <c r="L345" i="41"/>
  <c r="J345" i="41"/>
  <c r="S344" i="41"/>
  <c r="M344" i="41"/>
  <c r="N344" i="41" s="1"/>
  <c r="O344" i="41" s="1"/>
  <c r="R344" i="41" s="1"/>
  <c r="L344" i="41"/>
  <c r="J344" i="41"/>
  <c r="S343" i="41"/>
  <c r="M343" i="41"/>
  <c r="N343" i="41" s="1"/>
  <c r="L343" i="41"/>
  <c r="J343" i="41"/>
  <c r="S342" i="41"/>
  <c r="M342" i="41"/>
  <c r="N342" i="41" s="1"/>
  <c r="L342" i="41"/>
  <c r="J342" i="41"/>
  <c r="S341" i="41"/>
  <c r="M341" i="41"/>
  <c r="N341" i="41" s="1"/>
  <c r="L341" i="41"/>
  <c r="J341" i="41"/>
  <c r="S340" i="41"/>
  <c r="M340" i="41"/>
  <c r="N340" i="41" s="1"/>
  <c r="O340" i="41" s="1"/>
  <c r="R340" i="41" s="1"/>
  <c r="L340" i="41"/>
  <c r="J340" i="41"/>
  <c r="S339" i="41"/>
  <c r="M339" i="41"/>
  <c r="N339" i="41" s="1"/>
  <c r="L339" i="41"/>
  <c r="J339" i="41"/>
  <c r="S338" i="41"/>
  <c r="M338" i="41"/>
  <c r="N338" i="41" s="1"/>
  <c r="O338" i="41" s="1"/>
  <c r="R338" i="41" s="1"/>
  <c r="L338" i="41"/>
  <c r="J338" i="41"/>
  <c r="S337" i="41"/>
  <c r="M337" i="41"/>
  <c r="N337" i="41" s="1"/>
  <c r="L337" i="41"/>
  <c r="J337" i="41"/>
  <c r="S336" i="41"/>
  <c r="M336" i="41"/>
  <c r="N336" i="41" s="1"/>
  <c r="L336" i="41"/>
  <c r="J336" i="41"/>
  <c r="S335" i="41"/>
  <c r="M335" i="41"/>
  <c r="N335" i="41" s="1"/>
  <c r="L335" i="41"/>
  <c r="Q335" i="41" s="1"/>
  <c r="J335" i="41"/>
  <c r="S334" i="41"/>
  <c r="M334" i="41"/>
  <c r="N334" i="41" s="1"/>
  <c r="L334" i="41"/>
  <c r="J334" i="41"/>
  <c r="S333" i="41"/>
  <c r="M333" i="41"/>
  <c r="N333" i="41" s="1"/>
  <c r="L333" i="41"/>
  <c r="J333" i="41"/>
  <c r="S332" i="41"/>
  <c r="M332" i="41"/>
  <c r="N332" i="41" s="1"/>
  <c r="O332" i="41" s="1"/>
  <c r="R332" i="41" s="1"/>
  <c r="L332" i="41"/>
  <c r="J332" i="41"/>
  <c r="S331" i="41"/>
  <c r="M331" i="41"/>
  <c r="N331" i="41" s="1"/>
  <c r="P331" i="41" s="1"/>
  <c r="L331" i="41"/>
  <c r="J331" i="41"/>
  <c r="S330" i="41"/>
  <c r="M330" i="41"/>
  <c r="N330" i="41" s="1"/>
  <c r="L330" i="41"/>
  <c r="J330" i="41"/>
  <c r="S329" i="41"/>
  <c r="M329" i="41"/>
  <c r="N329" i="41" s="1"/>
  <c r="O329" i="41" s="1"/>
  <c r="R329" i="41" s="1"/>
  <c r="L329" i="41"/>
  <c r="J329" i="41"/>
  <c r="S328" i="41"/>
  <c r="M328" i="41"/>
  <c r="N328" i="41" s="1"/>
  <c r="O328" i="41" s="1"/>
  <c r="R328" i="41" s="1"/>
  <c r="L328" i="41"/>
  <c r="J328" i="41"/>
  <c r="S327" i="41"/>
  <c r="M327" i="41"/>
  <c r="N327" i="41" s="1"/>
  <c r="L327" i="41"/>
  <c r="J327" i="41"/>
  <c r="S326" i="41"/>
  <c r="M326" i="41"/>
  <c r="N326" i="41" s="1"/>
  <c r="L326" i="41"/>
  <c r="J326" i="41"/>
  <c r="S325" i="41"/>
  <c r="N325" i="41"/>
  <c r="O325" i="41" s="1"/>
  <c r="R325" i="41" s="1"/>
  <c r="M325" i="41"/>
  <c r="L325" i="41"/>
  <c r="J325" i="41"/>
  <c r="S324" i="41"/>
  <c r="M324" i="41"/>
  <c r="N324" i="41" s="1"/>
  <c r="O324" i="41" s="1"/>
  <c r="R324" i="41" s="1"/>
  <c r="L324" i="41"/>
  <c r="J324" i="41"/>
  <c r="S323" i="41"/>
  <c r="M323" i="41"/>
  <c r="N323" i="41" s="1"/>
  <c r="L323" i="41"/>
  <c r="J323" i="41"/>
  <c r="S322" i="41"/>
  <c r="M322" i="41"/>
  <c r="N322" i="41" s="1"/>
  <c r="O322" i="41" s="1"/>
  <c r="R322" i="41" s="1"/>
  <c r="L322" i="41"/>
  <c r="J322" i="41"/>
  <c r="S321" i="41"/>
  <c r="M321" i="41"/>
  <c r="N321" i="41" s="1"/>
  <c r="L321" i="41"/>
  <c r="J321" i="41"/>
  <c r="S320" i="41"/>
  <c r="M320" i="41"/>
  <c r="N320" i="41" s="1"/>
  <c r="L320" i="41"/>
  <c r="J320" i="41"/>
  <c r="S319" i="41"/>
  <c r="M319" i="41"/>
  <c r="N319" i="41" s="1"/>
  <c r="L319" i="41"/>
  <c r="J319" i="41"/>
  <c r="S318" i="41"/>
  <c r="M318" i="41"/>
  <c r="N318" i="41" s="1"/>
  <c r="O318" i="41" s="1"/>
  <c r="R318" i="41" s="1"/>
  <c r="L318" i="41"/>
  <c r="J318" i="41"/>
  <c r="S317" i="41"/>
  <c r="M317" i="41"/>
  <c r="N317" i="41" s="1"/>
  <c r="O317" i="41" s="1"/>
  <c r="R317" i="41" s="1"/>
  <c r="L317" i="41"/>
  <c r="J317" i="41"/>
  <c r="S316" i="41"/>
  <c r="M316" i="41"/>
  <c r="N316" i="41" s="1"/>
  <c r="P316" i="41" s="1"/>
  <c r="L316" i="41"/>
  <c r="J316" i="41"/>
  <c r="S315" i="41"/>
  <c r="M315" i="41"/>
  <c r="N315" i="41" s="1"/>
  <c r="L315" i="41"/>
  <c r="J315" i="41"/>
  <c r="S314" i="41"/>
  <c r="M314" i="41"/>
  <c r="N314" i="41" s="1"/>
  <c r="O314" i="41" s="1"/>
  <c r="R314" i="41" s="1"/>
  <c r="L314" i="41"/>
  <c r="J314" i="41"/>
  <c r="S313" i="41"/>
  <c r="M313" i="41"/>
  <c r="N313" i="41" s="1"/>
  <c r="O313" i="41" s="1"/>
  <c r="R313" i="41" s="1"/>
  <c r="L313" i="41"/>
  <c r="J313" i="41"/>
  <c r="S312" i="41"/>
  <c r="M312" i="41"/>
  <c r="N312" i="41" s="1"/>
  <c r="O312" i="41" s="1"/>
  <c r="R312" i="41" s="1"/>
  <c r="L312" i="41"/>
  <c r="J312" i="41"/>
  <c r="S311" i="41"/>
  <c r="M311" i="41"/>
  <c r="N311" i="41" s="1"/>
  <c r="L311" i="41"/>
  <c r="J311" i="41"/>
  <c r="S310" i="41"/>
  <c r="M310" i="41"/>
  <c r="N310" i="41" s="1"/>
  <c r="L310" i="41"/>
  <c r="J310" i="41"/>
  <c r="S309" i="41"/>
  <c r="N309" i="41"/>
  <c r="O309" i="41" s="1"/>
  <c r="R309" i="41" s="1"/>
  <c r="M309" i="41"/>
  <c r="L309" i="41"/>
  <c r="J309" i="41"/>
  <c r="S308" i="41"/>
  <c r="M308" i="41"/>
  <c r="N308" i="41" s="1"/>
  <c r="O308" i="41" s="1"/>
  <c r="R308" i="41" s="1"/>
  <c r="L308" i="41"/>
  <c r="J308" i="41"/>
  <c r="S307" i="41"/>
  <c r="M307" i="41"/>
  <c r="N307" i="41" s="1"/>
  <c r="L307" i="41"/>
  <c r="J307" i="41"/>
  <c r="S306" i="41"/>
  <c r="M306" i="41"/>
  <c r="N306" i="41" s="1"/>
  <c r="L306" i="41"/>
  <c r="J306" i="41"/>
  <c r="S305" i="41"/>
  <c r="M305" i="41"/>
  <c r="N305" i="41" s="1"/>
  <c r="L305" i="41"/>
  <c r="J305" i="41"/>
  <c r="S304" i="41"/>
  <c r="M304" i="41"/>
  <c r="N304" i="41" s="1"/>
  <c r="L304" i="41"/>
  <c r="J304" i="41"/>
  <c r="S303" i="41"/>
  <c r="M303" i="41"/>
  <c r="N303" i="41" s="1"/>
  <c r="L303" i="41"/>
  <c r="J303" i="41"/>
  <c r="S302" i="41"/>
  <c r="M302" i="41"/>
  <c r="N302" i="41" s="1"/>
  <c r="O302" i="41" s="1"/>
  <c r="R302" i="41" s="1"/>
  <c r="L302" i="41"/>
  <c r="Q302" i="41" s="1"/>
  <c r="J302" i="41"/>
  <c r="S301" i="41"/>
  <c r="M301" i="41"/>
  <c r="N301" i="41" s="1"/>
  <c r="O301" i="41" s="1"/>
  <c r="R301" i="41" s="1"/>
  <c r="L301" i="41"/>
  <c r="J301" i="41"/>
  <c r="S300" i="41"/>
  <c r="M300" i="41"/>
  <c r="N300" i="41" s="1"/>
  <c r="P300" i="41" s="1"/>
  <c r="L300" i="41"/>
  <c r="J300" i="41"/>
  <c r="S299" i="41"/>
  <c r="M299" i="41"/>
  <c r="N299" i="41" s="1"/>
  <c r="L299" i="41"/>
  <c r="J299" i="41"/>
  <c r="S298" i="41"/>
  <c r="M298" i="41"/>
  <c r="N298" i="41" s="1"/>
  <c r="O298" i="41" s="1"/>
  <c r="R298" i="41" s="1"/>
  <c r="L298" i="41"/>
  <c r="J298" i="41"/>
  <c r="S297" i="41"/>
  <c r="M297" i="41"/>
  <c r="N297" i="41" s="1"/>
  <c r="O297" i="41" s="1"/>
  <c r="R297" i="41" s="1"/>
  <c r="L297" i="41"/>
  <c r="J297" i="41"/>
  <c r="S296" i="41"/>
  <c r="M296" i="41"/>
  <c r="N296" i="41" s="1"/>
  <c r="O296" i="41" s="1"/>
  <c r="R296" i="41" s="1"/>
  <c r="L296" i="41"/>
  <c r="J296" i="41"/>
  <c r="S295" i="41"/>
  <c r="M295" i="41"/>
  <c r="N295" i="41" s="1"/>
  <c r="L295" i="41"/>
  <c r="J295" i="41"/>
  <c r="S294" i="41"/>
  <c r="M294" i="41"/>
  <c r="N294" i="41" s="1"/>
  <c r="L294" i="41"/>
  <c r="J294" i="41"/>
  <c r="S293" i="41"/>
  <c r="M293" i="41"/>
  <c r="N293" i="41" s="1"/>
  <c r="L293" i="41"/>
  <c r="J293" i="41"/>
  <c r="S292" i="41"/>
  <c r="M292" i="41"/>
  <c r="N292" i="41" s="1"/>
  <c r="P292" i="41" s="1"/>
  <c r="L292" i="41"/>
  <c r="J292" i="41"/>
  <c r="S291" i="41"/>
  <c r="M291" i="41"/>
  <c r="N291" i="41" s="1"/>
  <c r="Q291" i="41" s="1"/>
  <c r="L291" i="41"/>
  <c r="J291" i="41"/>
  <c r="S290" i="41"/>
  <c r="M290" i="41"/>
  <c r="N290" i="41" s="1"/>
  <c r="L290" i="41"/>
  <c r="J290" i="41"/>
  <c r="S289" i="41"/>
  <c r="M289" i="41"/>
  <c r="N289" i="41" s="1"/>
  <c r="L289" i="41"/>
  <c r="J289" i="41"/>
  <c r="S288" i="41"/>
  <c r="M288" i="41"/>
  <c r="N288" i="41" s="1"/>
  <c r="L288" i="41"/>
  <c r="J288" i="41"/>
  <c r="S287" i="41"/>
  <c r="M287" i="41"/>
  <c r="N287" i="41" s="1"/>
  <c r="L287" i="41"/>
  <c r="J287" i="41"/>
  <c r="S286" i="41"/>
  <c r="M286" i="41"/>
  <c r="N286" i="41" s="1"/>
  <c r="O286" i="41" s="1"/>
  <c r="R286" i="41" s="1"/>
  <c r="L286" i="41"/>
  <c r="J286" i="41"/>
  <c r="S285" i="41"/>
  <c r="M285" i="41"/>
  <c r="N285" i="41" s="1"/>
  <c r="O285" i="41" s="1"/>
  <c r="R285" i="41" s="1"/>
  <c r="L285" i="41"/>
  <c r="J285" i="41"/>
  <c r="S284" i="41"/>
  <c r="M284" i="41"/>
  <c r="N284" i="41" s="1"/>
  <c r="L284" i="41"/>
  <c r="J284" i="41"/>
  <c r="S283" i="41"/>
  <c r="M283" i="41"/>
  <c r="N283" i="41" s="1"/>
  <c r="P283" i="41" s="1"/>
  <c r="L283" i="41"/>
  <c r="J283" i="41"/>
  <c r="S282" i="41"/>
  <c r="M282" i="41"/>
  <c r="N282" i="41" s="1"/>
  <c r="L282" i="41"/>
  <c r="J282" i="41"/>
  <c r="S281" i="41"/>
  <c r="N281" i="41"/>
  <c r="O281" i="41" s="1"/>
  <c r="R281" i="41" s="1"/>
  <c r="M281" i="41"/>
  <c r="L281" i="41"/>
  <c r="J281" i="41"/>
  <c r="S280" i="41"/>
  <c r="M280" i="41"/>
  <c r="N280" i="41" s="1"/>
  <c r="O280" i="41" s="1"/>
  <c r="R280" i="41" s="1"/>
  <c r="L280" i="41"/>
  <c r="J280" i="41"/>
  <c r="S279" i="41"/>
  <c r="M279" i="41"/>
  <c r="N279" i="41" s="1"/>
  <c r="L279" i="41"/>
  <c r="J279" i="41"/>
  <c r="S278" i="41"/>
  <c r="M278" i="41"/>
  <c r="N278" i="41" s="1"/>
  <c r="L278" i="41"/>
  <c r="J278" i="41"/>
  <c r="S277" i="41"/>
  <c r="M277" i="41"/>
  <c r="N277" i="41" s="1"/>
  <c r="O277" i="41" s="1"/>
  <c r="R277" i="41" s="1"/>
  <c r="L277" i="41"/>
  <c r="J277" i="41"/>
  <c r="S276" i="41"/>
  <c r="M276" i="41"/>
  <c r="N276" i="41" s="1"/>
  <c r="L276" i="41"/>
  <c r="J276" i="41"/>
  <c r="S275" i="41"/>
  <c r="M275" i="41"/>
  <c r="N275" i="41" s="1"/>
  <c r="L275" i="41"/>
  <c r="J275" i="41"/>
  <c r="S274" i="41"/>
  <c r="M274" i="41"/>
  <c r="N274" i="41" s="1"/>
  <c r="L274" i="41"/>
  <c r="J274" i="41"/>
  <c r="S273" i="41"/>
  <c r="M273" i="41"/>
  <c r="N273" i="41" s="1"/>
  <c r="L273" i="41"/>
  <c r="J273" i="41"/>
  <c r="S272" i="41"/>
  <c r="M272" i="41"/>
  <c r="N272" i="41" s="1"/>
  <c r="L272" i="41"/>
  <c r="J272" i="41"/>
  <c r="S271" i="41"/>
  <c r="M271" i="41"/>
  <c r="N271" i="41" s="1"/>
  <c r="L271" i="41"/>
  <c r="J271" i="41"/>
  <c r="S270" i="41"/>
  <c r="M270" i="41"/>
  <c r="N270" i="41" s="1"/>
  <c r="O270" i="41" s="1"/>
  <c r="R270" i="41" s="1"/>
  <c r="L270" i="41"/>
  <c r="J270" i="41"/>
  <c r="S269" i="41"/>
  <c r="M269" i="41"/>
  <c r="N269" i="41" s="1"/>
  <c r="P269" i="41" s="1"/>
  <c r="L269" i="41"/>
  <c r="J269" i="41"/>
  <c r="S268" i="41"/>
  <c r="M268" i="41"/>
  <c r="N268" i="41" s="1"/>
  <c r="L268" i="41"/>
  <c r="J268" i="41"/>
  <c r="S267" i="41"/>
  <c r="M267" i="41"/>
  <c r="N267" i="41" s="1"/>
  <c r="L267" i="41"/>
  <c r="J267" i="41"/>
  <c r="S266" i="41"/>
  <c r="M266" i="41"/>
  <c r="N266" i="41" s="1"/>
  <c r="O266" i="41" s="1"/>
  <c r="R266" i="41" s="1"/>
  <c r="L266" i="41"/>
  <c r="J266" i="41"/>
  <c r="S265" i="41"/>
  <c r="M265" i="41"/>
  <c r="N265" i="41" s="1"/>
  <c r="O265" i="41" s="1"/>
  <c r="R265" i="41" s="1"/>
  <c r="L265" i="41"/>
  <c r="J265" i="41"/>
  <c r="S264" i="41"/>
  <c r="M264" i="41"/>
  <c r="N264" i="41" s="1"/>
  <c r="O264" i="41" s="1"/>
  <c r="R264" i="41" s="1"/>
  <c r="L264" i="41"/>
  <c r="J264" i="41"/>
  <c r="S263" i="41"/>
  <c r="M263" i="41"/>
  <c r="N263" i="41" s="1"/>
  <c r="L263" i="41"/>
  <c r="J263" i="41"/>
  <c r="S262" i="41"/>
  <c r="M262" i="41"/>
  <c r="N262" i="41" s="1"/>
  <c r="L262" i="41"/>
  <c r="J262" i="41"/>
  <c r="S261" i="41"/>
  <c r="M261" i="41"/>
  <c r="N261" i="41" s="1"/>
  <c r="L261" i="41"/>
  <c r="J261" i="41"/>
  <c r="S260" i="41"/>
  <c r="M260" i="41"/>
  <c r="N260" i="41" s="1"/>
  <c r="P260" i="41" s="1"/>
  <c r="L260" i="41"/>
  <c r="J260" i="41"/>
  <c r="S259" i="41"/>
  <c r="M259" i="41"/>
  <c r="N259" i="41" s="1"/>
  <c r="L259" i="41"/>
  <c r="J259" i="41"/>
  <c r="S258" i="41"/>
  <c r="M258" i="41"/>
  <c r="N258" i="41" s="1"/>
  <c r="L258" i="41"/>
  <c r="J258" i="41"/>
  <c r="S257" i="41"/>
  <c r="M257" i="41"/>
  <c r="N257" i="41" s="1"/>
  <c r="L257" i="41"/>
  <c r="J257" i="41"/>
  <c r="S256" i="41"/>
  <c r="M256" i="41"/>
  <c r="N256" i="41" s="1"/>
  <c r="L256" i="41"/>
  <c r="J256" i="41"/>
  <c r="S255" i="41"/>
  <c r="M255" i="41"/>
  <c r="N255" i="41" s="1"/>
  <c r="L255" i="41"/>
  <c r="J255" i="41"/>
  <c r="S254" i="41"/>
  <c r="M254" i="41"/>
  <c r="N254" i="41" s="1"/>
  <c r="O254" i="41" s="1"/>
  <c r="R254" i="41" s="1"/>
  <c r="L254" i="41"/>
  <c r="J254" i="41"/>
  <c r="S253" i="41"/>
  <c r="M253" i="41"/>
  <c r="N253" i="41" s="1"/>
  <c r="L253" i="41"/>
  <c r="J253" i="41"/>
  <c r="S252" i="41"/>
  <c r="M252" i="41"/>
  <c r="N252" i="41" s="1"/>
  <c r="P252" i="41" s="1"/>
  <c r="L252" i="41"/>
  <c r="J252" i="41"/>
  <c r="S251" i="41"/>
  <c r="M251" i="41"/>
  <c r="N251" i="41" s="1"/>
  <c r="L251" i="41"/>
  <c r="J251" i="41"/>
  <c r="S250" i="41"/>
  <c r="M250" i="41"/>
  <c r="N250" i="41" s="1"/>
  <c r="O250" i="41" s="1"/>
  <c r="R250" i="41" s="1"/>
  <c r="L250" i="41"/>
  <c r="J250" i="41"/>
  <c r="S249" i="41"/>
  <c r="M249" i="41"/>
  <c r="N249" i="41" s="1"/>
  <c r="O249" i="41" s="1"/>
  <c r="R249" i="41" s="1"/>
  <c r="L249" i="41"/>
  <c r="J249" i="41"/>
  <c r="S248" i="41"/>
  <c r="M248" i="41"/>
  <c r="N248" i="41" s="1"/>
  <c r="O248" i="41" s="1"/>
  <c r="R248" i="41" s="1"/>
  <c r="L248" i="41"/>
  <c r="J248" i="41"/>
  <c r="S247" i="41"/>
  <c r="M247" i="41"/>
  <c r="N247" i="41" s="1"/>
  <c r="L247" i="41"/>
  <c r="J247" i="41"/>
  <c r="S246" i="41"/>
  <c r="M246" i="41"/>
  <c r="N246" i="41" s="1"/>
  <c r="L246" i="41"/>
  <c r="J246" i="41"/>
  <c r="S245" i="41"/>
  <c r="M245" i="41"/>
  <c r="N245" i="41" s="1"/>
  <c r="L245" i="41"/>
  <c r="J245" i="41"/>
  <c r="S244" i="41"/>
  <c r="M244" i="41"/>
  <c r="N244" i="41" s="1"/>
  <c r="L244" i="41"/>
  <c r="J244" i="41"/>
  <c r="S243" i="41"/>
  <c r="M243" i="41"/>
  <c r="N243" i="41" s="1"/>
  <c r="L243" i="41"/>
  <c r="J243" i="41"/>
  <c r="S242" i="41"/>
  <c r="M242" i="41"/>
  <c r="N242" i="41" s="1"/>
  <c r="L242" i="41"/>
  <c r="J242" i="41"/>
  <c r="S241" i="41"/>
  <c r="M241" i="41"/>
  <c r="N241" i="41" s="1"/>
  <c r="L241" i="41"/>
  <c r="J241" i="41"/>
  <c r="S240" i="41"/>
  <c r="M240" i="41"/>
  <c r="N240" i="41" s="1"/>
  <c r="L240" i="41"/>
  <c r="J240" i="41"/>
  <c r="S239" i="41"/>
  <c r="M239" i="41"/>
  <c r="N239" i="41" s="1"/>
  <c r="L239" i="41"/>
  <c r="J239" i="41"/>
  <c r="S238" i="41"/>
  <c r="M238" i="41"/>
  <c r="N238" i="41" s="1"/>
  <c r="L238" i="41"/>
  <c r="J238" i="41"/>
  <c r="S237" i="41"/>
  <c r="M237" i="41"/>
  <c r="N237" i="41" s="1"/>
  <c r="L237" i="41"/>
  <c r="J237" i="41"/>
  <c r="S236" i="41"/>
  <c r="M236" i="41"/>
  <c r="N236" i="41" s="1"/>
  <c r="P236" i="41" s="1"/>
  <c r="L236" i="41"/>
  <c r="J236" i="41"/>
  <c r="S235" i="41"/>
  <c r="N235" i="41"/>
  <c r="M235" i="41"/>
  <c r="L235" i="41"/>
  <c r="J235" i="41"/>
  <c r="S234" i="41"/>
  <c r="M234" i="41"/>
  <c r="N234" i="41" s="1"/>
  <c r="O234" i="41" s="1"/>
  <c r="R234" i="41" s="1"/>
  <c r="L234" i="41"/>
  <c r="J234" i="41"/>
  <c r="S233" i="41"/>
  <c r="N233" i="41"/>
  <c r="O233" i="41" s="1"/>
  <c r="R233" i="41" s="1"/>
  <c r="M233" i="41"/>
  <c r="L233" i="41"/>
  <c r="J233" i="41"/>
  <c r="S232" i="41"/>
  <c r="M232" i="41"/>
  <c r="N232" i="41" s="1"/>
  <c r="O232" i="41" s="1"/>
  <c r="R232" i="41" s="1"/>
  <c r="L232" i="41"/>
  <c r="J232" i="41"/>
  <c r="S231" i="41"/>
  <c r="M231" i="41"/>
  <c r="N231" i="41" s="1"/>
  <c r="L231" i="41"/>
  <c r="J231" i="41"/>
  <c r="S230" i="41"/>
  <c r="M230" i="41"/>
  <c r="N230" i="41" s="1"/>
  <c r="L230" i="41"/>
  <c r="J230" i="41"/>
  <c r="S229" i="41"/>
  <c r="M229" i="41"/>
  <c r="N229" i="41" s="1"/>
  <c r="L229" i="41"/>
  <c r="J229" i="41"/>
  <c r="S228" i="41"/>
  <c r="M228" i="41"/>
  <c r="N228" i="41" s="1"/>
  <c r="L228" i="41"/>
  <c r="J228" i="41"/>
  <c r="S227" i="41"/>
  <c r="M227" i="41"/>
  <c r="N227" i="41" s="1"/>
  <c r="P227" i="41" s="1"/>
  <c r="L227" i="41"/>
  <c r="J227" i="41"/>
  <c r="S226" i="41"/>
  <c r="M226" i="41"/>
  <c r="N226" i="41" s="1"/>
  <c r="L226" i="41"/>
  <c r="J226" i="41"/>
  <c r="S225" i="41"/>
  <c r="M225" i="41"/>
  <c r="N225" i="41" s="1"/>
  <c r="O225" i="41" s="1"/>
  <c r="R225" i="41" s="1"/>
  <c r="L225" i="41"/>
  <c r="J225" i="41"/>
  <c r="S224" i="41"/>
  <c r="M224" i="41"/>
  <c r="N224" i="41" s="1"/>
  <c r="L224" i="41"/>
  <c r="J224" i="41"/>
  <c r="S223" i="41"/>
  <c r="M223" i="41"/>
  <c r="N223" i="41" s="1"/>
  <c r="P223" i="41" s="1"/>
  <c r="L223" i="41"/>
  <c r="J223" i="41"/>
  <c r="S222" i="41"/>
  <c r="M222" i="41"/>
  <c r="N222" i="41" s="1"/>
  <c r="L222" i="41"/>
  <c r="J222" i="41"/>
  <c r="S221" i="41"/>
  <c r="N221" i="41"/>
  <c r="M221" i="41"/>
  <c r="L221" i="41"/>
  <c r="J221" i="41"/>
  <c r="S220" i="41"/>
  <c r="M220" i="41"/>
  <c r="N220" i="41" s="1"/>
  <c r="P220" i="41" s="1"/>
  <c r="L220" i="41"/>
  <c r="J220" i="41"/>
  <c r="S219" i="41"/>
  <c r="M219" i="41"/>
  <c r="N219" i="41" s="1"/>
  <c r="L219" i="41"/>
  <c r="J219" i="41"/>
  <c r="S218" i="41"/>
  <c r="M218" i="41"/>
  <c r="N218" i="41" s="1"/>
  <c r="O218" i="41" s="1"/>
  <c r="R218" i="41" s="1"/>
  <c r="L218" i="41"/>
  <c r="J218" i="41"/>
  <c r="S217" i="41"/>
  <c r="M217" i="41"/>
  <c r="N217" i="41" s="1"/>
  <c r="O217" i="41" s="1"/>
  <c r="R217" i="41" s="1"/>
  <c r="L217" i="41"/>
  <c r="J217" i="41"/>
  <c r="S216" i="41"/>
  <c r="M216" i="41"/>
  <c r="N216" i="41" s="1"/>
  <c r="O216" i="41" s="1"/>
  <c r="R216" i="41" s="1"/>
  <c r="L216" i="41"/>
  <c r="J216" i="41"/>
  <c r="S215" i="41"/>
  <c r="M215" i="41"/>
  <c r="N215" i="41" s="1"/>
  <c r="L215" i="41"/>
  <c r="J215" i="41"/>
  <c r="S214" i="41"/>
  <c r="M214" i="41"/>
  <c r="N214" i="41" s="1"/>
  <c r="L214" i="41"/>
  <c r="J214" i="41"/>
  <c r="S213" i="41"/>
  <c r="M213" i="41"/>
  <c r="N213" i="41" s="1"/>
  <c r="L213" i="41"/>
  <c r="J213" i="41"/>
  <c r="S212" i="41"/>
  <c r="M212" i="41"/>
  <c r="N212" i="41" s="1"/>
  <c r="L212" i="41"/>
  <c r="J212" i="41"/>
  <c r="S211" i="41"/>
  <c r="M211" i="41"/>
  <c r="N211" i="41" s="1"/>
  <c r="L211" i="41"/>
  <c r="J211" i="41"/>
  <c r="S210" i="41"/>
  <c r="M210" i="41"/>
  <c r="N210" i="41" s="1"/>
  <c r="L210" i="41"/>
  <c r="J210" i="41"/>
  <c r="S209" i="41"/>
  <c r="M209" i="41"/>
  <c r="N209" i="41" s="1"/>
  <c r="O209" i="41" s="1"/>
  <c r="R209" i="41" s="1"/>
  <c r="L209" i="41"/>
  <c r="Q209" i="41" s="1"/>
  <c r="J209" i="41"/>
  <c r="S208" i="41"/>
  <c r="M208" i="41"/>
  <c r="N208" i="41" s="1"/>
  <c r="L208" i="41"/>
  <c r="J208" i="41"/>
  <c r="S207" i="41"/>
  <c r="M207" i="41"/>
  <c r="N207" i="41" s="1"/>
  <c r="L207" i="41"/>
  <c r="J207" i="41"/>
  <c r="S206" i="41"/>
  <c r="M206" i="41"/>
  <c r="N206" i="41" s="1"/>
  <c r="L206" i="41"/>
  <c r="J206" i="41"/>
  <c r="S205" i="41"/>
  <c r="M205" i="41"/>
  <c r="N205" i="41" s="1"/>
  <c r="L205" i="41"/>
  <c r="J205" i="41"/>
  <c r="S204" i="41"/>
  <c r="M204" i="41"/>
  <c r="N204" i="41" s="1"/>
  <c r="L204" i="41"/>
  <c r="J204" i="41"/>
  <c r="S203" i="41"/>
  <c r="M203" i="41"/>
  <c r="N203" i="41" s="1"/>
  <c r="L203" i="41"/>
  <c r="J203" i="41"/>
  <c r="S202" i="41"/>
  <c r="M202" i="41"/>
  <c r="N202" i="41" s="1"/>
  <c r="O202" i="41" s="1"/>
  <c r="R202" i="41" s="1"/>
  <c r="L202" i="41"/>
  <c r="J202" i="41"/>
  <c r="S201" i="41"/>
  <c r="N201" i="41"/>
  <c r="O201" i="41" s="1"/>
  <c r="R201" i="41" s="1"/>
  <c r="M201" i="41"/>
  <c r="L201" i="41"/>
  <c r="J201" i="41"/>
  <c r="S200" i="41"/>
  <c r="M200" i="41"/>
  <c r="N200" i="41" s="1"/>
  <c r="O200" i="41" s="1"/>
  <c r="R200" i="41" s="1"/>
  <c r="L200" i="41"/>
  <c r="J200" i="41"/>
  <c r="S199" i="41"/>
  <c r="M199" i="41"/>
  <c r="N199" i="41" s="1"/>
  <c r="L199" i="41"/>
  <c r="J199" i="41"/>
  <c r="S198" i="41"/>
  <c r="M198" i="41"/>
  <c r="N198" i="41" s="1"/>
  <c r="L198" i="41"/>
  <c r="J198" i="41"/>
  <c r="S197" i="41"/>
  <c r="M197" i="41"/>
  <c r="N197" i="41" s="1"/>
  <c r="L197" i="41"/>
  <c r="J197" i="41"/>
  <c r="S196" i="41"/>
  <c r="M196" i="41"/>
  <c r="N196" i="41" s="1"/>
  <c r="O196" i="41" s="1"/>
  <c r="R196" i="41" s="1"/>
  <c r="L196" i="41"/>
  <c r="J196" i="41"/>
  <c r="S195" i="41"/>
  <c r="M195" i="41"/>
  <c r="N195" i="41" s="1"/>
  <c r="O195" i="41" s="1"/>
  <c r="R195" i="41" s="1"/>
  <c r="L195" i="41"/>
  <c r="J195" i="41"/>
  <c r="S194" i="41"/>
  <c r="M194" i="41"/>
  <c r="N194" i="41" s="1"/>
  <c r="L194" i="41"/>
  <c r="J194" i="41"/>
  <c r="S193" i="41"/>
  <c r="M193" i="41"/>
  <c r="N193" i="41" s="1"/>
  <c r="L193" i="41"/>
  <c r="J193" i="41"/>
  <c r="S192" i="41"/>
  <c r="M192" i="41"/>
  <c r="N192" i="41" s="1"/>
  <c r="L192" i="41"/>
  <c r="J192" i="41"/>
  <c r="S191" i="41"/>
  <c r="M191" i="41"/>
  <c r="N191" i="41" s="1"/>
  <c r="L191" i="41"/>
  <c r="J191" i="41"/>
  <c r="S190" i="41"/>
  <c r="M190" i="41"/>
  <c r="N190" i="41" s="1"/>
  <c r="L190" i="41"/>
  <c r="J190" i="41"/>
  <c r="S189" i="41"/>
  <c r="N189" i="41"/>
  <c r="O189" i="41" s="1"/>
  <c r="R189" i="41" s="1"/>
  <c r="M189" i="41"/>
  <c r="L189" i="41"/>
  <c r="J189" i="41"/>
  <c r="S188" i="41"/>
  <c r="M188" i="41"/>
  <c r="N188" i="41" s="1"/>
  <c r="L188" i="41"/>
  <c r="J188" i="41"/>
  <c r="S187" i="41"/>
  <c r="M187" i="41"/>
  <c r="N187" i="41" s="1"/>
  <c r="L187" i="41"/>
  <c r="J187" i="41"/>
  <c r="S186" i="41"/>
  <c r="M186" i="41"/>
  <c r="N186" i="41" s="1"/>
  <c r="O186" i="41" s="1"/>
  <c r="R186" i="41" s="1"/>
  <c r="L186" i="41"/>
  <c r="J186" i="41"/>
  <c r="S185" i="41"/>
  <c r="M185" i="41"/>
  <c r="N185" i="41" s="1"/>
  <c r="O185" i="41" s="1"/>
  <c r="R185" i="41" s="1"/>
  <c r="L185" i="41"/>
  <c r="J185" i="41"/>
  <c r="S184" i="41"/>
  <c r="M184" i="41"/>
  <c r="N184" i="41" s="1"/>
  <c r="O184" i="41" s="1"/>
  <c r="R184" i="41" s="1"/>
  <c r="L184" i="41"/>
  <c r="J184" i="41"/>
  <c r="S183" i="41"/>
  <c r="M183" i="41"/>
  <c r="N183" i="41" s="1"/>
  <c r="L183" i="41"/>
  <c r="J183" i="41"/>
  <c r="S182" i="41"/>
  <c r="M182" i="41"/>
  <c r="N182" i="41" s="1"/>
  <c r="L182" i="41"/>
  <c r="J182" i="41"/>
  <c r="S181" i="41"/>
  <c r="M181" i="41"/>
  <c r="N181" i="41" s="1"/>
  <c r="L181" i="41"/>
  <c r="J181" i="41"/>
  <c r="S180" i="41"/>
  <c r="M180" i="41"/>
  <c r="N180" i="41" s="1"/>
  <c r="O180" i="41" s="1"/>
  <c r="R180" i="41" s="1"/>
  <c r="L180" i="41"/>
  <c r="J180" i="41"/>
  <c r="S179" i="41"/>
  <c r="M179" i="41"/>
  <c r="N179" i="41" s="1"/>
  <c r="O179" i="41" s="1"/>
  <c r="R179" i="41" s="1"/>
  <c r="L179" i="41"/>
  <c r="J179" i="41"/>
  <c r="S178" i="41"/>
  <c r="M178" i="41"/>
  <c r="N178" i="41" s="1"/>
  <c r="L178" i="41"/>
  <c r="J178" i="41"/>
  <c r="S177" i="41"/>
  <c r="M177" i="41"/>
  <c r="N177" i="41" s="1"/>
  <c r="P177" i="41" s="1"/>
  <c r="L177" i="41"/>
  <c r="J177" i="41"/>
  <c r="S176" i="41"/>
  <c r="M176" i="41"/>
  <c r="N176" i="41" s="1"/>
  <c r="L176" i="41"/>
  <c r="J176" i="41"/>
  <c r="S175" i="41"/>
  <c r="M175" i="41"/>
  <c r="N175" i="41" s="1"/>
  <c r="L175" i="41"/>
  <c r="J175" i="41"/>
  <c r="S174" i="41"/>
  <c r="M174" i="41"/>
  <c r="N174" i="41" s="1"/>
  <c r="L174" i="41"/>
  <c r="J174" i="41"/>
  <c r="S173" i="41"/>
  <c r="M173" i="41"/>
  <c r="N173" i="41" s="1"/>
  <c r="L173" i="41"/>
  <c r="J173" i="41"/>
  <c r="S172" i="41"/>
  <c r="M172" i="41"/>
  <c r="N172" i="41" s="1"/>
  <c r="L172" i="41"/>
  <c r="J172" i="41"/>
  <c r="S171" i="41"/>
  <c r="N171" i="41"/>
  <c r="M171" i="41"/>
  <c r="L171" i="41"/>
  <c r="J171" i="41"/>
  <c r="S170" i="41"/>
  <c r="N170" i="41"/>
  <c r="O170" i="41" s="1"/>
  <c r="R170" i="41" s="1"/>
  <c r="M170" i="41"/>
  <c r="L170" i="41"/>
  <c r="J170" i="41"/>
  <c r="S169" i="41"/>
  <c r="M169" i="41"/>
  <c r="N169" i="41" s="1"/>
  <c r="O169" i="41" s="1"/>
  <c r="R169" i="41" s="1"/>
  <c r="L169" i="41"/>
  <c r="J169" i="41"/>
  <c r="S168" i="41"/>
  <c r="M168" i="41"/>
  <c r="N168" i="41" s="1"/>
  <c r="O168" i="41" s="1"/>
  <c r="R168" i="41" s="1"/>
  <c r="L168" i="41"/>
  <c r="J168" i="41"/>
  <c r="S167" i="41"/>
  <c r="M167" i="41"/>
  <c r="N167" i="41" s="1"/>
  <c r="L167" i="41"/>
  <c r="J167" i="41"/>
  <c r="S166" i="41"/>
  <c r="M166" i="41"/>
  <c r="N166" i="41" s="1"/>
  <c r="L166" i="41"/>
  <c r="J166" i="41"/>
  <c r="S165" i="41"/>
  <c r="M165" i="41"/>
  <c r="N165" i="41" s="1"/>
  <c r="O165" i="41" s="1"/>
  <c r="R165" i="41" s="1"/>
  <c r="L165" i="41"/>
  <c r="J165" i="41"/>
  <c r="S164" i="41"/>
  <c r="M164" i="41"/>
  <c r="N164" i="41" s="1"/>
  <c r="O164" i="41" s="1"/>
  <c r="R164" i="41" s="1"/>
  <c r="L164" i="41"/>
  <c r="J164" i="41"/>
  <c r="S163" i="41"/>
  <c r="M163" i="41"/>
  <c r="N163" i="41" s="1"/>
  <c r="P163" i="41" s="1"/>
  <c r="L163" i="41"/>
  <c r="J163" i="41"/>
  <c r="S162" i="41"/>
  <c r="M162" i="41"/>
  <c r="N162" i="41" s="1"/>
  <c r="L162" i="41"/>
  <c r="J162" i="41"/>
  <c r="S161" i="41"/>
  <c r="M161" i="41"/>
  <c r="N161" i="41" s="1"/>
  <c r="L161" i="41"/>
  <c r="J161" i="41"/>
  <c r="S160" i="41"/>
  <c r="M160" i="41"/>
  <c r="N160" i="41" s="1"/>
  <c r="L160" i="41"/>
  <c r="J160" i="41"/>
  <c r="S159" i="41"/>
  <c r="M159" i="41"/>
  <c r="N159" i="41" s="1"/>
  <c r="P159" i="41" s="1"/>
  <c r="L159" i="41"/>
  <c r="J159" i="41"/>
  <c r="S158" i="41"/>
  <c r="M158" i="41"/>
  <c r="N158" i="41" s="1"/>
  <c r="L158" i="41"/>
  <c r="J158" i="41"/>
  <c r="S157" i="41"/>
  <c r="M157" i="41"/>
  <c r="N157" i="41" s="1"/>
  <c r="L157" i="41"/>
  <c r="J157" i="41"/>
  <c r="S156" i="41"/>
  <c r="M156" i="41"/>
  <c r="N156" i="41" s="1"/>
  <c r="O156" i="41" s="1"/>
  <c r="R156" i="41" s="1"/>
  <c r="L156" i="41"/>
  <c r="J156" i="41"/>
  <c r="S155" i="41"/>
  <c r="M155" i="41"/>
  <c r="N155" i="41" s="1"/>
  <c r="L155" i="41"/>
  <c r="J155" i="41"/>
  <c r="S154" i="41"/>
  <c r="M154" i="41"/>
  <c r="N154" i="41" s="1"/>
  <c r="L154" i="41"/>
  <c r="J154" i="41"/>
  <c r="S153" i="41"/>
  <c r="M153" i="41"/>
  <c r="N153" i="41" s="1"/>
  <c r="P153" i="41" s="1"/>
  <c r="L153" i="41"/>
  <c r="J153" i="41"/>
  <c r="S152" i="41"/>
  <c r="M152" i="41"/>
  <c r="N152" i="41" s="1"/>
  <c r="L152" i="41"/>
  <c r="J152" i="41"/>
  <c r="S151" i="41"/>
  <c r="M151" i="41"/>
  <c r="N151" i="41" s="1"/>
  <c r="L151" i="41"/>
  <c r="J151" i="41"/>
  <c r="S150" i="41"/>
  <c r="M150" i="41"/>
  <c r="N150" i="41" s="1"/>
  <c r="L150" i="41"/>
  <c r="J150" i="41"/>
  <c r="S149" i="41"/>
  <c r="P149" i="41"/>
  <c r="M149" i="41"/>
  <c r="N149" i="41" s="1"/>
  <c r="Q149" i="41" s="1"/>
  <c r="L149" i="41"/>
  <c r="J149" i="41"/>
  <c r="S148" i="41"/>
  <c r="M148" i="41"/>
  <c r="N148" i="41" s="1"/>
  <c r="L148" i="41"/>
  <c r="J148" i="41"/>
  <c r="S147" i="41"/>
  <c r="M147" i="41"/>
  <c r="N147" i="41" s="1"/>
  <c r="L147" i="41"/>
  <c r="J147" i="41"/>
  <c r="S146" i="41"/>
  <c r="M146" i="41"/>
  <c r="N146" i="41" s="1"/>
  <c r="L146" i="41"/>
  <c r="J146" i="41"/>
  <c r="S145" i="41"/>
  <c r="M145" i="41"/>
  <c r="N145" i="41" s="1"/>
  <c r="L145" i="41"/>
  <c r="J145" i="41"/>
  <c r="S144" i="41"/>
  <c r="M144" i="41"/>
  <c r="N144" i="41" s="1"/>
  <c r="L144" i="41"/>
  <c r="J144" i="41"/>
  <c r="S143" i="41"/>
  <c r="M143" i="41"/>
  <c r="N143" i="41" s="1"/>
  <c r="L143" i="41"/>
  <c r="J143" i="41"/>
  <c r="S142" i="41"/>
  <c r="M142" i="41"/>
  <c r="N142" i="41" s="1"/>
  <c r="P142" i="41" s="1"/>
  <c r="L142" i="41"/>
  <c r="J142" i="41"/>
  <c r="S141" i="41"/>
  <c r="M141" i="41"/>
  <c r="N141" i="41" s="1"/>
  <c r="L141" i="41"/>
  <c r="J141" i="41"/>
  <c r="S140" i="41"/>
  <c r="M140" i="41"/>
  <c r="N140" i="41" s="1"/>
  <c r="O140" i="41" s="1"/>
  <c r="R140" i="41" s="1"/>
  <c r="L140" i="41"/>
  <c r="J140" i="41"/>
  <c r="S139" i="41"/>
  <c r="M139" i="41"/>
  <c r="N139" i="41" s="1"/>
  <c r="L139" i="41"/>
  <c r="Q139" i="41" s="1"/>
  <c r="J139" i="41"/>
  <c r="S138" i="41"/>
  <c r="M138" i="41"/>
  <c r="N138" i="41" s="1"/>
  <c r="O138" i="41" s="1"/>
  <c r="R138" i="41" s="1"/>
  <c r="L138" i="41"/>
  <c r="J138" i="41"/>
  <c r="S137" i="41"/>
  <c r="M137" i="41"/>
  <c r="N137" i="41" s="1"/>
  <c r="L137" i="41"/>
  <c r="J137" i="41"/>
  <c r="S136" i="41"/>
  <c r="M136" i="41"/>
  <c r="N136" i="41" s="1"/>
  <c r="L136" i="41"/>
  <c r="J136" i="41"/>
  <c r="S135" i="41"/>
  <c r="M135" i="41"/>
  <c r="N135" i="41" s="1"/>
  <c r="L135" i="41"/>
  <c r="J135" i="41"/>
  <c r="S134" i="41"/>
  <c r="M134" i="41"/>
  <c r="N134" i="41" s="1"/>
  <c r="L134" i="41"/>
  <c r="J134" i="41"/>
  <c r="S133" i="41"/>
  <c r="M133" i="41"/>
  <c r="N133" i="41" s="1"/>
  <c r="L133" i="41"/>
  <c r="J133" i="41"/>
  <c r="S132" i="41"/>
  <c r="M132" i="41"/>
  <c r="N132" i="41" s="1"/>
  <c r="L132" i="41"/>
  <c r="J132" i="41"/>
  <c r="S131" i="41"/>
  <c r="M131" i="41"/>
  <c r="N131" i="41" s="1"/>
  <c r="L131" i="41"/>
  <c r="Q131" i="41" s="1"/>
  <c r="J131" i="41"/>
  <c r="S130" i="41"/>
  <c r="M130" i="41"/>
  <c r="N130" i="41" s="1"/>
  <c r="L130" i="41"/>
  <c r="J130" i="41"/>
  <c r="S129" i="41"/>
  <c r="M129" i="41"/>
  <c r="N129" i="41" s="1"/>
  <c r="L129" i="41"/>
  <c r="Q129" i="41" s="1"/>
  <c r="J129" i="41"/>
  <c r="S128" i="41"/>
  <c r="M128" i="41"/>
  <c r="N128" i="41" s="1"/>
  <c r="L128" i="41"/>
  <c r="J128" i="41"/>
  <c r="S127" i="41"/>
  <c r="M127" i="41"/>
  <c r="N127" i="41" s="1"/>
  <c r="L127" i="41"/>
  <c r="J127" i="41"/>
  <c r="S126" i="41"/>
  <c r="M126" i="41"/>
  <c r="N126" i="41" s="1"/>
  <c r="L126" i="41"/>
  <c r="J126" i="41"/>
  <c r="S125" i="41"/>
  <c r="M125" i="41"/>
  <c r="N125" i="41" s="1"/>
  <c r="L125" i="41"/>
  <c r="J125" i="41"/>
  <c r="S124" i="41"/>
  <c r="M124" i="41"/>
  <c r="N124" i="41" s="1"/>
  <c r="O124" i="41" s="1"/>
  <c r="R124" i="41" s="1"/>
  <c r="L124" i="41"/>
  <c r="J124" i="41"/>
  <c r="S123" i="41"/>
  <c r="M123" i="41"/>
  <c r="N123" i="41" s="1"/>
  <c r="L123" i="41"/>
  <c r="J123" i="41"/>
  <c r="S122" i="41"/>
  <c r="M122" i="41"/>
  <c r="N122" i="41" s="1"/>
  <c r="L122" i="41"/>
  <c r="J122" i="41"/>
  <c r="S121" i="41"/>
  <c r="N121" i="41"/>
  <c r="M121" i="41"/>
  <c r="L121" i="41"/>
  <c r="J121" i="41"/>
  <c r="S120" i="41"/>
  <c r="M120" i="41"/>
  <c r="N120" i="41" s="1"/>
  <c r="L120" i="41"/>
  <c r="J120" i="41"/>
  <c r="S119" i="41"/>
  <c r="M119" i="41"/>
  <c r="N119" i="41" s="1"/>
  <c r="L119" i="41"/>
  <c r="J119" i="41"/>
  <c r="S118" i="41"/>
  <c r="M118" i="41"/>
  <c r="N118" i="41" s="1"/>
  <c r="L118" i="41"/>
  <c r="J118" i="41"/>
  <c r="S117" i="41"/>
  <c r="M117" i="41"/>
  <c r="N117" i="41" s="1"/>
  <c r="L117" i="41"/>
  <c r="P117" i="41" s="1"/>
  <c r="J117" i="41"/>
  <c r="S116" i="41"/>
  <c r="M116" i="41"/>
  <c r="N116" i="41" s="1"/>
  <c r="O116" i="41" s="1"/>
  <c r="R116" i="41" s="1"/>
  <c r="L116" i="41"/>
  <c r="J116" i="41"/>
  <c r="S115" i="41"/>
  <c r="M115" i="41"/>
  <c r="N115" i="41" s="1"/>
  <c r="O115" i="41" s="1"/>
  <c r="R115" i="41" s="1"/>
  <c r="L115" i="41"/>
  <c r="J115" i="41"/>
  <c r="S114" i="41"/>
  <c r="M114" i="41"/>
  <c r="N114" i="41" s="1"/>
  <c r="L114" i="41"/>
  <c r="J114" i="41"/>
  <c r="S113" i="41"/>
  <c r="M113" i="41"/>
  <c r="N113" i="41" s="1"/>
  <c r="L113" i="41"/>
  <c r="Q113" i="41" s="1"/>
  <c r="J113" i="41"/>
  <c r="S112" i="41"/>
  <c r="M112" i="41"/>
  <c r="N112" i="41" s="1"/>
  <c r="P112" i="41" s="1"/>
  <c r="L112" i="41"/>
  <c r="J112" i="41"/>
  <c r="S111" i="41"/>
  <c r="M111" i="41"/>
  <c r="N111" i="41" s="1"/>
  <c r="L111" i="41"/>
  <c r="J111" i="41"/>
  <c r="S110" i="41"/>
  <c r="M110" i="41"/>
  <c r="N110" i="41" s="1"/>
  <c r="P110" i="41" s="1"/>
  <c r="L110" i="41"/>
  <c r="J110" i="41"/>
  <c r="S109" i="41"/>
  <c r="M109" i="41"/>
  <c r="N109" i="41" s="1"/>
  <c r="O109" i="41" s="1"/>
  <c r="R109" i="41" s="1"/>
  <c r="L109" i="41"/>
  <c r="J109" i="41"/>
  <c r="S108" i="41"/>
  <c r="M108" i="41"/>
  <c r="N108" i="41" s="1"/>
  <c r="L108" i="41"/>
  <c r="J108" i="41"/>
  <c r="S107" i="41"/>
  <c r="M107" i="41"/>
  <c r="N107" i="41" s="1"/>
  <c r="L107" i="41"/>
  <c r="J107" i="41"/>
  <c r="S106" i="41"/>
  <c r="M106" i="41"/>
  <c r="N106" i="41" s="1"/>
  <c r="L106" i="41"/>
  <c r="J106" i="41"/>
  <c r="S105" i="41"/>
  <c r="M105" i="41"/>
  <c r="N105" i="41" s="1"/>
  <c r="L105" i="41"/>
  <c r="J105" i="41"/>
  <c r="S104" i="41"/>
  <c r="M104" i="41"/>
  <c r="N104" i="41" s="1"/>
  <c r="L104" i="41"/>
  <c r="J104" i="41"/>
  <c r="S103" i="41"/>
  <c r="M103" i="41"/>
  <c r="N103" i="41" s="1"/>
  <c r="L103" i="41"/>
  <c r="J103" i="41"/>
  <c r="S102" i="41"/>
  <c r="M102" i="41"/>
  <c r="N102" i="41" s="1"/>
  <c r="L102" i="41"/>
  <c r="J102" i="41"/>
  <c r="S101" i="41"/>
  <c r="M101" i="41"/>
  <c r="N101" i="41" s="1"/>
  <c r="Q101" i="41" s="1"/>
  <c r="L101" i="41"/>
  <c r="J101" i="41"/>
  <c r="S100" i="41"/>
  <c r="M100" i="41"/>
  <c r="N100" i="41" s="1"/>
  <c r="O100" i="41" s="1"/>
  <c r="R100" i="41" s="1"/>
  <c r="L100" i="41"/>
  <c r="J100" i="41"/>
  <c r="S99" i="41"/>
  <c r="M99" i="41"/>
  <c r="N99" i="41" s="1"/>
  <c r="L99" i="41"/>
  <c r="J99" i="41"/>
  <c r="S98" i="41"/>
  <c r="M98" i="41"/>
  <c r="N98" i="41" s="1"/>
  <c r="L98" i="41"/>
  <c r="J98" i="41"/>
  <c r="S97" i="41"/>
  <c r="M97" i="41"/>
  <c r="N97" i="41" s="1"/>
  <c r="L97" i="41"/>
  <c r="J97" i="41"/>
  <c r="S96" i="41"/>
  <c r="M96" i="41"/>
  <c r="N96" i="41" s="1"/>
  <c r="O96" i="41" s="1"/>
  <c r="R96" i="41" s="1"/>
  <c r="L96" i="41"/>
  <c r="J96" i="41"/>
  <c r="S95" i="41"/>
  <c r="M95" i="41"/>
  <c r="N95" i="41" s="1"/>
  <c r="O95" i="41" s="1"/>
  <c r="R95" i="41" s="1"/>
  <c r="L95" i="41"/>
  <c r="J95" i="41"/>
  <c r="S94" i="41"/>
  <c r="M94" i="41"/>
  <c r="N94" i="41" s="1"/>
  <c r="O94" i="41" s="1"/>
  <c r="R94" i="41" s="1"/>
  <c r="L94" i="41"/>
  <c r="J94" i="41"/>
  <c r="S93" i="41"/>
  <c r="M93" i="41"/>
  <c r="N93" i="41" s="1"/>
  <c r="Q93" i="41" s="1"/>
  <c r="L93" i="41"/>
  <c r="J93" i="41"/>
  <c r="S92" i="41"/>
  <c r="M92" i="41"/>
  <c r="N92" i="41" s="1"/>
  <c r="O92" i="41" s="1"/>
  <c r="R92" i="41" s="1"/>
  <c r="L92" i="41"/>
  <c r="J92" i="41"/>
  <c r="S91" i="41"/>
  <c r="M91" i="41"/>
  <c r="N91" i="41" s="1"/>
  <c r="L91" i="41"/>
  <c r="J91" i="41"/>
  <c r="S90" i="41"/>
  <c r="N90" i="41"/>
  <c r="O90" i="41" s="1"/>
  <c r="R90" i="41" s="1"/>
  <c r="M90" i="41"/>
  <c r="L90" i="41"/>
  <c r="J90" i="41"/>
  <c r="S89" i="41"/>
  <c r="M89" i="41"/>
  <c r="N89" i="41" s="1"/>
  <c r="L89" i="41"/>
  <c r="J89" i="41"/>
  <c r="S88" i="41"/>
  <c r="M88" i="41"/>
  <c r="N88" i="41" s="1"/>
  <c r="L88" i="41"/>
  <c r="J88" i="41"/>
  <c r="S87" i="41"/>
  <c r="M87" i="41"/>
  <c r="N87" i="41" s="1"/>
  <c r="O87" i="41" s="1"/>
  <c r="R87" i="41" s="1"/>
  <c r="L87" i="41"/>
  <c r="J87" i="41"/>
  <c r="S86" i="41"/>
  <c r="M86" i="41"/>
  <c r="N86" i="41" s="1"/>
  <c r="O86" i="41" s="1"/>
  <c r="R86" i="41" s="1"/>
  <c r="L86" i="41"/>
  <c r="J86" i="41"/>
  <c r="S85" i="41"/>
  <c r="M85" i="41"/>
  <c r="N85" i="41" s="1"/>
  <c r="L85" i="41"/>
  <c r="J85" i="41"/>
  <c r="S84" i="41"/>
  <c r="M84" i="41"/>
  <c r="N84" i="41" s="1"/>
  <c r="L84" i="41"/>
  <c r="J84" i="41"/>
  <c r="S83" i="41"/>
  <c r="M83" i="41"/>
  <c r="N83" i="41" s="1"/>
  <c r="P83" i="41" s="1"/>
  <c r="L83" i="41"/>
  <c r="J83" i="41"/>
  <c r="S82" i="41"/>
  <c r="M82" i="41"/>
  <c r="N82" i="41" s="1"/>
  <c r="L82" i="41"/>
  <c r="J82" i="41"/>
  <c r="S81" i="41"/>
  <c r="M81" i="41"/>
  <c r="N81" i="41" s="1"/>
  <c r="L81" i="41"/>
  <c r="J81" i="41"/>
  <c r="S80" i="41"/>
  <c r="O80" i="41"/>
  <c r="R80" i="41" s="1"/>
  <c r="M80" i="41"/>
  <c r="N80" i="41" s="1"/>
  <c r="L80" i="41"/>
  <c r="J80" i="41"/>
  <c r="S79" i="41"/>
  <c r="M79" i="41"/>
  <c r="N79" i="41" s="1"/>
  <c r="L79" i="41"/>
  <c r="J79" i="41"/>
  <c r="S78" i="41"/>
  <c r="M78" i="41"/>
  <c r="N78" i="41" s="1"/>
  <c r="L78" i="41"/>
  <c r="J78" i="41"/>
  <c r="S77" i="41"/>
  <c r="M77" i="41"/>
  <c r="N77" i="41" s="1"/>
  <c r="L77" i="41"/>
  <c r="J77" i="41"/>
  <c r="S76" i="41"/>
  <c r="M76" i="41"/>
  <c r="N76" i="41" s="1"/>
  <c r="O76" i="41" s="1"/>
  <c r="R76" i="41" s="1"/>
  <c r="L76" i="41"/>
  <c r="J76" i="41"/>
  <c r="S75" i="41"/>
  <c r="M75" i="41"/>
  <c r="N75" i="41" s="1"/>
  <c r="L75" i="41"/>
  <c r="J75" i="41"/>
  <c r="S74" i="41"/>
  <c r="M74" i="41"/>
  <c r="N74" i="41" s="1"/>
  <c r="L74" i="41"/>
  <c r="J74" i="41"/>
  <c r="S73" i="41"/>
  <c r="M73" i="41"/>
  <c r="N73" i="41" s="1"/>
  <c r="L73" i="41"/>
  <c r="J73" i="41"/>
  <c r="S72" i="41"/>
  <c r="M72" i="41"/>
  <c r="N72" i="41" s="1"/>
  <c r="L72" i="41"/>
  <c r="J72" i="41"/>
  <c r="S71" i="41"/>
  <c r="M71" i="41"/>
  <c r="N71" i="41" s="1"/>
  <c r="O71" i="41" s="1"/>
  <c r="R71" i="41" s="1"/>
  <c r="L71" i="41"/>
  <c r="J71" i="41"/>
  <c r="S70" i="41"/>
  <c r="M70" i="41"/>
  <c r="N70" i="41" s="1"/>
  <c r="L70" i="41"/>
  <c r="J70" i="41"/>
  <c r="S69" i="41"/>
  <c r="P69" i="41"/>
  <c r="M69" i="41"/>
  <c r="N69" i="41" s="1"/>
  <c r="Q69" i="41" s="1"/>
  <c r="L69" i="41"/>
  <c r="J69" i="41"/>
  <c r="S68" i="41"/>
  <c r="M68" i="41"/>
  <c r="N68" i="41" s="1"/>
  <c r="L68" i="41"/>
  <c r="J68" i="41"/>
  <c r="S67" i="41"/>
  <c r="M67" i="41"/>
  <c r="N67" i="41" s="1"/>
  <c r="P67" i="41" s="1"/>
  <c r="L67" i="41"/>
  <c r="J67" i="41"/>
  <c r="S66" i="41"/>
  <c r="M66" i="41"/>
  <c r="N66" i="41" s="1"/>
  <c r="L66" i="41"/>
  <c r="J66" i="41"/>
  <c r="S65" i="41"/>
  <c r="M65" i="41"/>
  <c r="N65" i="41" s="1"/>
  <c r="L65" i="41"/>
  <c r="Q65" i="41" s="1"/>
  <c r="J65" i="41"/>
  <c r="S64" i="41"/>
  <c r="M64" i="41"/>
  <c r="N64" i="41" s="1"/>
  <c r="L64" i="41"/>
  <c r="J64" i="41"/>
  <c r="S63" i="41"/>
  <c r="M63" i="41"/>
  <c r="N63" i="41" s="1"/>
  <c r="L63" i="41"/>
  <c r="J63" i="41"/>
  <c r="S62" i="41"/>
  <c r="M62" i="41"/>
  <c r="N62" i="41" s="1"/>
  <c r="Q62" i="41" s="1"/>
  <c r="L62" i="41"/>
  <c r="J62" i="41"/>
  <c r="S61" i="41"/>
  <c r="M61" i="41"/>
  <c r="N61" i="41" s="1"/>
  <c r="L61" i="41"/>
  <c r="J61" i="41"/>
  <c r="S60" i="41"/>
  <c r="M60" i="41"/>
  <c r="N60" i="41" s="1"/>
  <c r="L60" i="41"/>
  <c r="J60" i="41"/>
  <c r="S59" i="41"/>
  <c r="M59" i="41"/>
  <c r="N59" i="41" s="1"/>
  <c r="L59" i="41"/>
  <c r="J59" i="41"/>
  <c r="S58" i="41"/>
  <c r="M58" i="41"/>
  <c r="N58" i="41" s="1"/>
  <c r="O58" i="41" s="1"/>
  <c r="R58" i="41" s="1"/>
  <c r="L58" i="41"/>
  <c r="J58" i="41"/>
  <c r="S57" i="41"/>
  <c r="M57" i="41"/>
  <c r="N57" i="41" s="1"/>
  <c r="L57" i="41"/>
  <c r="J57" i="41"/>
  <c r="S56" i="41"/>
  <c r="M56" i="41"/>
  <c r="N56" i="41" s="1"/>
  <c r="L56" i="41"/>
  <c r="J56" i="41"/>
  <c r="S55" i="41"/>
  <c r="M55" i="41"/>
  <c r="N55" i="41" s="1"/>
  <c r="L55" i="41"/>
  <c r="J55" i="41"/>
  <c r="S54" i="41"/>
  <c r="M54" i="41"/>
  <c r="N54" i="41" s="1"/>
  <c r="P54" i="41" s="1"/>
  <c r="L54" i="41"/>
  <c r="J54" i="41"/>
  <c r="S53" i="41"/>
  <c r="M53" i="41"/>
  <c r="N53" i="41" s="1"/>
  <c r="L53" i="41"/>
  <c r="J53" i="41"/>
  <c r="S52" i="41"/>
  <c r="M52" i="41"/>
  <c r="N52" i="41" s="1"/>
  <c r="L52" i="41"/>
  <c r="J52" i="41"/>
  <c r="S51" i="41"/>
  <c r="M51" i="41"/>
  <c r="N51" i="41" s="1"/>
  <c r="O51" i="41" s="1"/>
  <c r="R51" i="41" s="1"/>
  <c r="L51" i="41"/>
  <c r="J51" i="41"/>
  <c r="S50" i="41"/>
  <c r="M50" i="41"/>
  <c r="N50" i="41" s="1"/>
  <c r="L50" i="41"/>
  <c r="J50" i="41"/>
  <c r="S49" i="41"/>
  <c r="M49" i="41"/>
  <c r="N49" i="41" s="1"/>
  <c r="L49" i="41"/>
  <c r="J49" i="41"/>
  <c r="S48" i="41"/>
  <c r="M48" i="41"/>
  <c r="N48" i="41" s="1"/>
  <c r="L48" i="41"/>
  <c r="J48" i="41"/>
  <c r="S47" i="41"/>
  <c r="M47" i="41"/>
  <c r="N47" i="41" s="1"/>
  <c r="O47" i="41" s="1"/>
  <c r="R47" i="41" s="1"/>
  <c r="L47" i="41"/>
  <c r="J47" i="41"/>
  <c r="S46" i="41"/>
  <c r="N46" i="41"/>
  <c r="M46" i="41"/>
  <c r="L46" i="41"/>
  <c r="J46" i="41"/>
  <c r="S45" i="41"/>
  <c r="M45" i="41"/>
  <c r="N45" i="41" s="1"/>
  <c r="O45" i="41" s="1"/>
  <c r="R45" i="41" s="1"/>
  <c r="L45" i="41"/>
  <c r="J45" i="41"/>
  <c r="S44" i="41"/>
  <c r="M44" i="41"/>
  <c r="N44" i="41" s="1"/>
  <c r="L44" i="41"/>
  <c r="J44" i="41"/>
  <c r="S43" i="41"/>
  <c r="M43" i="41"/>
  <c r="N43" i="41" s="1"/>
  <c r="O43" i="41" s="1"/>
  <c r="R43" i="41" s="1"/>
  <c r="L43" i="41"/>
  <c r="J43" i="41"/>
  <c r="S42" i="41"/>
  <c r="M42" i="41"/>
  <c r="N42" i="41" s="1"/>
  <c r="O42" i="41" s="1"/>
  <c r="R42" i="41" s="1"/>
  <c r="L42" i="41"/>
  <c r="J42" i="41"/>
  <c r="S41" i="41"/>
  <c r="M41" i="41"/>
  <c r="N41" i="41" s="1"/>
  <c r="L41" i="41"/>
  <c r="J41" i="41"/>
  <c r="S40" i="41"/>
  <c r="M40" i="41"/>
  <c r="N40" i="41" s="1"/>
  <c r="L40" i="41"/>
  <c r="J40" i="41"/>
  <c r="S39" i="41"/>
  <c r="M39" i="41"/>
  <c r="N39" i="41" s="1"/>
  <c r="L39" i="41"/>
  <c r="J39" i="41"/>
  <c r="S38" i="41"/>
  <c r="M38" i="41"/>
  <c r="N38" i="41" s="1"/>
  <c r="L38" i="41"/>
  <c r="J38" i="41"/>
  <c r="S37" i="41"/>
  <c r="M37" i="41"/>
  <c r="N37" i="41" s="1"/>
  <c r="L37" i="41"/>
  <c r="J37" i="41"/>
  <c r="S36" i="41"/>
  <c r="M36" i="41"/>
  <c r="N36" i="41" s="1"/>
  <c r="O36" i="41" s="1"/>
  <c r="R36" i="41" s="1"/>
  <c r="L36" i="41"/>
  <c r="J36" i="41"/>
  <c r="S35" i="41"/>
  <c r="M35" i="41"/>
  <c r="N35" i="41" s="1"/>
  <c r="L35" i="41"/>
  <c r="Q35" i="41" s="1"/>
  <c r="J35" i="41"/>
  <c r="S34" i="41"/>
  <c r="M34" i="41"/>
  <c r="N34" i="41" s="1"/>
  <c r="L34" i="41"/>
  <c r="J34" i="41"/>
  <c r="S33" i="41"/>
  <c r="M33" i="41"/>
  <c r="N33" i="41" s="1"/>
  <c r="L33" i="41"/>
  <c r="J33" i="41"/>
  <c r="S32" i="41"/>
  <c r="M32" i="41"/>
  <c r="N32" i="41" s="1"/>
  <c r="O32" i="41" s="1"/>
  <c r="R32" i="41" s="1"/>
  <c r="L32" i="41"/>
  <c r="J32" i="41"/>
  <c r="S31" i="41"/>
  <c r="M31" i="41"/>
  <c r="N31" i="41" s="1"/>
  <c r="L31" i="41"/>
  <c r="J31" i="41"/>
  <c r="S30" i="41"/>
  <c r="M30" i="41"/>
  <c r="N30" i="41" s="1"/>
  <c r="L30" i="41"/>
  <c r="J30" i="41"/>
  <c r="S29" i="41"/>
  <c r="M29" i="41"/>
  <c r="N29" i="41" s="1"/>
  <c r="L29" i="41"/>
  <c r="J29" i="41"/>
  <c r="S28" i="41"/>
  <c r="M28" i="41"/>
  <c r="N28" i="41" s="1"/>
  <c r="L28" i="41"/>
  <c r="J28" i="41"/>
  <c r="S27" i="41"/>
  <c r="N27" i="41"/>
  <c r="O27" i="41" s="1"/>
  <c r="R27" i="41" s="1"/>
  <c r="M27" i="41"/>
  <c r="L27" i="41"/>
  <c r="J27" i="41"/>
  <c r="S26" i="41"/>
  <c r="M26" i="41"/>
  <c r="N26" i="41" s="1"/>
  <c r="O26" i="41" s="1"/>
  <c r="R26" i="41" s="1"/>
  <c r="L26" i="41"/>
  <c r="J26" i="41"/>
  <c r="S25" i="41"/>
  <c r="M25" i="41"/>
  <c r="N25" i="41" s="1"/>
  <c r="L25" i="41"/>
  <c r="J25" i="41"/>
  <c r="S24" i="41"/>
  <c r="M24" i="41"/>
  <c r="N24" i="41" s="1"/>
  <c r="L24" i="41"/>
  <c r="J24" i="41"/>
  <c r="S23" i="41"/>
  <c r="M23" i="41"/>
  <c r="N23" i="41" s="1"/>
  <c r="L23" i="41"/>
  <c r="J23" i="41"/>
  <c r="S22" i="41"/>
  <c r="M22" i="41"/>
  <c r="N22" i="41" s="1"/>
  <c r="L22" i="41"/>
  <c r="J22" i="41"/>
  <c r="S21" i="41"/>
  <c r="M21" i="41"/>
  <c r="N21" i="41" s="1"/>
  <c r="L21" i="41"/>
  <c r="J21" i="41"/>
  <c r="S20" i="41"/>
  <c r="M20" i="41"/>
  <c r="N20" i="41" s="1"/>
  <c r="L20" i="41"/>
  <c r="J20" i="41"/>
  <c r="S19" i="41"/>
  <c r="M19" i="41"/>
  <c r="N19" i="41" s="1"/>
  <c r="P19" i="41" s="1"/>
  <c r="L19" i="41"/>
  <c r="J19" i="41"/>
  <c r="S18" i="41"/>
  <c r="M18" i="41"/>
  <c r="N18" i="41" s="1"/>
  <c r="L18" i="41"/>
  <c r="J18" i="41"/>
  <c r="S17" i="41"/>
  <c r="M17" i="41"/>
  <c r="N17" i="41" s="1"/>
  <c r="L17" i="41"/>
  <c r="J17" i="41"/>
  <c r="S16" i="41"/>
  <c r="M16" i="41"/>
  <c r="N16" i="41" s="1"/>
  <c r="L16" i="41"/>
  <c r="J16" i="41"/>
  <c r="S15" i="41"/>
  <c r="M15" i="41"/>
  <c r="N15" i="41" s="1"/>
  <c r="L15" i="41"/>
  <c r="J15" i="41"/>
  <c r="S14" i="41"/>
  <c r="N14" i="41"/>
  <c r="O14" i="41" s="1"/>
  <c r="R14" i="41" s="1"/>
  <c r="M14" i="41"/>
  <c r="L14" i="41"/>
  <c r="J14" i="41"/>
  <c r="S13" i="41"/>
  <c r="M13" i="41"/>
  <c r="N13" i="41" s="1"/>
  <c r="Q13" i="41" s="1"/>
  <c r="L13" i="41"/>
  <c r="J13" i="41"/>
  <c r="S12" i="41"/>
  <c r="M12" i="41"/>
  <c r="N12" i="41" s="1"/>
  <c r="L12" i="41"/>
  <c r="J12" i="41"/>
  <c r="S11" i="41"/>
  <c r="M11" i="41"/>
  <c r="N11" i="41" s="1"/>
  <c r="L11" i="41"/>
  <c r="Q11" i="41" s="1"/>
  <c r="J11" i="41"/>
  <c r="S10" i="41"/>
  <c r="M10" i="41"/>
  <c r="N10" i="41" s="1"/>
  <c r="O10" i="41" s="1"/>
  <c r="R10" i="41" s="1"/>
  <c r="L10" i="41"/>
  <c r="J10" i="41"/>
  <c r="S9" i="41"/>
  <c r="M9" i="41"/>
  <c r="N9" i="41" s="1"/>
  <c r="L9" i="41"/>
  <c r="J9" i="41"/>
  <c r="S8" i="41"/>
  <c r="M8" i="41"/>
  <c r="N8" i="41" s="1"/>
  <c r="L8" i="41"/>
  <c r="J8" i="41"/>
  <c r="S7" i="41"/>
  <c r="M7" i="41"/>
  <c r="N7" i="41" s="1"/>
  <c r="O7" i="41" s="1"/>
  <c r="R7" i="41" s="1"/>
  <c r="L7" i="41"/>
  <c r="J7" i="41"/>
  <c r="S6" i="41"/>
  <c r="M6" i="41"/>
  <c r="N6" i="41" s="1"/>
  <c r="P6" i="41" s="1"/>
  <c r="L6" i="41"/>
  <c r="J6" i="41"/>
  <c r="S5" i="41"/>
  <c r="M5" i="41"/>
  <c r="N5" i="41" s="1"/>
  <c r="O5" i="41" s="1"/>
  <c r="R5" i="41" s="1"/>
  <c r="L5" i="41"/>
  <c r="J5" i="41"/>
  <c r="S4" i="41"/>
  <c r="M4" i="41"/>
  <c r="N4" i="41" s="1"/>
  <c r="L4" i="41"/>
  <c r="J4" i="41"/>
  <c r="P233" i="41" l="1"/>
  <c r="P268" i="41"/>
  <c r="P630" i="41"/>
  <c r="Q85" i="41"/>
  <c r="P221" i="41"/>
  <c r="Q351" i="41"/>
  <c r="P30" i="41"/>
  <c r="P175" i="41"/>
  <c r="Q210" i="41"/>
  <c r="P239" i="41"/>
  <c r="P375" i="41"/>
  <c r="P562" i="41"/>
  <c r="P410" i="41"/>
  <c r="Q19" i="41"/>
  <c r="P77" i="41"/>
  <c r="Q123" i="41"/>
  <c r="P362" i="41"/>
  <c r="Q60" i="41"/>
  <c r="O77" i="41"/>
  <c r="R77" i="41" s="1"/>
  <c r="Q400" i="41"/>
  <c r="P551" i="41"/>
  <c r="Q578" i="41"/>
  <c r="Q306" i="41"/>
  <c r="Q49" i="41"/>
  <c r="Q441" i="41"/>
  <c r="Q32" i="41"/>
  <c r="Q241" i="41"/>
  <c r="P38" i="41"/>
  <c r="Q96" i="41"/>
  <c r="Q195" i="41"/>
  <c r="Q259" i="41"/>
  <c r="P482" i="41"/>
  <c r="P418" i="41"/>
  <c r="Q442" i="41"/>
  <c r="Q21" i="41"/>
  <c r="P102" i="41"/>
  <c r="Q108" i="41"/>
  <c r="Q178" i="41"/>
  <c r="Q207" i="41"/>
  <c r="Q459" i="41"/>
  <c r="P535" i="41"/>
  <c r="Q254" i="41"/>
  <c r="Q507" i="41"/>
  <c r="P466" i="41"/>
  <c r="P80" i="41"/>
  <c r="Q548" i="41"/>
  <c r="P284" i="41"/>
  <c r="Q226" i="41"/>
  <c r="Q432" i="41"/>
  <c r="P490" i="41"/>
  <c r="Q635" i="41"/>
  <c r="Q513" i="41"/>
  <c r="Q321" i="41"/>
  <c r="P402" i="41"/>
  <c r="O402" i="41"/>
  <c r="R402" i="41" s="1"/>
  <c r="O74" i="41"/>
  <c r="R74" i="41" s="1"/>
  <c r="P74" i="41"/>
  <c r="O363" i="41"/>
  <c r="R363" i="41" s="1"/>
  <c r="P363" i="41"/>
  <c r="Q363" i="41"/>
  <c r="P379" i="41"/>
  <c r="O379" i="41"/>
  <c r="R379" i="41" s="1"/>
  <c r="P634" i="41"/>
  <c r="O634" i="41"/>
  <c r="R634" i="41" s="1"/>
  <c r="Q555" i="41"/>
  <c r="O555" i="41"/>
  <c r="R555" i="41" s="1"/>
  <c r="P274" i="41"/>
  <c r="O274" i="41"/>
  <c r="R274" i="41" s="1"/>
  <c r="P299" i="41"/>
  <c r="O299" i="41"/>
  <c r="R299" i="41" s="1"/>
  <c r="P315" i="41"/>
  <c r="O315" i="41"/>
  <c r="R315" i="41" s="1"/>
  <c r="P244" i="41"/>
  <c r="O244" i="41"/>
  <c r="R244" i="41" s="1"/>
  <c r="Q78" i="41"/>
  <c r="P193" i="41"/>
  <c r="P211" i="41"/>
  <c r="P412" i="41"/>
  <c r="O426" i="41"/>
  <c r="R426" i="41" s="1"/>
  <c r="O450" i="41"/>
  <c r="R450" i="41" s="1"/>
  <c r="P479" i="41"/>
  <c r="Q505" i="41"/>
  <c r="Q522" i="41"/>
  <c r="P35" i="41"/>
  <c r="Q107" i="41"/>
  <c r="Q125" i="41"/>
  <c r="Q133" i="41"/>
  <c r="Q274" i="41"/>
  <c r="Q357" i="41"/>
  <c r="Q402" i="41"/>
  <c r="Q409" i="41"/>
  <c r="Q423" i="41"/>
  <c r="Q444" i="41"/>
  <c r="Q541" i="41"/>
  <c r="P609" i="41"/>
  <c r="Q53" i="41"/>
  <c r="Q68" i="41"/>
  <c r="Q115" i="41"/>
  <c r="P201" i="41"/>
  <c r="Q519" i="41"/>
  <c r="P179" i="41"/>
  <c r="Q458" i="41"/>
  <c r="Q506" i="41"/>
  <c r="Q567" i="41"/>
  <c r="Q599" i="41"/>
  <c r="Q277" i="41"/>
  <c r="Q61" i="41"/>
  <c r="P93" i="41"/>
  <c r="Q289" i="41"/>
  <c r="Q332" i="41"/>
  <c r="Q431" i="41"/>
  <c r="Q469" i="41"/>
  <c r="Q487" i="41"/>
  <c r="P538" i="41"/>
  <c r="Q36" i="41"/>
  <c r="O61" i="41"/>
  <c r="R61" i="41" s="1"/>
  <c r="Q138" i="41"/>
  <c r="Q410" i="41"/>
  <c r="Q557" i="41"/>
  <c r="Q614" i="41"/>
  <c r="Q76" i="41"/>
  <c r="Q83" i="41"/>
  <c r="Q146" i="41"/>
  <c r="Q161" i="41"/>
  <c r="P209" i="41"/>
  <c r="O227" i="41"/>
  <c r="R227" i="41" s="1"/>
  <c r="Q231" i="41"/>
  <c r="Q242" i="41"/>
  <c r="Q318" i="41"/>
  <c r="Q377" i="41"/>
  <c r="Q455" i="41"/>
  <c r="Q607" i="41"/>
  <c r="Q618" i="41"/>
  <c r="P629" i="41"/>
  <c r="Q51" i="41"/>
  <c r="Q94" i="41"/>
  <c r="Q116" i="41"/>
  <c r="P217" i="41"/>
  <c r="Q449" i="41"/>
  <c r="P191" i="41"/>
  <c r="Q202" i="41"/>
  <c r="Q286" i="41"/>
  <c r="Q315" i="41"/>
  <c r="Q428" i="41"/>
  <c r="Q600" i="41"/>
  <c r="Q331" i="41"/>
  <c r="P109" i="41"/>
  <c r="Q199" i="41"/>
  <c r="Q283" i="41"/>
  <c r="Q463" i="41"/>
  <c r="Q514" i="41"/>
  <c r="Q597" i="41"/>
  <c r="Q324" i="41"/>
  <c r="Q66" i="41"/>
  <c r="Q77" i="41"/>
  <c r="Q91" i="41"/>
  <c r="Q147" i="41"/>
  <c r="P185" i="41"/>
  <c r="P257" i="41"/>
  <c r="Q446" i="41"/>
  <c r="P449" i="41"/>
  <c r="Q532" i="41"/>
  <c r="P543" i="41"/>
  <c r="Q299" i="41"/>
  <c r="Q124" i="41"/>
  <c r="Q225" i="41"/>
  <c r="Q243" i="41"/>
  <c r="P432" i="41"/>
  <c r="Q474" i="41"/>
  <c r="P547" i="41"/>
  <c r="P615" i="41"/>
  <c r="Q634" i="41"/>
  <c r="P337" i="41"/>
  <c r="O418" i="41"/>
  <c r="R418" i="41" s="1"/>
  <c r="Q482" i="41"/>
  <c r="Q583" i="41"/>
  <c r="Q27" i="41"/>
  <c r="Q121" i="41"/>
  <c r="Q309" i="41"/>
  <c r="Q440" i="41"/>
  <c r="Q450" i="41"/>
  <c r="Q493" i="41"/>
  <c r="Q525" i="41"/>
  <c r="Q533" i="41"/>
  <c r="Q566" i="41"/>
  <c r="P623" i="41"/>
  <c r="Q81" i="41"/>
  <c r="Q144" i="41"/>
  <c r="P196" i="41"/>
  <c r="P207" i="41"/>
  <c r="P291" i="41"/>
  <c r="Q367" i="41"/>
  <c r="Q379" i="41"/>
  <c r="Q398" i="41"/>
  <c r="Q426" i="41"/>
  <c r="Q447" i="41"/>
  <c r="P460" i="41"/>
  <c r="Q577" i="41"/>
  <c r="Q616" i="41"/>
  <c r="Q631" i="41"/>
  <c r="O148" i="41"/>
  <c r="R148" i="41" s="1"/>
  <c r="P148" i="41"/>
  <c r="P394" i="41"/>
  <c r="Q394" i="41"/>
  <c r="O394" i="41"/>
  <c r="R394" i="41" s="1"/>
  <c r="O60" i="41"/>
  <c r="R60" i="41" s="1"/>
  <c r="P60" i="41"/>
  <c r="O103" i="41"/>
  <c r="R103" i="41" s="1"/>
  <c r="P103" i="41"/>
  <c r="Q475" i="41"/>
  <c r="O475" i="41"/>
  <c r="R475" i="41" s="1"/>
  <c r="Q587" i="41"/>
  <c r="O587" i="41"/>
  <c r="R587" i="41" s="1"/>
  <c r="O20" i="41"/>
  <c r="R20" i="41" s="1"/>
  <c r="Q20" i="41"/>
  <c r="P20" i="41"/>
  <c r="P226" i="41"/>
  <c r="O226" i="41"/>
  <c r="R226" i="41" s="1"/>
  <c r="O306" i="41"/>
  <c r="R306" i="41" s="1"/>
  <c r="P306" i="41"/>
  <c r="O419" i="41"/>
  <c r="R419" i="41" s="1"/>
  <c r="P419" i="41"/>
  <c r="O12" i="41"/>
  <c r="R12" i="41" s="1"/>
  <c r="Q12" i="41"/>
  <c r="P70" i="41"/>
  <c r="O70" i="41"/>
  <c r="R70" i="41" s="1"/>
  <c r="O360" i="41"/>
  <c r="R360" i="41" s="1"/>
  <c r="P360" i="41"/>
  <c r="O122" i="41"/>
  <c r="R122" i="41" s="1"/>
  <c r="P122" i="41"/>
  <c r="P237" i="41"/>
  <c r="O237" i="41"/>
  <c r="R237" i="41" s="1"/>
  <c r="P434" i="41"/>
  <c r="O434" i="41"/>
  <c r="R434" i="41" s="1"/>
  <c r="P498" i="41"/>
  <c r="O498" i="41"/>
  <c r="R498" i="41" s="1"/>
  <c r="P378" i="41"/>
  <c r="O378" i="41"/>
  <c r="R378" i="41" s="1"/>
  <c r="O4" i="41"/>
  <c r="R4" i="41" s="1"/>
  <c r="P4" i="41"/>
  <c r="Q4" i="41"/>
  <c r="Q251" i="41"/>
  <c r="P251" i="41"/>
  <c r="O251" i="41"/>
  <c r="R251" i="41" s="1"/>
  <c r="O433" i="41"/>
  <c r="R433" i="41" s="1"/>
  <c r="P433" i="41"/>
  <c r="P518" i="41"/>
  <c r="O518" i="41"/>
  <c r="R518" i="41" s="1"/>
  <c r="O68" i="41"/>
  <c r="R68" i="41" s="1"/>
  <c r="P68" i="41"/>
  <c r="O28" i="41"/>
  <c r="R28" i="41" s="1"/>
  <c r="P28" i="41"/>
  <c r="Q28" i="41"/>
  <c r="Q194" i="41"/>
  <c r="P194" i="41"/>
  <c r="O194" i="41"/>
  <c r="R194" i="41" s="1"/>
  <c r="Q267" i="41"/>
  <c r="P502" i="41"/>
  <c r="O502" i="41"/>
  <c r="R502" i="41" s="1"/>
  <c r="P162" i="41"/>
  <c r="O162" i="41"/>
  <c r="R162" i="41" s="1"/>
  <c r="O267" i="41"/>
  <c r="R267" i="41" s="1"/>
  <c r="P267" i="41"/>
  <c r="Q523" i="41"/>
  <c r="O523" i="41"/>
  <c r="R523" i="41" s="1"/>
  <c r="O108" i="41"/>
  <c r="R108" i="41" s="1"/>
  <c r="P108" i="41"/>
  <c r="P205" i="41"/>
  <c r="O205" i="41"/>
  <c r="R205" i="41" s="1"/>
  <c r="O282" i="41"/>
  <c r="R282" i="41" s="1"/>
  <c r="P282" i="41"/>
  <c r="P384" i="41"/>
  <c r="Q384" i="41"/>
  <c r="P406" i="41"/>
  <c r="O406" i="41"/>
  <c r="R406" i="41" s="1"/>
  <c r="O417" i="41"/>
  <c r="R417" i="41" s="1"/>
  <c r="P417" i="41"/>
  <c r="Q491" i="41"/>
  <c r="O491" i="41"/>
  <c r="R491" i="41" s="1"/>
  <c r="Q571" i="41"/>
  <c r="O571" i="41"/>
  <c r="R571" i="41" s="1"/>
  <c r="P242" i="41"/>
  <c r="O242" i="41"/>
  <c r="R242" i="41" s="1"/>
  <c r="O377" i="41"/>
  <c r="R377" i="41" s="1"/>
  <c r="P377" i="41"/>
  <c r="P150" i="41"/>
  <c r="O150" i="41"/>
  <c r="R150" i="41" s="1"/>
  <c r="P550" i="41"/>
  <c r="O550" i="41"/>
  <c r="R550" i="41" s="1"/>
  <c r="P554" i="41"/>
  <c r="Q554" i="41"/>
  <c r="O554" i="41"/>
  <c r="R554" i="41" s="1"/>
  <c r="O22" i="41"/>
  <c r="R22" i="41" s="1"/>
  <c r="P22" i="41"/>
  <c r="Q290" i="41"/>
  <c r="P290" i="41"/>
  <c r="O290" i="41"/>
  <c r="R290" i="41" s="1"/>
  <c r="Q347" i="41"/>
  <c r="P347" i="41"/>
  <c r="O347" i="41"/>
  <c r="R347" i="41" s="1"/>
  <c r="P582" i="41"/>
  <c r="O582" i="41"/>
  <c r="R582" i="41" s="1"/>
  <c r="O84" i="41"/>
  <c r="R84" i="41" s="1"/>
  <c r="P84" i="41"/>
  <c r="Q84" i="41"/>
  <c r="O135" i="41"/>
  <c r="R135" i="41" s="1"/>
  <c r="P135" i="41"/>
  <c r="O154" i="41"/>
  <c r="R154" i="41" s="1"/>
  <c r="P154" i="41"/>
  <c r="Q162" i="41"/>
  <c r="P173" i="41"/>
  <c r="O173" i="41"/>
  <c r="R173" i="41" s="1"/>
  <c r="Q378" i="41"/>
  <c r="P470" i="41"/>
  <c r="O470" i="41"/>
  <c r="R470" i="41" s="1"/>
  <c r="O210" i="41"/>
  <c r="R210" i="41" s="1"/>
  <c r="P210" i="41"/>
  <c r="O276" i="41"/>
  <c r="R276" i="41" s="1"/>
  <c r="P276" i="41"/>
  <c r="O330" i="41"/>
  <c r="R330" i="41" s="1"/>
  <c r="P330" i="41"/>
  <c r="O467" i="41"/>
  <c r="R467" i="41" s="1"/>
  <c r="P467" i="41"/>
  <c r="O44" i="41"/>
  <c r="R44" i="41" s="1"/>
  <c r="Q44" i="41"/>
  <c r="P44" i="41"/>
  <c r="O132" i="41"/>
  <c r="R132" i="41" s="1"/>
  <c r="Q132" i="41"/>
  <c r="P132" i="41"/>
  <c r="Q619" i="41"/>
  <c r="O619" i="41"/>
  <c r="R619" i="41" s="1"/>
  <c r="O52" i="41"/>
  <c r="R52" i="41" s="1"/>
  <c r="Q52" i="41"/>
  <c r="P52" i="41"/>
  <c r="O106" i="41"/>
  <c r="R106" i="41" s="1"/>
  <c r="P106" i="41"/>
  <c r="Q140" i="41"/>
  <c r="Q148" i="41"/>
  <c r="P178" i="41"/>
  <c r="O178" i="41"/>
  <c r="R178" i="41" s="1"/>
  <c r="P258" i="41"/>
  <c r="O258" i="41"/>
  <c r="R258" i="41" s="1"/>
  <c r="Q258" i="41"/>
  <c r="P356" i="41"/>
  <c r="O356" i="41"/>
  <c r="R356" i="41" s="1"/>
  <c r="O386" i="41"/>
  <c r="R386" i="41" s="1"/>
  <c r="P386" i="41"/>
  <c r="P390" i="41"/>
  <c r="O390" i="41"/>
  <c r="R390" i="41" s="1"/>
  <c r="P422" i="41"/>
  <c r="O422" i="41"/>
  <c r="R422" i="41" s="1"/>
  <c r="Q443" i="41"/>
  <c r="O443" i="41"/>
  <c r="R443" i="41" s="1"/>
  <c r="O529" i="41"/>
  <c r="R529" i="41" s="1"/>
  <c r="P529" i="41"/>
  <c r="P7" i="41"/>
  <c r="O38" i="41"/>
  <c r="R38" i="41" s="1"/>
  <c r="O62" i="41"/>
  <c r="R62" i="41" s="1"/>
  <c r="P86" i="41"/>
  <c r="Q117" i="41"/>
  <c r="O177" i="41"/>
  <c r="R177" i="41" s="1"/>
  <c r="Q186" i="41"/>
  <c r="Q201" i="41"/>
  <c r="Q223" i="41"/>
  <c r="Q250" i="41"/>
  <c r="Q300" i="41"/>
  <c r="Q303" i="41"/>
  <c r="P321" i="41"/>
  <c r="Q328" i="41"/>
  <c r="P380" i="41"/>
  <c r="Q399" i="41"/>
  <c r="Q429" i="41"/>
  <c r="Q438" i="41"/>
  <c r="Q466" i="41"/>
  <c r="Q478" i="41"/>
  <c r="P497" i="41"/>
  <c r="O534" i="41"/>
  <c r="R534" i="41" s="1"/>
  <c r="Q545" i="41"/>
  <c r="Q561" i="41"/>
  <c r="Q606" i="41"/>
  <c r="P625" i="41"/>
  <c r="P51" i="41"/>
  <c r="Q57" i="41"/>
  <c r="O117" i="41"/>
  <c r="R117" i="41" s="1"/>
  <c r="Q177" i="41"/>
  <c r="P189" i="41"/>
  <c r="Q235" i="41"/>
  <c r="P265" i="41"/>
  <c r="Q280" i="41"/>
  <c r="P285" i="41"/>
  <c r="P340" i="41"/>
  <c r="Q375" i="41"/>
  <c r="Q390" i="41"/>
  <c r="P447" i="41"/>
  <c r="Q453" i="41"/>
  <c r="Q503" i="41"/>
  <c r="P506" i="41"/>
  <c r="Q551" i="41"/>
  <c r="Q596" i="41"/>
  <c r="P599" i="41"/>
  <c r="Q629" i="41"/>
  <c r="P10" i="41"/>
  <c r="Q42" i="41"/>
  <c r="Q54" i="41"/>
  <c r="Q90" i="41"/>
  <c r="P195" i="41"/>
  <c r="Q610" i="41"/>
  <c r="Q14" i="41"/>
  <c r="Q5" i="41"/>
  <c r="Q8" i="41"/>
  <c r="Q29" i="41"/>
  <c r="O69" i="41"/>
  <c r="R69" i="41" s="1"/>
  <c r="Q75" i="41"/>
  <c r="Q87" i="41"/>
  <c r="O93" i="41"/>
  <c r="R93" i="41" s="1"/>
  <c r="P99" i="41"/>
  <c r="P115" i="41"/>
  <c r="Q137" i="41"/>
  <c r="O149" i="41"/>
  <c r="R149" i="41" s="1"/>
  <c r="Q159" i="41"/>
  <c r="Q184" i="41"/>
  <c r="O193" i="41"/>
  <c r="R193" i="41" s="1"/>
  <c r="Q211" i="41"/>
  <c r="Q217" i="41"/>
  <c r="Q239" i="41"/>
  <c r="Q248" i="41"/>
  <c r="Q268" i="41"/>
  <c r="Q271" i="41"/>
  <c r="P289" i="41"/>
  <c r="P313" i="41"/>
  <c r="O331" i="41"/>
  <c r="R331" i="41" s="1"/>
  <c r="O337" i="41"/>
  <c r="R337" i="41" s="1"/>
  <c r="P353" i="41"/>
  <c r="Q387" i="41"/>
  <c r="P393" i="41"/>
  <c r="Q415" i="41"/>
  <c r="Q433" i="41"/>
  <c r="O438" i="41"/>
  <c r="R438" i="41" s="1"/>
  <c r="P444" i="41"/>
  <c r="O459" i="41"/>
  <c r="R459" i="41" s="1"/>
  <c r="O466" i="41"/>
  <c r="R466" i="41" s="1"/>
  <c r="P522" i="41"/>
  <c r="Q529" i="41"/>
  <c r="Q535" i="41"/>
  <c r="P545" i="41"/>
  <c r="P561" i="41"/>
  <c r="O570" i="41"/>
  <c r="R570" i="41" s="1"/>
  <c r="Q613" i="41"/>
  <c r="O635" i="41"/>
  <c r="R635" i="41" s="1"/>
  <c r="P121" i="41"/>
  <c r="Q193" i="41"/>
  <c r="P253" i="41"/>
  <c r="Q360" i="41"/>
  <c r="Q393" i="41"/>
  <c r="Q406" i="41"/>
  <c r="P463" i="41"/>
  <c r="Q479" i="41"/>
  <c r="Q495" i="41"/>
  <c r="Q498" i="41"/>
  <c r="Q564" i="41"/>
  <c r="P567" i="41"/>
  <c r="Q570" i="41"/>
  <c r="Q603" i="41"/>
  <c r="P5" i="41"/>
  <c r="Q33" i="41"/>
  <c r="P36" i="41"/>
  <c r="P48" i="41"/>
  <c r="O54" i="41"/>
  <c r="R54" i="41" s="1"/>
  <c r="P90" i="41"/>
  <c r="P124" i="41"/>
  <c r="P131" i="41"/>
  <c r="P147" i="41"/>
  <c r="P169" i="41"/>
  <c r="O211" i="41"/>
  <c r="R211" i="41" s="1"/>
  <c r="Q215" i="41"/>
  <c r="O253" i="41"/>
  <c r="R253" i="41" s="1"/>
  <c r="P259" i="41"/>
  <c r="O283" i="41"/>
  <c r="R283" i="41" s="1"/>
  <c r="Q292" i="41"/>
  <c r="P329" i="41"/>
  <c r="P334" i="41"/>
  <c r="P396" i="41"/>
  <c r="P409" i="41"/>
  <c r="Q418" i="41"/>
  <c r="O482" i="41"/>
  <c r="R482" i="41" s="1"/>
  <c r="P513" i="41"/>
  <c r="Q574" i="41"/>
  <c r="P577" i="41"/>
  <c r="O603" i="41"/>
  <c r="R603" i="41" s="1"/>
  <c r="O610" i="41"/>
  <c r="R610" i="41" s="1"/>
  <c r="Q623" i="41"/>
  <c r="Q30" i="41"/>
  <c r="Q58" i="41"/>
  <c r="P134" i="41"/>
  <c r="O147" i="41"/>
  <c r="R147" i="41" s="1"/>
  <c r="Q153" i="41"/>
  <c r="Q175" i="41"/>
  <c r="Q227" i="41"/>
  <c r="Q233" i="41"/>
  <c r="P281" i="41"/>
  <c r="Q307" i="41"/>
  <c r="P369" i="41"/>
  <c r="Q439" i="41"/>
  <c r="Q451" i="41"/>
  <c r="Q454" i="41"/>
  <c r="Q516" i="41"/>
  <c r="Q539" i="41"/>
  <c r="Q549" i="41"/>
  <c r="Q562" i="41"/>
  <c r="Q580" i="41"/>
  <c r="P583" i="41"/>
  <c r="P607" i="41"/>
  <c r="Q630" i="41"/>
  <c r="P43" i="41"/>
  <c r="Q73" i="41"/>
  <c r="Q106" i="41"/>
  <c r="P118" i="41"/>
  <c r="Q122" i="41"/>
  <c r="Q150" i="41"/>
  <c r="Q200" i="41"/>
  <c r="Q218" i="41"/>
  <c r="Q257" i="41"/>
  <c r="Q319" i="41"/>
  <c r="O350" i="41"/>
  <c r="R350" i="41" s="1"/>
  <c r="P357" i="41"/>
  <c r="O369" i="41"/>
  <c r="R369" i="41" s="1"/>
  <c r="Q373" i="41"/>
  <c r="Q391" i="41"/>
  <c r="Q470" i="41"/>
  <c r="Q543" i="41"/>
  <c r="Q546" i="41"/>
  <c r="Q559" i="41"/>
  <c r="Q565" i="41"/>
  <c r="Q9" i="41"/>
  <c r="P21" i="41"/>
  <c r="P249" i="41"/>
  <c r="Q269" i="41"/>
  <c r="Q296" i="41"/>
  <c r="Q34" i="41"/>
  <c r="Q46" i="41"/>
  <c r="P61" i="41"/>
  <c r="Q64" i="41"/>
  <c r="P100" i="41"/>
  <c r="Q163" i="41"/>
  <c r="Q169" i="41"/>
  <c r="Q191" i="41"/>
  <c r="O221" i="41"/>
  <c r="R221" i="41" s="1"/>
  <c r="P225" i="41"/>
  <c r="Q275" i="41"/>
  <c r="P305" i="41"/>
  <c r="Q308" i="41"/>
  <c r="Q323" i="41"/>
  <c r="P451" i="41"/>
  <c r="Q486" i="41"/>
  <c r="O507" i="41"/>
  <c r="R507" i="41" s="1"/>
  <c r="Q511" i="41"/>
  <c r="O562" i="41"/>
  <c r="R562" i="41" s="1"/>
  <c r="Q575" i="41"/>
  <c r="Q581" i="41"/>
  <c r="Q591" i="41"/>
  <c r="Q598" i="41"/>
  <c r="O630" i="41"/>
  <c r="R630" i="41" s="1"/>
  <c r="O19" i="41"/>
  <c r="R19" i="41" s="1"/>
  <c r="Q37" i="41"/>
  <c r="P94" i="41"/>
  <c r="Q100" i="41"/>
  <c r="Q216" i="41"/>
  <c r="Q234" i="41"/>
  <c r="Q287" i="41"/>
  <c r="P332" i="41"/>
  <c r="Q358" i="41"/>
  <c r="Q407" i="41"/>
  <c r="P431" i="41"/>
  <c r="Q434" i="41"/>
  <c r="Q527" i="41"/>
  <c r="Q530" i="41"/>
  <c r="P614" i="41"/>
  <c r="P116" i="41"/>
  <c r="P125" i="41"/>
  <c r="P138" i="41"/>
  <c r="Q141" i="41"/>
  <c r="Q154" i="41"/>
  <c r="O163" i="41"/>
  <c r="R163" i="41" s="1"/>
  <c r="Q167" i="41"/>
  <c r="O243" i="41"/>
  <c r="R243" i="41" s="1"/>
  <c r="Q264" i="41"/>
  <c r="O269" i="41"/>
  <c r="R269" i="41" s="1"/>
  <c r="Q327" i="41"/>
  <c r="Q339" i="41"/>
  <c r="Q348" i="41"/>
  <c r="Q437" i="41"/>
  <c r="Q502" i="41"/>
  <c r="Q550" i="41"/>
  <c r="O614" i="41"/>
  <c r="R614" i="41" s="1"/>
  <c r="Q74" i="41"/>
  <c r="O83" i="41"/>
  <c r="R83" i="41" s="1"/>
  <c r="Q145" i="41"/>
  <c r="P161" i="41"/>
  <c r="Q179" i="41"/>
  <c r="Q185" i="41"/>
  <c r="P241" i="41"/>
  <c r="P243" i="41"/>
  <c r="Q249" i="41"/>
  <c r="P273" i="41"/>
  <c r="Q276" i="41"/>
  <c r="P308" i="41"/>
  <c r="P314" i="41"/>
  <c r="O339" i="41"/>
  <c r="R339" i="41" s="1"/>
  <c r="Q383" i="41"/>
  <c r="Q386" i="41"/>
  <c r="Q389" i="41"/>
  <c r="O410" i="41"/>
  <c r="R410" i="41" s="1"/>
  <c r="P413" i="41"/>
  <c r="Q419" i="41"/>
  <c r="Q422" i="41"/>
  <c r="O458" i="41"/>
  <c r="R458" i="41" s="1"/>
  <c r="P474" i="41"/>
  <c r="O486" i="41"/>
  <c r="R486" i="41" s="1"/>
  <c r="P514" i="41"/>
  <c r="P578" i="41"/>
  <c r="O598" i="41"/>
  <c r="R598" i="41" s="1"/>
  <c r="Q10" i="41"/>
  <c r="P16" i="41"/>
  <c r="Q38" i="41"/>
  <c r="Q86" i="41"/>
  <c r="O161" i="41"/>
  <c r="R161" i="41" s="1"/>
  <c r="Q232" i="41"/>
  <c r="O241" i="41"/>
  <c r="R241" i="41" s="1"/>
  <c r="Q255" i="41"/>
  <c r="Q343" i="41"/>
  <c r="P428" i="41"/>
  <c r="P465" i="41"/>
  <c r="Q471" i="41"/>
  <c r="O474" i="41"/>
  <c r="R474" i="41" s="1"/>
  <c r="Q481" i="41"/>
  <c r="Q497" i="41"/>
  <c r="Q534" i="41"/>
  <c r="Q621" i="41"/>
  <c r="Q26" i="41"/>
  <c r="Q98" i="41"/>
  <c r="Q114" i="41"/>
  <c r="Q126" i="41"/>
  <c r="Q183" i="41"/>
  <c r="Q219" i="41"/>
  <c r="Q247" i="41"/>
  <c r="Q270" i="41"/>
  <c r="P297" i="41"/>
  <c r="Q312" i="41"/>
  <c r="P324" i="41"/>
  <c r="Q356" i="41"/>
  <c r="Q417" i="41"/>
  <c r="P455" i="41"/>
  <c r="Q518" i="41"/>
  <c r="P566" i="41"/>
  <c r="Q582" i="41"/>
  <c r="Q615" i="41"/>
  <c r="P618" i="41"/>
  <c r="Q625" i="41"/>
  <c r="Q628" i="41"/>
  <c r="P631" i="41"/>
  <c r="O23" i="41"/>
  <c r="R23" i="41" s="1"/>
  <c r="P23" i="41"/>
  <c r="Q111" i="41"/>
  <c r="P111" i="41"/>
  <c r="O111" i="41"/>
  <c r="R111" i="41" s="1"/>
  <c r="O39" i="41"/>
  <c r="R39" i="41" s="1"/>
  <c r="P39" i="41"/>
  <c r="P24" i="41"/>
  <c r="O24" i="41"/>
  <c r="R24" i="41" s="1"/>
  <c r="Q127" i="41"/>
  <c r="P127" i="41"/>
  <c r="O127" i="41"/>
  <c r="R127" i="41" s="1"/>
  <c r="P72" i="41"/>
  <c r="O72" i="41"/>
  <c r="R72" i="41" s="1"/>
  <c r="Q15" i="41"/>
  <c r="P15" i="41"/>
  <c r="O15" i="41"/>
  <c r="R15" i="41" s="1"/>
  <c r="O55" i="41"/>
  <c r="R55" i="41" s="1"/>
  <c r="P55" i="41"/>
  <c r="Q79" i="41"/>
  <c r="P79" i="41"/>
  <c r="O79" i="41"/>
  <c r="R79" i="41" s="1"/>
  <c r="P119" i="41"/>
  <c r="O119" i="41"/>
  <c r="R119" i="41" s="1"/>
  <c r="P56" i="41"/>
  <c r="O56" i="41"/>
  <c r="R56" i="41" s="1"/>
  <c r="P128" i="41"/>
  <c r="O128" i="41"/>
  <c r="R128" i="41" s="1"/>
  <c r="P174" i="41"/>
  <c r="O174" i="41"/>
  <c r="R174" i="41" s="1"/>
  <c r="O214" i="41"/>
  <c r="R214" i="41" s="1"/>
  <c r="P214" i="41"/>
  <c r="O6" i="41"/>
  <c r="R6" i="41" s="1"/>
  <c r="O16" i="41"/>
  <c r="R16" i="41" s="1"/>
  <c r="Q24" i="41"/>
  <c r="P34" i="41"/>
  <c r="O34" i="41"/>
  <c r="R34" i="41" s="1"/>
  <c r="P71" i="41"/>
  <c r="Q82" i="41"/>
  <c r="P89" i="41"/>
  <c r="O89" i="41"/>
  <c r="R89" i="41" s="1"/>
  <c r="Q102" i="41"/>
  <c r="P107" i="41"/>
  <c r="O107" i="41"/>
  <c r="R107" i="41" s="1"/>
  <c r="Q109" i="41"/>
  <c r="Q112" i="41"/>
  <c r="P123" i="41"/>
  <c r="O123" i="41"/>
  <c r="R123" i="41" s="1"/>
  <c r="Q134" i="41"/>
  <c r="Q142" i="41"/>
  <c r="P145" i="41"/>
  <c r="O145" i="41"/>
  <c r="R145" i="41" s="1"/>
  <c r="P156" i="41"/>
  <c r="P165" i="41"/>
  <c r="Q171" i="41"/>
  <c r="P171" i="41"/>
  <c r="O171" i="41"/>
  <c r="R171" i="41" s="1"/>
  <c r="P180" i="41"/>
  <c r="Q344" i="41"/>
  <c r="P344" i="41"/>
  <c r="P46" i="41"/>
  <c r="P82" i="41"/>
  <c r="O82" i="41"/>
  <c r="R82" i="41" s="1"/>
  <c r="P97" i="41"/>
  <c r="O97" i="41"/>
  <c r="R97" i="41" s="1"/>
  <c r="Q156" i="41"/>
  <c r="P104" i="41"/>
  <c r="O104" i="41"/>
  <c r="R104" i="41" s="1"/>
  <c r="P120" i="41"/>
  <c r="O120" i="41"/>
  <c r="R120" i="41" s="1"/>
  <c r="Q31" i="41"/>
  <c r="P31" i="41"/>
  <c r="P49" i="41"/>
  <c r="O49" i="41"/>
  <c r="R49" i="41" s="1"/>
  <c r="P64" i="41"/>
  <c r="O112" i="41"/>
  <c r="R112" i="41" s="1"/>
  <c r="O230" i="41"/>
  <c r="R230" i="41" s="1"/>
  <c r="P230" i="41"/>
  <c r="P208" i="41"/>
  <c r="O208" i="41"/>
  <c r="R208" i="41" s="1"/>
  <c r="Q208" i="41"/>
  <c r="P59" i="41"/>
  <c r="O59" i="41"/>
  <c r="R59" i="41" s="1"/>
  <c r="O46" i="41"/>
  <c r="R46" i="41" s="1"/>
  <c r="Q59" i="41"/>
  <c r="O67" i="41"/>
  <c r="R67" i="41" s="1"/>
  <c r="Q97" i="41"/>
  <c r="Q151" i="41"/>
  <c r="P160" i="41"/>
  <c r="O160" i="41"/>
  <c r="R160" i="41" s="1"/>
  <c r="Q160" i="41"/>
  <c r="P9" i="41"/>
  <c r="O9" i="41"/>
  <c r="R9" i="41" s="1"/>
  <c r="P14" i="41"/>
  <c r="Q22" i="41"/>
  <c r="O29" i="41"/>
  <c r="R29" i="41" s="1"/>
  <c r="O64" i="41"/>
  <c r="R64" i="41" s="1"/>
  <c r="Q67" i="41"/>
  <c r="Q72" i="41"/>
  <c r="P92" i="41"/>
  <c r="O102" i="41"/>
  <c r="R102" i="41" s="1"/>
  <c r="Q105" i="41"/>
  <c r="Q118" i="41"/>
  <c r="P129" i="41"/>
  <c r="O129" i="41"/>
  <c r="R129" i="41" s="1"/>
  <c r="O134" i="41"/>
  <c r="R134" i="41" s="1"/>
  <c r="P137" i="41"/>
  <c r="O142" i="41"/>
  <c r="R142" i="41" s="1"/>
  <c r="P190" i="41"/>
  <c r="O190" i="41"/>
  <c r="R190" i="41" s="1"/>
  <c r="Q365" i="41"/>
  <c r="P365" i="41"/>
  <c r="O365" i="41"/>
  <c r="R365" i="41" s="1"/>
  <c r="P151" i="41"/>
  <c r="O151" i="41"/>
  <c r="R151" i="41" s="1"/>
  <c r="O245" i="41"/>
  <c r="R245" i="41" s="1"/>
  <c r="P245" i="41"/>
  <c r="O341" i="41"/>
  <c r="R341" i="41" s="1"/>
  <c r="P341" i="41"/>
  <c r="O31" i="41"/>
  <c r="R31" i="41" s="1"/>
  <c r="P17" i="41"/>
  <c r="O17" i="41"/>
  <c r="R17" i="41" s="1"/>
  <c r="P27" i="41"/>
  <c r="P29" i="41"/>
  <c r="Q92" i="41"/>
  <c r="P126" i="41"/>
  <c r="Q187" i="41"/>
  <c r="P187" i="41"/>
  <c r="O187" i="41"/>
  <c r="R187" i="41" s="1"/>
  <c r="O37" i="41"/>
  <c r="R37" i="41" s="1"/>
  <c r="P87" i="41"/>
  <c r="P105" i="41"/>
  <c r="O105" i="41"/>
  <c r="R105" i="41" s="1"/>
  <c r="O126" i="41"/>
  <c r="R126" i="41" s="1"/>
  <c r="P146" i="41"/>
  <c r="O146" i="41"/>
  <c r="R146" i="41" s="1"/>
  <c r="Q157" i="41"/>
  <c r="O157" i="41"/>
  <c r="R157" i="41" s="1"/>
  <c r="P172" i="41"/>
  <c r="Q172" i="41"/>
  <c r="O172" i="41"/>
  <c r="R172" i="41" s="1"/>
  <c r="P326" i="41"/>
  <c r="O326" i="41"/>
  <c r="R326" i="41" s="1"/>
  <c r="O166" i="41"/>
  <c r="R166" i="41" s="1"/>
  <c r="P166" i="41"/>
  <c r="O181" i="41"/>
  <c r="R181" i="41" s="1"/>
  <c r="P181" i="41"/>
  <c r="Q7" i="41"/>
  <c r="Q17" i="41"/>
  <c r="P42" i="41"/>
  <c r="P12" i="41"/>
  <c r="Q25" i="41"/>
  <c r="P32" i="41"/>
  <c r="O35" i="41"/>
  <c r="R35" i="41" s="1"/>
  <c r="P37" i="41"/>
  <c r="Q50" i="41"/>
  <c r="P57" i="41"/>
  <c r="O57" i="41"/>
  <c r="R57" i="41" s="1"/>
  <c r="P62" i="41"/>
  <c r="Q70" i="41"/>
  <c r="P75" i="41"/>
  <c r="O75" i="41"/>
  <c r="R75" i="41" s="1"/>
  <c r="Q80" i="41"/>
  <c r="O85" i="41"/>
  <c r="R85" i="41" s="1"/>
  <c r="P98" i="41"/>
  <c r="O98" i="41"/>
  <c r="R98" i="41" s="1"/>
  <c r="O110" i="41"/>
  <c r="R110" i="41" s="1"/>
  <c r="P113" i="41"/>
  <c r="O113" i="41"/>
  <c r="R113" i="41" s="1"/>
  <c r="O118" i="41"/>
  <c r="R118" i="41" s="1"/>
  <c r="Q135" i="41"/>
  <c r="P140" i="41"/>
  <c r="P157" i="41"/>
  <c r="Q39" i="41"/>
  <c r="Q40" i="41"/>
  <c r="P50" i="41"/>
  <c r="O50" i="41"/>
  <c r="R50" i="41" s="1"/>
  <c r="P65" i="41"/>
  <c r="O65" i="41"/>
  <c r="R65" i="41" s="1"/>
  <c r="P85" i="41"/>
  <c r="Q95" i="41"/>
  <c r="P95" i="41"/>
  <c r="Q103" i="41"/>
  <c r="Q110" i="41"/>
  <c r="Q130" i="41"/>
  <c r="Q152" i="41"/>
  <c r="P176" i="41"/>
  <c r="O176" i="41"/>
  <c r="R176" i="41" s="1"/>
  <c r="Q176" i="41"/>
  <c r="P206" i="41"/>
  <c r="O206" i="41"/>
  <c r="R206" i="41" s="1"/>
  <c r="P212" i="41"/>
  <c r="O212" i="41"/>
  <c r="R212" i="41" s="1"/>
  <c r="Q18" i="41"/>
  <c r="P25" i="41"/>
  <c r="O25" i="41"/>
  <c r="R25" i="41" s="1"/>
  <c r="Q47" i="41"/>
  <c r="P47" i="41"/>
  <c r="Q55" i="41"/>
  <c r="Q88" i="41"/>
  <c r="P130" i="41"/>
  <c r="O130" i="41"/>
  <c r="R130" i="41" s="1"/>
  <c r="Q143" i="41"/>
  <c r="P143" i="41"/>
  <c r="O143" i="41"/>
  <c r="R143" i="41" s="1"/>
  <c r="P152" i="41"/>
  <c r="O152" i="41"/>
  <c r="R152" i="41" s="1"/>
  <c r="O182" i="41"/>
  <c r="R182" i="41" s="1"/>
  <c r="P182" i="41"/>
  <c r="O197" i="41"/>
  <c r="R197" i="41" s="1"/>
  <c r="P197" i="41"/>
  <c r="Q203" i="41"/>
  <c r="P203" i="41"/>
  <c r="O203" i="41"/>
  <c r="R203" i="41" s="1"/>
  <c r="O246" i="41"/>
  <c r="R246" i="41" s="1"/>
  <c r="P246" i="41"/>
  <c r="O293" i="41"/>
  <c r="R293" i="41" s="1"/>
  <c r="P293" i="41"/>
  <c r="P342" i="41"/>
  <c r="O342" i="41"/>
  <c r="R342" i="41" s="1"/>
  <c r="P41" i="41"/>
  <c r="O41" i="41"/>
  <c r="R41" i="41" s="1"/>
  <c r="Q119" i="41"/>
  <c r="Q155" i="41"/>
  <c r="P155" i="41"/>
  <c r="O155" i="41"/>
  <c r="R155" i="41" s="1"/>
  <c r="Q170" i="41"/>
  <c r="P170" i="41"/>
  <c r="P188" i="41"/>
  <c r="Q188" i="41"/>
  <c r="O188" i="41"/>
  <c r="R188" i="41" s="1"/>
  <c r="Q23" i="41"/>
  <c r="P158" i="41"/>
  <c r="O158" i="41"/>
  <c r="R158" i="41" s="1"/>
  <c r="P222" i="41"/>
  <c r="O222" i="41"/>
  <c r="R222" i="41" s="1"/>
  <c r="P228" i="41"/>
  <c r="O228" i="41"/>
  <c r="R228" i="41" s="1"/>
  <c r="P45" i="41"/>
  <c r="P78" i="41"/>
  <c r="P91" i="41"/>
  <c r="O91" i="41"/>
  <c r="R91" i="41" s="1"/>
  <c r="O101" i="41"/>
  <c r="R101" i="41" s="1"/>
  <c r="P114" i="41"/>
  <c r="O114" i="41"/>
  <c r="R114" i="41" s="1"/>
  <c r="O261" i="41"/>
  <c r="R261" i="41" s="1"/>
  <c r="P261" i="41"/>
  <c r="O30" i="41"/>
  <c r="R30" i="41" s="1"/>
  <c r="P73" i="41"/>
  <c r="O73" i="41"/>
  <c r="R73" i="41" s="1"/>
  <c r="P164" i="41"/>
  <c r="P192" i="41"/>
  <c r="O192" i="41"/>
  <c r="R192" i="41" s="1"/>
  <c r="Q192" i="41"/>
  <c r="O213" i="41"/>
  <c r="R213" i="41" s="1"/>
  <c r="P213" i="41"/>
  <c r="O13" i="41"/>
  <c r="R13" i="41" s="1"/>
  <c r="Q45" i="41"/>
  <c r="Q48" i="41"/>
  <c r="O53" i="41"/>
  <c r="R53" i="41" s="1"/>
  <c r="P58" i="41"/>
  <c r="P66" i="41"/>
  <c r="O66" i="41"/>
  <c r="R66" i="41" s="1"/>
  <c r="O78" i="41"/>
  <c r="R78" i="41" s="1"/>
  <c r="P81" i="41"/>
  <c r="O81" i="41"/>
  <c r="R81" i="41" s="1"/>
  <c r="P96" i="41"/>
  <c r="O99" i="41"/>
  <c r="R99" i="41" s="1"/>
  <c r="P101" i="41"/>
  <c r="O133" i="41"/>
  <c r="R133" i="41" s="1"/>
  <c r="Q136" i="41"/>
  <c r="O141" i="41"/>
  <c r="R141" i="41" s="1"/>
  <c r="P144" i="41"/>
  <c r="O144" i="41"/>
  <c r="R144" i="41" s="1"/>
  <c r="Q168" i="41"/>
  <c r="P168" i="41"/>
  <c r="O198" i="41"/>
  <c r="R198" i="41" s="1"/>
  <c r="P198" i="41"/>
  <c r="P18" i="41"/>
  <c r="O18" i="41"/>
  <c r="R18" i="41" s="1"/>
  <c r="P33" i="41"/>
  <c r="O33" i="41"/>
  <c r="R33" i="41" s="1"/>
  <c r="Q6" i="41"/>
  <c r="P13" i="41"/>
  <c r="Q41" i="41"/>
  <c r="Q43" i="41"/>
  <c r="P136" i="41"/>
  <c r="O136" i="41"/>
  <c r="R136" i="41" s="1"/>
  <c r="P141" i="41"/>
  <c r="P204" i="41"/>
  <c r="Q204" i="41"/>
  <c r="O204" i="41"/>
  <c r="R204" i="41" s="1"/>
  <c r="P238" i="41"/>
  <c r="O238" i="41"/>
  <c r="R238" i="41" s="1"/>
  <c r="P40" i="41"/>
  <c r="O40" i="41"/>
  <c r="R40" i="41" s="1"/>
  <c r="P88" i="41"/>
  <c r="O88" i="41"/>
  <c r="R88" i="41" s="1"/>
  <c r="P8" i="41"/>
  <c r="O8" i="41"/>
  <c r="R8" i="41" s="1"/>
  <c r="P53" i="41"/>
  <c r="Q63" i="41"/>
  <c r="P63" i="41"/>
  <c r="Q71" i="41"/>
  <c r="Q99" i="41"/>
  <c r="Q104" i="41"/>
  <c r="P133" i="41"/>
  <c r="P11" i="41"/>
  <c r="O11" i="41"/>
  <c r="R11" i="41" s="1"/>
  <c r="Q16" i="41"/>
  <c r="O21" i="41"/>
  <c r="R21" i="41" s="1"/>
  <c r="P26" i="41"/>
  <c r="O48" i="41"/>
  <c r="R48" i="41" s="1"/>
  <c r="Q56" i="41"/>
  <c r="O63" i="41"/>
  <c r="R63" i="41" s="1"/>
  <c r="P76" i="41"/>
  <c r="Q89" i="41"/>
  <c r="Q120" i="41"/>
  <c r="O125" i="41"/>
  <c r="R125" i="41" s="1"/>
  <c r="Q128" i="41"/>
  <c r="O131" i="41"/>
  <c r="R131" i="41" s="1"/>
  <c r="P139" i="41"/>
  <c r="O139" i="41"/>
  <c r="R139" i="41" s="1"/>
  <c r="O229" i="41"/>
  <c r="R229" i="41" s="1"/>
  <c r="P229" i="41"/>
  <c r="Q333" i="41"/>
  <c r="P333" i="41"/>
  <c r="O333" i="41"/>
  <c r="R333" i="41" s="1"/>
  <c r="Q262" i="41"/>
  <c r="Q272" i="41"/>
  <c r="P272" i="41"/>
  <c r="O272" i="41"/>
  <c r="R272" i="41" s="1"/>
  <c r="P279" i="41"/>
  <c r="O279" i="41"/>
  <c r="R279" i="41" s="1"/>
  <c r="Q294" i="41"/>
  <c r="Q304" i="41"/>
  <c r="P304" i="41"/>
  <c r="O304" i="41"/>
  <c r="R304" i="41" s="1"/>
  <c r="P311" i="41"/>
  <c r="O311" i="41"/>
  <c r="R311" i="41" s="1"/>
  <c r="O372" i="41"/>
  <c r="R372" i="41" s="1"/>
  <c r="Q372" i="41"/>
  <c r="P372" i="41"/>
  <c r="Q381" i="41"/>
  <c r="P381" i="41"/>
  <c r="P632" i="41"/>
  <c r="O632" i="41"/>
  <c r="R632" i="41" s="1"/>
  <c r="Q632" i="41"/>
  <c r="Q301" i="41"/>
  <c r="P301" i="41"/>
  <c r="Q352" i="41"/>
  <c r="P352" i="41"/>
  <c r="O352" i="41"/>
  <c r="R352" i="41" s="1"/>
  <c r="Q355" i="41"/>
  <c r="P355" i="41"/>
  <c r="O387" i="41"/>
  <c r="R387" i="41" s="1"/>
  <c r="P387" i="41"/>
  <c r="Q448" i="41"/>
  <c r="P448" i="41"/>
  <c r="O448" i="41"/>
  <c r="R448" i="41" s="1"/>
  <c r="P262" i="41"/>
  <c r="O262" i="41"/>
  <c r="R262" i="41" s="1"/>
  <c r="P294" i="41"/>
  <c r="O294" i="41"/>
  <c r="R294" i="41" s="1"/>
  <c r="Q349" i="41"/>
  <c r="P349" i="41"/>
  <c r="O355" i="41"/>
  <c r="R355" i="41" s="1"/>
  <c r="O220" i="41"/>
  <c r="R220" i="41" s="1"/>
  <c r="O236" i="41"/>
  <c r="R236" i="41" s="1"/>
  <c r="O252" i="41"/>
  <c r="R252" i="41" s="1"/>
  <c r="P255" i="41"/>
  <c r="O255" i="41"/>
  <c r="R255" i="41" s="1"/>
  <c r="Q260" i="41"/>
  <c r="O284" i="41"/>
  <c r="R284" i="41" s="1"/>
  <c r="P287" i="41"/>
  <c r="O287" i="41"/>
  <c r="R287" i="41" s="1"/>
  <c r="O316" i="41"/>
  <c r="R316" i="41" s="1"/>
  <c r="P319" i="41"/>
  <c r="O319" i="41"/>
  <c r="R319" i="41" s="1"/>
  <c r="Q329" i="41"/>
  <c r="Q334" i="41"/>
  <c r="P339" i="41"/>
  <c r="O349" i="41"/>
  <c r="R349" i="41" s="1"/>
  <c r="Q366" i="41"/>
  <c r="Q369" i="41"/>
  <c r="Q385" i="41"/>
  <c r="P385" i="41"/>
  <c r="Q166" i="41"/>
  <c r="Q182" i="41"/>
  <c r="P184" i="41"/>
  <c r="P186" i="41"/>
  <c r="Q198" i="41"/>
  <c r="P200" i="41"/>
  <c r="P202" i="41"/>
  <c r="Q214" i="41"/>
  <c r="P216" i="41"/>
  <c r="P218" i="41"/>
  <c r="Q220" i="41"/>
  <c r="Q230" i="41"/>
  <c r="P232" i="41"/>
  <c r="P234" i="41"/>
  <c r="Q236" i="41"/>
  <c r="Q246" i="41"/>
  <c r="P248" i="41"/>
  <c r="P250" i="41"/>
  <c r="Q252" i="41"/>
  <c r="Q284" i="41"/>
  <c r="Q316" i="41"/>
  <c r="Q342" i="41"/>
  <c r="P358" i="41"/>
  <c r="O358" i="41"/>
  <c r="R358" i="41" s="1"/>
  <c r="Q361" i="41"/>
  <c r="P361" i="41"/>
  <c r="P366" i="41"/>
  <c r="O366" i="41"/>
  <c r="R366" i="41" s="1"/>
  <c r="O403" i="41"/>
  <c r="R403" i="41" s="1"/>
  <c r="P403" i="41"/>
  <c r="P590" i="41"/>
  <c r="O590" i="41"/>
  <c r="R590" i="41" s="1"/>
  <c r="O121" i="41"/>
  <c r="R121" i="41" s="1"/>
  <c r="O137" i="41"/>
  <c r="R137" i="41" s="1"/>
  <c r="O153" i="41"/>
  <c r="R153" i="41" s="1"/>
  <c r="O159" i="41"/>
  <c r="R159" i="41" s="1"/>
  <c r="O175" i="41"/>
  <c r="R175" i="41" s="1"/>
  <c r="O191" i="41"/>
  <c r="R191" i="41" s="1"/>
  <c r="O207" i="41"/>
  <c r="R207" i="41" s="1"/>
  <c r="O223" i="41"/>
  <c r="R223" i="41" s="1"/>
  <c r="O239" i="41"/>
  <c r="R239" i="41" s="1"/>
  <c r="Q265" i="41"/>
  <c r="P277" i="41"/>
  <c r="Q282" i="41"/>
  <c r="Q297" i="41"/>
  <c r="P309" i="41"/>
  <c r="Q314" i="41"/>
  <c r="P322" i="41"/>
  <c r="O334" i="41"/>
  <c r="R334" i="41" s="1"/>
  <c r="Q337" i="41"/>
  <c r="P382" i="41"/>
  <c r="O382" i="41"/>
  <c r="R382" i="41" s="1"/>
  <c r="P388" i="41"/>
  <c r="O388" i="41"/>
  <c r="R388" i="41" s="1"/>
  <c r="Q388" i="41"/>
  <c r="Q164" i="41"/>
  <c r="Q180" i="41"/>
  <c r="Q196" i="41"/>
  <c r="Q212" i="41"/>
  <c r="Q228" i="41"/>
  <c r="Q244" i="41"/>
  <c r="O260" i="41"/>
  <c r="R260" i="41" s="1"/>
  <c r="Q263" i="41"/>
  <c r="P270" i="41"/>
  <c r="O273" i="41"/>
  <c r="R273" i="41" s="1"/>
  <c r="O275" i="41"/>
  <c r="R275" i="41" s="1"/>
  <c r="P280" i="41"/>
  <c r="O292" i="41"/>
  <c r="R292" i="41" s="1"/>
  <c r="Q295" i="41"/>
  <c r="P302" i="41"/>
  <c r="O305" i="41"/>
  <c r="R305" i="41" s="1"/>
  <c r="O307" i="41"/>
  <c r="R307" i="41" s="1"/>
  <c r="P312" i="41"/>
  <c r="Q322" i="41"/>
  <c r="P327" i="41"/>
  <c r="O327" i="41"/>
  <c r="R327" i="41" s="1"/>
  <c r="Q345" i="41"/>
  <c r="P345" i="41"/>
  <c r="Q350" i="41"/>
  <c r="O353" i="41"/>
  <c r="R353" i="41" s="1"/>
  <c r="P489" i="41"/>
  <c r="O489" i="41"/>
  <c r="R489" i="41" s="1"/>
  <c r="Q489" i="41"/>
  <c r="Q253" i="41"/>
  <c r="Q273" i="41"/>
  <c r="P275" i="41"/>
  <c r="Q285" i="41"/>
  <c r="Q305" i="41"/>
  <c r="P307" i="41"/>
  <c r="Q340" i="41"/>
  <c r="Q353" i="41"/>
  <c r="P370" i="41"/>
  <c r="O370" i="41"/>
  <c r="R370" i="41" s="1"/>
  <c r="Q256" i="41"/>
  <c r="P256" i="41"/>
  <c r="O256" i="41"/>
  <c r="R256" i="41" s="1"/>
  <c r="P263" i="41"/>
  <c r="O263" i="41"/>
  <c r="R263" i="41" s="1"/>
  <c r="Q278" i="41"/>
  <c r="Q288" i="41"/>
  <c r="P288" i="41"/>
  <c r="O288" i="41"/>
  <c r="R288" i="41" s="1"/>
  <c r="P295" i="41"/>
  <c r="O295" i="41"/>
  <c r="R295" i="41" s="1"/>
  <c r="Q310" i="41"/>
  <c r="Q320" i="41"/>
  <c r="P320" i="41"/>
  <c r="O320" i="41"/>
  <c r="R320" i="41" s="1"/>
  <c r="Q325" i="41"/>
  <c r="Q359" i="41"/>
  <c r="Q364" i="41"/>
  <c r="P367" i="41"/>
  <c r="O367" i="41"/>
  <c r="R367" i="41" s="1"/>
  <c r="Q374" i="41"/>
  <c r="P404" i="41"/>
  <c r="O404" i="41"/>
  <c r="R404" i="41" s="1"/>
  <c r="Q404" i="41"/>
  <c r="Q317" i="41"/>
  <c r="P317" i="41"/>
  <c r="P335" i="41"/>
  <c r="O335" i="41"/>
  <c r="R335" i="41" s="1"/>
  <c r="O425" i="41"/>
  <c r="R425" i="41" s="1"/>
  <c r="Q425" i="41"/>
  <c r="P425" i="41"/>
  <c r="P477" i="41"/>
  <c r="O477" i="41"/>
  <c r="R477" i="41" s="1"/>
  <c r="P224" i="41"/>
  <c r="O224" i="41"/>
  <c r="R224" i="41" s="1"/>
  <c r="P240" i="41"/>
  <c r="O240" i="41"/>
  <c r="R240" i="41" s="1"/>
  <c r="Q261" i="41"/>
  <c r="P278" i="41"/>
  <c r="O278" i="41"/>
  <c r="R278" i="41" s="1"/>
  <c r="Q293" i="41"/>
  <c r="P310" i="41"/>
  <c r="O310" i="41"/>
  <c r="R310" i="41" s="1"/>
  <c r="P359" i="41"/>
  <c r="O359" i="41"/>
  <c r="R359" i="41" s="1"/>
  <c r="P364" i="41"/>
  <c r="O364" i="41"/>
  <c r="R364" i="41" s="1"/>
  <c r="P374" i="41"/>
  <c r="O374" i="41"/>
  <c r="R374" i="41" s="1"/>
  <c r="Q173" i="41"/>
  <c r="Q189" i="41"/>
  <c r="Q205" i="41"/>
  <c r="O219" i="41"/>
  <c r="R219" i="41" s="1"/>
  <c r="Q221" i="41"/>
  <c r="Q224" i="41"/>
  <c r="O235" i="41"/>
  <c r="R235" i="41" s="1"/>
  <c r="Q237" i="41"/>
  <c r="Q240" i="41"/>
  <c r="O268" i="41"/>
  <c r="R268" i="41" s="1"/>
  <c r="P271" i="41"/>
  <c r="O271" i="41"/>
  <c r="R271" i="41" s="1"/>
  <c r="O300" i="41"/>
  <c r="R300" i="41" s="1"/>
  <c r="P303" i="41"/>
  <c r="O303" i="41"/>
  <c r="R303" i="41" s="1"/>
  <c r="P325" i="41"/>
  <c r="Q330" i="41"/>
  <c r="P338" i="41"/>
  <c r="P354" i="41"/>
  <c r="O354" i="41"/>
  <c r="R354" i="41" s="1"/>
  <c r="P219" i="41"/>
  <c r="P235" i="41"/>
  <c r="P266" i="41"/>
  <c r="P298" i="41"/>
  <c r="O323" i="41"/>
  <c r="R323" i="41" s="1"/>
  <c r="P328" i="41"/>
  <c r="Q338" i="41"/>
  <c r="P343" i="41"/>
  <c r="O343" i="41"/>
  <c r="R343" i="41" s="1"/>
  <c r="P348" i="41"/>
  <c r="O348" i="41"/>
  <c r="R348" i="41" s="1"/>
  <c r="P351" i="41"/>
  <c r="O351" i="41"/>
  <c r="R351" i="41" s="1"/>
  <c r="Q354" i="41"/>
  <c r="Q362" i="41"/>
  <c r="O362" i="41"/>
  <c r="R362" i="41" s="1"/>
  <c r="O371" i="41"/>
  <c r="R371" i="41" s="1"/>
  <c r="P371" i="41"/>
  <c r="P167" i="41"/>
  <c r="O167" i="41"/>
  <c r="R167" i="41" s="1"/>
  <c r="P183" i="41"/>
  <c r="O183" i="41"/>
  <c r="R183" i="41" s="1"/>
  <c r="P199" i="41"/>
  <c r="O199" i="41"/>
  <c r="R199" i="41" s="1"/>
  <c r="P215" i="41"/>
  <c r="O215" i="41"/>
  <c r="R215" i="41" s="1"/>
  <c r="P231" i="41"/>
  <c r="O231" i="41"/>
  <c r="R231" i="41" s="1"/>
  <c r="P247" i="41"/>
  <c r="O247" i="41"/>
  <c r="R247" i="41" s="1"/>
  <c r="Q266" i="41"/>
  <c r="Q281" i="41"/>
  <c r="Q298" i="41"/>
  <c r="Q313" i="41"/>
  <c r="P323" i="41"/>
  <c r="Q368" i="41"/>
  <c r="P368" i="41"/>
  <c r="O368" i="41"/>
  <c r="R368" i="41" s="1"/>
  <c r="Q158" i="41"/>
  <c r="Q165" i="41"/>
  <c r="Q174" i="41"/>
  <c r="Q181" i="41"/>
  <c r="Q190" i="41"/>
  <c r="Q197" i="41"/>
  <c r="Q206" i="41"/>
  <c r="Q213" i="41"/>
  <c r="Q222" i="41"/>
  <c r="Q229" i="41"/>
  <c r="Q238" i="41"/>
  <c r="Q245" i="41"/>
  <c r="P254" i="41"/>
  <c r="O257" i="41"/>
  <c r="R257" i="41" s="1"/>
  <c r="O259" i="41"/>
  <c r="R259" i="41" s="1"/>
  <c r="P264" i="41"/>
  <c r="Q279" i="41"/>
  <c r="P286" i="41"/>
  <c r="O289" i="41"/>
  <c r="R289" i="41" s="1"/>
  <c r="O291" i="41"/>
  <c r="R291" i="41" s="1"/>
  <c r="P296" i="41"/>
  <c r="Q311" i="41"/>
  <c r="P318" i="41"/>
  <c r="O321" i="41"/>
  <c r="R321" i="41" s="1"/>
  <c r="Q326" i="41"/>
  <c r="Q336" i="41"/>
  <c r="P336" i="41"/>
  <c r="O336" i="41"/>
  <c r="R336" i="41" s="1"/>
  <c r="Q341" i="41"/>
  <c r="Q346" i="41"/>
  <c r="O346" i="41"/>
  <c r="R346" i="41" s="1"/>
  <c r="Q515" i="41"/>
  <c r="O515" i="41"/>
  <c r="R515" i="41" s="1"/>
  <c r="P515" i="41"/>
  <c r="Q382" i="41"/>
  <c r="Q395" i="41"/>
  <c r="P395" i="41"/>
  <c r="P398" i="41"/>
  <c r="O398" i="41"/>
  <c r="R398" i="41" s="1"/>
  <c r="Q401" i="41"/>
  <c r="Q445" i="41"/>
  <c r="Q468" i="41"/>
  <c r="P468" i="41"/>
  <c r="O468" i="41"/>
  <c r="R468" i="41" s="1"/>
  <c r="Q483" i="41"/>
  <c r="O483" i="41"/>
  <c r="R483" i="41" s="1"/>
  <c r="Q492" i="41"/>
  <c r="P492" i="41"/>
  <c r="Q501" i="41"/>
  <c r="Q510" i="41"/>
  <c r="P537" i="41"/>
  <c r="O537" i="41"/>
  <c r="R537" i="41" s="1"/>
  <c r="Q537" i="41"/>
  <c r="Q540" i="41"/>
  <c r="P540" i="41"/>
  <c r="P568" i="41"/>
  <c r="O568" i="41"/>
  <c r="R568" i="41" s="1"/>
  <c r="P600" i="41"/>
  <c r="O600" i="41"/>
  <c r="R600" i="41" s="1"/>
  <c r="P616" i="41"/>
  <c r="O616" i="41"/>
  <c r="R616" i="41" s="1"/>
  <c r="Q626" i="41"/>
  <c r="Q436" i="41"/>
  <c r="P436" i="41"/>
  <c r="O436" i="41"/>
  <c r="R436" i="41" s="1"/>
  <c r="P439" i="41"/>
  <c r="P445" i="41"/>
  <c r="O445" i="41"/>
  <c r="R445" i="41" s="1"/>
  <c r="P504" i="41"/>
  <c r="O504" i="41"/>
  <c r="R504" i="41" s="1"/>
  <c r="P510" i="41"/>
  <c r="O510" i="41"/>
  <c r="R510" i="41" s="1"/>
  <c r="Q528" i="41"/>
  <c r="P528" i="41"/>
  <c r="O528" i="41"/>
  <c r="R528" i="41" s="1"/>
  <c r="Q531" i="41"/>
  <c r="O531" i="41"/>
  <c r="R531" i="41" s="1"/>
  <c r="P565" i="41"/>
  <c r="P597" i="41"/>
  <c r="P613" i="41"/>
  <c r="O626" i="41"/>
  <c r="R626" i="41" s="1"/>
  <c r="P626" i="41"/>
  <c r="P401" i="41"/>
  <c r="P457" i="41"/>
  <c r="O457" i="41"/>
  <c r="R457" i="41" s="1"/>
  <c r="P501" i="41"/>
  <c r="O501" i="41"/>
  <c r="R501" i="41" s="1"/>
  <c r="Q504" i="41"/>
  <c r="P531" i="41"/>
  <c r="P553" i="41"/>
  <c r="O553" i="41"/>
  <c r="R553" i="41" s="1"/>
  <c r="Q553" i="41"/>
  <c r="O594" i="41"/>
  <c r="R594" i="41" s="1"/>
  <c r="P594" i="41"/>
  <c r="Q412" i="41"/>
  <c r="P415" i="41"/>
  <c r="O415" i="41"/>
  <c r="R415" i="41" s="1"/>
  <c r="O428" i="41"/>
  <c r="R428" i="41" s="1"/>
  <c r="P454" i="41"/>
  <c r="Q457" i="41"/>
  <c r="Q460" i="41"/>
  <c r="P478" i="41"/>
  <c r="O478" i="41"/>
  <c r="R478" i="41" s="1"/>
  <c r="P481" i="41"/>
  <c r="Q496" i="41"/>
  <c r="P496" i="41"/>
  <c r="O496" i="41"/>
  <c r="R496" i="41" s="1"/>
  <c r="O522" i="41"/>
  <c r="R522" i="41" s="1"/>
  <c r="P525" i="41"/>
  <c r="O525" i="41"/>
  <c r="R525" i="41" s="1"/>
  <c r="Q544" i="41"/>
  <c r="P544" i="41"/>
  <c r="O544" i="41"/>
  <c r="R544" i="41" s="1"/>
  <c r="Q547" i="41"/>
  <c r="O547" i="41"/>
  <c r="R547" i="41" s="1"/>
  <c r="Q556" i="41"/>
  <c r="P556" i="41"/>
  <c r="O556" i="41"/>
  <c r="R556" i="41" s="1"/>
  <c r="P584" i="41"/>
  <c r="O584" i="41"/>
  <c r="R584" i="41" s="1"/>
  <c r="P420" i="41"/>
  <c r="O420" i="41"/>
  <c r="R420" i="41" s="1"/>
  <c r="P472" i="41"/>
  <c r="O472" i="41"/>
  <c r="R472" i="41" s="1"/>
  <c r="Q604" i="41"/>
  <c r="P604" i="41"/>
  <c r="O604" i="41"/>
  <c r="R604" i="41" s="1"/>
  <c r="P633" i="41"/>
  <c r="O633" i="41"/>
  <c r="R633" i="41" s="1"/>
  <c r="Q633" i="41"/>
  <c r="Q370" i="41"/>
  <c r="Q396" i="41"/>
  <c r="P399" i="41"/>
  <c r="O399" i="41"/>
  <c r="R399" i="41" s="1"/>
  <c r="O412" i="41"/>
  <c r="R412" i="41" s="1"/>
  <c r="Q420" i="41"/>
  <c r="P423" i="41"/>
  <c r="P440" i="41"/>
  <c r="O440" i="41"/>
  <c r="R440" i="41" s="1"/>
  <c r="P446" i="41"/>
  <c r="O446" i="41"/>
  <c r="R446" i="41" s="1"/>
  <c r="O460" i="41"/>
  <c r="R460" i="41" s="1"/>
  <c r="P469" i="41"/>
  <c r="O469" i="41"/>
  <c r="R469" i="41" s="1"/>
  <c r="Q472" i="41"/>
  <c r="O490" i="41"/>
  <c r="R490" i="41" s="1"/>
  <c r="P493" i="41"/>
  <c r="O493" i="41"/>
  <c r="R493" i="41" s="1"/>
  <c r="P519" i="41"/>
  <c r="O538" i="41"/>
  <c r="R538" i="41" s="1"/>
  <c r="P541" i="41"/>
  <c r="O541" i="41"/>
  <c r="R541" i="41" s="1"/>
  <c r="Q560" i="41"/>
  <c r="P560" i="41"/>
  <c r="O560" i="41"/>
  <c r="R560" i="41" s="1"/>
  <c r="P569" i="41"/>
  <c r="O569" i="41"/>
  <c r="R569" i="41" s="1"/>
  <c r="Q569" i="41"/>
  <c r="P601" i="41"/>
  <c r="O601" i="41"/>
  <c r="R601" i="41" s="1"/>
  <c r="Q601" i="41"/>
  <c r="P617" i="41"/>
  <c r="O617" i="41"/>
  <c r="R617" i="41" s="1"/>
  <c r="Q617" i="41"/>
  <c r="Q636" i="41"/>
  <c r="P636" i="41"/>
  <c r="O636" i="41"/>
  <c r="R636" i="41" s="1"/>
  <c r="P383" i="41"/>
  <c r="O383" i="41"/>
  <c r="R383" i="41" s="1"/>
  <c r="P407" i="41"/>
  <c r="P437" i="41"/>
  <c r="O437" i="41"/>
  <c r="R437" i="41" s="1"/>
  <c r="Q484" i="41"/>
  <c r="P484" i="41"/>
  <c r="O484" i="41"/>
  <c r="R484" i="41" s="1"/>
  <c r="P487" i="41"/>
  <c r="Q490" i="41"/>
  <c r="P505" i="41"/>
  <c r="O505" i="41"/>
  <c r="R505" i="41" s="1"/>
  <c r="Q526" i="41"/>
  <c r="Q538" i="41"/>
  <c r="Q572" i="41"/>
  <c r="P572" i="41"/>
  <c r="O572" i="41"/>
  <c r="R572" i="41" s="1"/>
  <c r="Q608" i="41"/>
  <c r="P608" i="41"/>
  <c r="O608" i="41"/>
  <c r="R608" i="41" s="1"/>
  <c r="Q620" i="41"/>
  <c r="P620" i="41"/>
  <c r="O620" i="41"/>
  <c r="R620" i="41" s="1"/>
  <c r="Q627" i="41"/>
  <c r="P627" i="41"/>
  <c r="O627" i="41"/>
  <c r="R627" i="41" s="1"/>
  <c r="P391" i="41"/>
  <c r="O391" i="41"/>
  <c r="R391" i="41" s="1"/>
  <c r="O396" i="41"/>
  <c r="R396" i="41" s="1"/>
  <c r="P429" i="41"/>
  <c r="O429" i="41"/>
  <c r="R429" i="41" s="1"/>
  <c r="Q464" i="41"/>
  <c r="P464" i="41"/>
  <c r="O464" i="41"/>
  <c r="R464" i="41" s="1"/>
  <c r="Q499" i="41"/>
  <c r="O499" i="41"/>
  <c r="R499" i="41" s="1"/>
  <c r="P526" i="41"/>
  <c r="O526" i="41"/>
  <c r="R526" i="41" s="1"/>
  <c r="P557" i="41"/>
  <c r="O557" i="41"/>
  <c r="R557" i="41" s="1"/>
  <c r="Q563" i="41"/>
  <c r="P563" i="41"/>
  <c r="O563" i="41"/>
  <c r="R563" i="41" s="1"/>
  <c r="Q588" i="41"/>
  <c r="P588" i="41"/>
  <c r="O588" i="41"/>
  <c r="R588" i="41" s="1"/>
  <c r="Q595" i="41"/>
  <c r="P595" i="41"/>
  <c r="O595" i="41"/>
  <c r="R595" i="41" s="1"/>
  <c r="Q605" i="41"/>
  <c r="Q611" i="41"/>
  <c r="P611" i="41"/>
  <c r="O611" i="41"/>
  <c r="R611" i="41" s="1"/>
  <c r="Q413" i="41"/>
  <c r="Q421" i="41"/>
  <c r="Q461" i="41"/>
  <c r="Q467" i="41"/>
  <c r="Q494" i="41"/>
  <c r="Q508" i="41"/>
  <c r="P508" i="41"/>
  <c r="Q517" i="41"/>
  <c r="Q542" i="41"/>
  <c r="Q576" i="41"/>
  <c r="P576" i="41"/>
  <c r="O576" i="41"/>
  <c r="R576" i="41" s="1"/>
  <c r="P585" i="41"/>
  <c r="O585" i="41"/>
  <c r="R585" i="41" s="1"/>
  <c r="Q585" i="41"/>
  <c r="P605" i="41"/>
  <c r="O605" i="41"/>
  <c r="R605" i="41" s="1"/>
  <c r="Q624" i="41"/>
  <c r="P624" i="41"/>
  <c r="O624" i="41"/>
  <c r="R624" i="41" s="1"/>
  <c r="Q637" i="41"/>
  <c r="Q405" i="41"/>
  <c r="Q435" i="41"/>
  <c r="Q452" i="41"/>
  <c r="P452" i="41"/>
  <c r="O452" i="41"/>
  <c r="R452" i="41" s="1"/>
  <c r="P461" i="41"/>
  <c r="O461" i="41"/>
  <c r="R461" i="41" s="1"/>
  <c r="P473" i="41"/>
  <c r="O473" i="41"/>
  <c r="R473" i="41" s="1"/>
  <c r="Q485" i="41"/>
  <c r="P494" i="41"/>
  <c r="O494" i="41"/>
  <c r="R494" i="41" s="1"/>
  <c r="P520" i="41"/>
  <c r="O520" i="41"/>
  <c r="R520" i="41" s="1"/>
  <c r="P542" i="41"/>
  <c r="O542" i="41"/>
  <c r="R542" i="41" s="1"/>
  <c r="Q573" i="41"/>
  <c r="Q592" i="41"/>
  <c r="P592" i="41"/>
  <c r="O592" i="41"/>
  <c r="R592" i="41" s="1"/>
  <c r="Q602" i="41"/>
  <c r="P602" i="41"/>
  <c r="Q609" i="41"/>
  <c r="P637" i="41"/>
  <c r="O637" i="41"/>
  <c r="R637" i="41" s="1"/>
  <c r="Q397" i="41"/>
  <c r="P421" i="41"/>
  <c r="O421" i="41"/>
  <c r="R421" i="41" s="1"/>
  <c r="P424" i="41"/>
  <c r="O424" i="41"/>
  <c r="R424" i="41" s="1"/>
  <c r="Q430" i="41"/>
  <c r="P441" i="41"/>
  <c r="O441" i="41"/>
  <c r="R441" i="41" s="1"/>
  <c r="Q476" i="41"/>
  <c r="P476" i="41"/>
  <c r="P488" i="41"/>
  <c r="O488" i="41"/>
  <c r="R488" i="41" s="1"/>
  <c r="P517" i="41"/>
  <c r="O517" i="41"/>
  <c r="R517" i="41" s="1"/>
  <c r="Q558" i="41"/>
  <c r="P573" i="41"/>
  <c r="O573" i="41"/>
  <c r="R573" i="41" s="1"/>
  <c r="Q579" i="41"/>
  <c r="P579" i="41"/>
  <c r="O579" i="41"/>
  <c r="R579" i="41" s="1"/>
  <c r="Q589" i="41"/>
  <c r="P621" i="41"/>
  <c r="O621" i="41"/>
  <c r="R621" i="41" s="1"/>
  <c r="P405" i="41"/>
  <c r="O405" i="41"/>
  <c r="R405" i="41" s="1"/>
  <c r="P408" i="41"/>
  <c r="O408" i="41"/>
  <c r="R408" i="41" s="1"/>
  <c r="P430" i="41"/>
  <c r="O430" i="41"/>
  <c r="R430" i="41" s="1"/>
  <c r="P485" i="41"/>
  <c r="O485" i="41"/>
  <c r="R485" i="41" s="1"/>
  <c r="Q512" i="41"/>
  <c r="P512" i="41"/>
  <c r="O512" i="41"/>
  <c r="R512" i="41" s="1"/>
  <c r="P536" i="41"/>
  <c r="O536" i="41"/>
  <c r="R536" i="41" s="1"/>
  <c r="P558" i="41"/>
  <c r="O558" i="41"/>
  <c r="R558" i="41" s="1"/>
  <c r="P589" i="41"/>
  <c r="O589" i="41"/>
  <c r="R589" i="41" s="1"/>
  <c r="P373" i="41"/>
  <c r="O373" i="41"/>
  <c r="R373" i="41" s="1"/>
  <c r="P376" i="41"/>
  <c r="O376" i="41"/>
  <c r="R376" i="41" s="1"/>
  <c r="P392" i="41"/>
  <c r="O392" i="41"/>
  <c r="R392" i="41" s="1"/>
  <c r="P397" i="41"/>
  <c r="Q408" i="41"/>
  <c r="Q427" i="41"/>
  <c r="P427" i="41"/>
  <c r="P435" i="41"/>
  <c r="Q462" i="41"/>
  <c r="Q509" i="41"/>
  <c r="O530" i="41"/>
  <c r="R530" i="41" s="1"/>
  <c r="P530" i="41"/>
  <c r="P533" i="41"/>
  <c r="O533" i="41"/>
  <c r="R533" i="41" s="1"/>
  <c r="Q536" i="41"/>
  <c r="Q586" i="41"/>
  <c r="P586" i="41"/>
  <c r="Q593" i="41"/>
  <c r="P606" i="41"/>
  <c r="O606" i="41"/>
  <c r="R606" i="41" s="1"/>
  <c r="Q638" i="41"/>
  <c r="Q371" i="41"/>
  <c r="P389" i="41"/>
  <c r="O389" i="41"/>
  <c r="R389" i="41" s="1"/>
  <c r="Q403" i="41"/>
  <c r="P456" i="41"/>
  <c r="O456" i="41"/>
  <c r="R456" i="41" s="1"/>
  <c r="P462" i="41"/>
  <c r="O462" i="41"/>
  <c r="R462" i="41" s="1"/>
  <c r="Q480" i="41"/>
  <c r="P480" i="41"/>
  <c r="O480" i="41"/>
  <c r="R480" i="41" s="1"/>
  <c r="Q500" i="41"/>
  <c r="P500" i="41"/>
  <c r="O500" i="41"/>
  <c r="R500" i="41" s="1"/>
  <c r="P503" i="41"/>
  <c r="P509" i="41"/>
  <c r="O509" i="41"/>
  <c r="R509" i="41" s="1"/>
  <c r="P552" i="41"/>
  <c r="O552" i="41"/>
  <c r="R552" i="41" s="1"/>
  <c r="P638" i="41"/>
  <c r="O638" i="41"/>
  <c r="R638" i="41" s="1"/>
  <c r="Q411" i="41"/>
  <c r="P411" i="41"/>
  <c r="P414" i="41"/>
  <c r="O414" i="41"/>
  <c r="R414" i="41" s="1"/>
  <c r="P453" i="41"/>
  <c r="O453" i="41"/>
  <c r="R453" i="41" s="1"/>
  <c r="Q456" i="41"/>
  <c r="Q477" i="41"/>
  <c r="P521" i="41"/>
  <c r="O521" i="41"/>
  <c r="R521" i="41" s="1"/>
  <c r="Q521" i="41"/>
  <c r="Q524" i="41"/>
  <c r="P524" i="41"/>
  <c r="O546" i="41"/>
  <c r="R546" i="41" s="1"/>
  <c r="P546" i="41"/>
  <c r="P549" i="41"/>
  <c r="O549" i="41"/>
  <c r="R549" i="41" s="1"/>
  <c r="Q552" i="41"/>
  <c r="P574" i="41"/>
  <c r="O574" i="41"/>
  <c r="R574" i="41" s="1"/>
  <c r="Q590" i="41"/>
  <c r="P593" i="41"/>
  <c r="Q622" i="41"/>
  <c r="P622" i="41"/>
  <c r="O622" i="41"/>
  <c r="R622" i="41" s="1"/>
  <c r="P443" i="41"/>
  <c r="P459" i="41"/>
  <c r="P475" i="41"/>
  <c r="P491" i="41"/>
  <c r="P507" i="41"/>
  <c r="O516" i="41"/>
  <c r="R516" i="41" s="1"/>
  <c r="P523" i="41"/>
  <c r="O532" i="41"/>
  <c r="R532" i="41" s="1"/>
  <c r="P539" i="41"/>
  <c r="O548" i="41"/>
  <c r="R548" i="41" s="1"/>
  <c r="P555" i="41"/>
  <c r="O564" i="41"/>
  <c r="R564" i="41" s="1"/>
  <c r="P571" i="41"/>
  <c r="O580" i="41"/>
  <c r="R580" i="41" s="1"/>
  <c r="P587" i="41"/>
  <c r="O596" i="41"/>
  <c r="R596" i="41" s="1"/>
  <c r="P603" i="41"/>
  <c r="O612" i="41"/>
  <c r="R612" i="41" s="1"/>
  <c r="P619" i="41"/>
  <c r="O628" i="41"/>
  <c r="R628" i="41" s="1"/>
  <c r="P635" i="41"/>
  <c r="P516" i="41"/>
  <c r="P532" i="41"/>
  <c r="P548" i="41"/>
  <c r="P564" i="41"/>
  <c r="P580" i="41"/>
  <c r="P596" i="41"/>
  <c r="P612" i="41"/>
  <c r="P628" i="41"/>
  <c r="O431" i="41"/>
  <c r="R431" i="41" s="1"/>
  <c r="O447" i="41"/>
  <c r="R447" i="41" s="1"/>
  <c r="O463" i="41"/>
  <c r="R463" i="41" s="1"/>
  <c r="O479" i="41"/>
  <c r="R479" i="41" s="1"/>
  <c r="O495" i="41"/>
  <c r="R495" i="41" s="1"/>
  <c r="O511" i="41"/>
  <c r="R511" i="41" s="1"/>
  <c r="O527" i="41"/>
  <c r="R527" i="41" s="1"/>
  <c r="O543" i="41"/>
  <c r="R543" i="41" s="1"/>
  <c r="O559" i="41"/>
  <c r="R559" i="41" s="1"/>
  <c r="O575" i="41"/>
  <c r="R575" i="41" s="1"/>
  <c r="O591" i="41"/>
  <c r="R591" i="41" s="1"/>
  <c r="O607" i="41"/>
  <c r="R607" i="41" s="1"/>
  <c r="O623" i="41"/>
  <c r="R623" i="41" s="1"/>
  <c r="O565" i="41"/>
  <c r="R565" i="41" s="1"/>
  <c r="O581" i="41"/>
  <c r="R581" i="41" s="1"/>
  <c r="O597" i="41"/>
  <c r="R597" i="41" s="1"/>
  <c r="O613" i="41"/>
  <c r="R613" i="41" s="1"/>
  <c r="O629" i="41"/>
  <c r="R629" i="41" s="1"/>
  <c r="O375" i="41"/>
  <c r="R375" i="41" s="1"/>
  <c r="O407" i="41"/>
  <c r="R407" i="41" s="1"/>
  <c r="O423" i="41"/>
  <c r="R423" i="41" s="1"/>
  <c r="O439" i="41"/>
  <c r="R439" i="41" s="1"/>
  <c r="O455" i="41"/>
  <c r="R455" i="41" s="1"/>
  <c r="O471" i="41"/>
  <c r="R471" i="41" s="1"/>
  <c r="O487" i="41"/>
  <c r="R487" i="41" s="1"/>
  <c r="O503" i="41"/>
  <c r="R503" i="41" s="1"/>
  <c r="O519" i="41"/>
  <c r="R519" i="41" s="1"/>
  <c r="O535" i="41"/>
  <c r="R535" i="41" s="1"/>
  <c r="O551" i="41"/>
  <c r="R551" i="41" s="1"/>
  <c r="O567" i="41"/>
  <c r="R567" i="41" s="1"/>
  <c r="O583" i="41"/>
  <c r="R583" i="41" s="1"/>
  <c r="O599" i="41"/>
  <c r="R599" i="41" s="1"/>
  <c r="O615" i="41"/>
  <c r="R615" i="41" s="1"/>
  <c r="O631" i="41"/>
  <c r="R631" i="41" s="1"/>
  <c r="O384" i="41"/>
  <c r="R384" i="41" s="1"/>
  <c r="O400" i="41"/>
  <c r="R400" i="41" s="1"/>
  <c r="O416" i="41"/>
  <c r="R416" i="41" s="1"/>
  <c r="O432" i="41"/>
  <c r="R432" i="41" s="1"/>
  <c r="I6" i="4" l="1"/>
  <c r="F7" i="38" l="1"/>
  <c r="G7" i="38"/>
  <c r="H7" i="38"/>
  <c r="I7" i="38"/>
  <c r="J7" i="38"/>
  <c r="K7" i="38"/>
  <c r="L7" i="38"/>
  <c r="M7" i="38"/>
  <c r="N7" i="38"/>
  <c r="O7" i="38"/>
  <c r="P7" i="38"/>
  <c r="Q7" i="38"/>
  <c r="R7" i="38"/>
  <c r="E7" i="38"/>
  <c r="J5" i="4" l="1"/>
</calcChain>
</file>

<file path=xl/sharedStrings.xml><?xml version="1.0" encoding="utf-8"?>
<sst xmlns="http://schemas.openxmlformats.org/spreadsheetml/2006/main" count="2455" uniqueCount="1433">
  <si>
    <t>CANTIDAD REQUERIDA</t>
  </si>
  <si>
    <t>N° CONTROLES</t>
  </si>
  <si>
    <t>N° DE ENTREGAS</t>
  </si>
  <si>
    <t>NOMBRE DEL PRODUCTO FARMACEUTICO</t>
  </si>
  <si>
    <t>CÓDIGO SISMED</t>
  </si>
  <si>
    <t>ANEXO Nº 01</t>
  </si>
  <si>
    <t>ANEXO Nº 02</t>
  </si>
  <si>
    <t>DISTRIBUCIÓN MENSUALIZADA</t>
  </si>
  <si>
    <t>DISTRIBUCIÓN TOTAL</t>
  </si>
  <si>
    <t>N° ENTREGAS</t>
  </si>
  <si>
    <t>MES1</t>
  </si>
  <si>
    <t>MES2</t>
  </si>
  <si>
    <t>MES3</t>
  </si>
  <si>
    <t>MES4</t>
  </si>
  <si>
    <t>MES5</t>
  </si>
  <si>
    <t>MES6</t>
  </si>
  <si>
    <t>MES7</t>
  </si>
  <si>
    <t>MES8</t>
  </si>
  <si>
    <t>MES9</t>
  </si>
  <si>
    <t>MES10</t>
  </si>
  <si>
    <t>MES11</t>
  </si>
  <si>
    <t>MES12</t>
  </si>
  <si>
    <t>ANEXO Nº 04</t>
  </si>
  <si>
    <t>CRONOGRAMA DE CONTROLES DE CALIDAD</t>
  </si>
  <si>
    <t>ANEXO Nº 05</t>
  </si>
  <si>
    <t>ANEXO Nº 06</t>
  </si>
  <si>
    <t>HOSPITAL DE APOYO DEPARTAMENTAL MARIA AUXILIADORA</t>
  </si>
  <si>
    <t>HOSPITAL DE EMERGENCIAS VILLA EL SALVADOR</t>
  </si>
  <si>
    <t>INSTITUTO NACIONAL DE ENFERMEDADES NEOPLASICAS</t>
  </si>
  <si>
    <t>HOSPITAL CAYETANO HEREDIA</t>
  </si>
  <si>
    <t>NOMBRE DEL PRODUCTO FARMACÉUTICO</t>
  </si>
  <si>
    <t>N° Item</t>
  </si>
  <si>
    <t>999</t>
  </si>
  <si>
    <t>REGION CAJAMARCA-HOSPITAL CAJAMARCA</t>
  </si>
  <si>
    <t>1169</t>
  </si>
  <si>
    <t>874</t>
  </si>
  <si>
    <t>141</t>
  </si>
  <si>
    <t>1670</t>
  </si>
  <si>
    <t>137</t>
  </si>
  <si>
    <t>1235</t>
  </si>
  <si>
    <t>SIS</t>
  </si>
  <si>
    <t>REGION CUSCO- HOSPITAL ANTONIO LORENA</t>
  </si>
  <si>
    <t>REGION LORETO- HOSPITAL REGIONAL DE LORETO</t>
  </si>
  <si>
    <t>CAJAMARCA</t>
  </si>
  <si>
    <t>CUSCO</t>
  </si>
  <si>
    <t>LORETO</t>
  </si>
  <si>
    <t>AV. 28 DE JULIO S/N</t>
  </si>
  <si>
    <t>PIURA</t>
  </si>
  <si>
    <t>-</t>
  </si>
  <si>
    <t>TOTAL GENERAL</t>
  </si>
  <si>
    <t>AV. ANGAMOS ESTE 2520</t>
  </si>
  <si>
    <t>AV. HONORIO DELGADO 262</t>
  </si>
  <si>
    <t>DISTRIBUCIÓN DE LOS REQUERIMIENTOS EN FORMA MENSUALIZADA  PARA LA ADQUISICIÓN CENTRALIZADA DE PRODUCTOS FARMACEUTICOS, ABASTECIMIENTO POR UN PERIODO DE 12 MESES, POR PLIEGO O REGIÓN</t>
  </si>
  <si>
    <t xml:space="preserve">ANEXO Nº 03 </t>
  </si>
  <si>
    <t>DISTRIBUCIÓN DE LOS REQUERIMIENTOS EN FORMA MENSUALIZADA PARA LA ADQUISICIÓN CENTRALIZADA DE PRODUCTOS FARMACEUTICOS, ABASTECIMIENTO POR UN PERIODO DE 12 MESES</t>
  </si>
  <si>
    <t>901</t>
  </si>
  <si>
    <t>REGION PIURA-HOSPITAL DE APOYO III SULLANA</t>
  </si>
  <si>
    <t>REQUERIMIENTOS CONSOLIDADOS PARA LA ADQUISICIÓN DE PRODUCTOS FARMACÉUTICOS  - COMPRA CENTRALIZADA PARA EL ABASTECIMIENTO POR UN PERIODO DE DOCE (12) MESES</t>
  </si>
  <si>
    <t>UNIDAD EJECUTORA</t>
  </si>
  <si>
    <t>TIPO DE USUARIO</t>
  </si>
  <si>
    <t>CÓDIGO SIGA</t>
  </si>
  <si>
    <t>DESCRIPCIÓN DEL PRODUCTO</t>
  </si>
  <si>
    <t>MES 1</t>
  </si>
  <si>
    <t>MES 2</t>
  </si>
  <si>
    <t>MES 3</t>
  </si>
  <si>
    <t>MES 4</t>
  </si>
  <si>
    <t>MES 5</t>
  </si>
  <si>
    <t>MES 6</t>
  </si>
  <si>
    <t>MES 7</t>
  </si>
  <si>
    <t>MES 8</t>
  </si>
  <si>
    <t>MES 9</t>
  </si>
  <si>
    <t>MES 10</t>
  </si>
  <si>
    <t>MES 11</t>
  </si>
  <si>
    <t>MES 12</t>
  </si>
  <si>
    <t>LIMA METROPOLITANA</t>
  </si>
  <si>
    <t>20382</t>
  </si>
  <si>
    <t>SUCCINILCOLINA (CLORURO DE SUXAMETONIO) 500 mg  INYECTABLE</t>
  </si>
  <si>
    <t>PLIEGO/REGIÓN</t>
  </si>
  <si>
    <t>CODIGO UE MEF</t>
  </si>
  <si>
    <t xml:space="preserve">NOMBRE DE LA UNIDAD EJECUTORA </t>
  </si>
  <si>
    <t>N° ITEM</t>
  </si>
  <si>
    <t>CODIGO SISMED</t>
  </si>
  <si>
    <t>NOMBRE DE LOS PRODUCTOS FARMACÉUTICOS</t>
  </si>
  <si>
    <t>CANTIDAD 
REQUERIDA</t>
  </si>
  <si>
    <t>N° ÍTEM</t>
  </si>
  <si>
    <t>INAFECTOS DE  IGV Y  DERECHOS ARANCELARIOS</t>
  </si>
  <si>
    <t>N° DE PUNTOS DE DESTINO</t>
  </si>
  <si>
    <t>PUNTOS DE DESTINO</t>
  </si>
  <si>
    <t>CONTROL</t>
  </si>
  <si>
    <t>DISTRIBUCIÓN DE LOS PRODUCTOS EN FORMA MENSUALIZADA PARA LA ADQUISICIÓN DE PRODUCTOS FARMACÉUTICOS - COMPRA CENTRALIZADA, PARA EL ABASTECIMIENTO POR UN PERIODO DE DOCE (12) MESES, POR PLIEGO O REGIÓN Y PUNTO DE DESTINO</t>
  </si>
  <si>
    <t>NÚMERO DE CONTROLES DE CALIDAD DE LOS PRODUCTOS PARA LA ADQUISICIÓN DE PRODUCTOS FARMACÉUTICOS  - COMPRA CENTRALIZADA, PARA EL ABASTECIMIENTO POR UN PERIODO DE DOCE (12) MESES</t>
  </si>
  <si>
    <t>PLIEGO/GORE</t>
  </si>
  <si>
    <t>COD. UE MEF</t>
  </si>
  <si>
    <t>PUNTO DE ENTREGA O PUNTO DE DESTINO</t>
  </si>
  <si>
    <t>DISTRITO</t>
  </si>
  <si>
    <t>PROVINCIA</t>
  </si>
  <si>
    <t>DEPARTAMENTO</t>
  </si>
  <si>
    <t>DIRECCIÓN DEL ALMACÉN - PUNTO DE DESTINO</t>
  </si>
  <si>
    <t>AV. SANTA ANITA 684 URB. VILLA MARINA CHORRILLOS</t>
  </si>
  <si>
    <t>AV. 200 MILLAS S/N ESQ. PASTOR SEVILLA - 3ER GRUPO</t>
  </si>
  <si>
    <t>AV. LARRY JHONSON, SN. PUERTA "C" DEL HRDC- ALMACEN GENERAL DEL HRDC</t>
  </si>
  <si>
    <t>AV. CARLOS UGARTE S/N URBANIZACION PRIMAVERA N°1358</t>
  </si>
  <si>
    <t>AV. SANTA ROSA S/N . SULLANA. SULLANA</t>
  </si>
  <si>
    <t>DIRECTORIO DE LOS PUNTOS DE DESTINO PARA LA ADQUISICIÓN DE PRODUCTOS FARMACÉUTICOS - COMPRA CENTRALIZADA, PARA EL ABASTECIMIENTO POR UN PERIODO DE DOCE (12) MESES</t>
  </si>
  <si>
    <t>LIMA</t>
  </si>
  <si>
    <t>CHORRILLOS</t>
  </si>
  <si>
    <t>SANTIAGO</t>
  </si>
  <si>
    <t>SAN MARTIN DE PORRES</t>
  </si>
  <si>
    <t>VILLA EL SALVADOR</t>
  </si>
  <si>
    <t>SURQUILLO</t>
  </si>
  <si>
    <t>IQUITOS</t>
  </si>
  <si>
    <t>MAYNAS</t>
  </si>
  <si>
    <t>SULLANA</t>
  </si>
  <si>
    <t>DIRECTIVA N° 002-CENARES/DT-2023</t>
  </si>
  <si>
    <t>TIPO DE PRODUCTO</t>
  </si>
  <si>
    <t>Suma de Distribución Total</t>
  </si>
  <si>
    <t>Suma de Importe Total S/.</t>
  </si>
  <si>
    <t>Cuenta de Punto Entrega</t>
  </si>
  <si>
    <t>Precio unitario</t>
  </si>
  <si>
    <t>Cantidad muestra</t>
  </si>
  <si>
    <t>Valor ensayos CC</t>
  </si>
  <si>
    <t>Proporción x ensayo valor compra</t>
  </si>
  <si>
    <t>N° MÁXIMO CONTROLES</t>
  </si>
  <si>
    <t>G</t>
  </si>
  <si>
    <t>SI/NO</t>
  </si>
  <si>
    <t># CONTROLES CON DIRECTIVA</t>
  </si>
  <si>
    <t># Controles fórmula directa</t>
  </si>
  <si>
    <t>00056</t>
  </si>
  <si>
    <t>ACETAZOLAMIDA 250 mg  TABLETA</t>
  </si>
  <si>
    <t>PPFF</t>
  </si>
  <si>
    <t>26356</t>
  </si>
  <si>
    <t>ACICLOVIR (COMO SAL SODICA) 250 mg  INYECTABLE</t>
  </si>
  <si>
    <t>00111</t>
  </si>
  <si>
    <t>ACICLOVIR (UNGÜENTO OFTALMICO) 3 g/100 g (3%) 3.5 g UNGÜENTO</t>
  </si>
  <si>
    <t>00143</t>
  </si>
  <si>
    <t>ACICLOVIR 200 mg  TABLETA</t>
  </si>
  <si>
    <t>00145</t>
  </si>
  <si>
    <t>ACICLOVIR 400 mg  TABLETA</t>
  </si>
  <si>
    <t>00091</t>
  </si>
  <si>
    <t>ACIDO ACETILSALICILICO 100 mg  TABLETA</t>
  </si>
  <si>
    <t>00095</t>
  </si>
  <si>
    <t>ACIDO ACETILSALICILICO 500 mg  TABLETA</t>
  </si>
  <si>
    <t>00356</t>
  </si>
  <si>
    <t>ACIDO ALENDRONICO 70 mg  TABLETA</t>
  </si>
  <si>
    <t>03513</t>
  </si>
  <si>
    <t>ACIDO FOLICO + FERROSO SULFATO (Equiv. de Hierro elemental) 400 µg + 60 mg Fe  TABLETA</t>
  </si>
  <si>
    <t>00200</t>
  </si>
  <si>
    <t>ACIDO FOLICO 500 µg (0.5 mg)  TABLETA</t>
  </si>
  <si>
    <t>00202</t>
  </si>
  <si>
    <t>ACIDO FUSIDICO 2 g/100 g 15 g CREMA</t>
  </si>
  <si>
    <t>00223</t>
  </si>
  <si>
    <t>ACIDO TRANEXAMICO 1 g 10 mL INYECTABLE</t>
  </si>
  <si>
    <t>00225</t>
  </si>
  <si>
    <t>ACIDO TRANEXAMICO 250 mg  TABLETA</t>
  </si>
  <si>
    <t>00231</t>
  </si>
  <si>
    <t>ACITRETINA 25 mg  TABLETA</t>
  </si>
  <si>
    <t>00234</t>
  </si>
  <si>
    <t>ADENOSINA 6 mg/2 mL 2 mL INYECTABLE</t>
  </si>
  <si>
    <t>08013</t>
  </si>
  <si>
    <t>AGUA PARA INYECCION  1 L INYECTABLE</t>
  </si>
  <si>
    <t>08008</t>
  </si>
  <si>
    <t>AGUA PARA INYECCION  5 mL INYECTABLE</t>
  </si>
  <si>
    <t>00259</t>
  </si>
  <si>
    <t>ALBENDAZOL 100 mg/5 mL 20 mL SUSPENSION</t>
  </si>
  <si>
    <t>00269</t>
  </si>
  <si>
    <t>ALBENDAZOL 200 mg  TABLETA</t>
  </si>
  <si>
    <t>10221</t>
  </si>
  <si>
    <t>ALCOHOL ETILICO (ETANOL) 70° 1 L SOLUCION</t>
  </si>
  <si>
    <t>10222</t>
  </si>
  <si>
    <t>ALCOHOL ETILICO (ETANOL) 70° 120 mL SOLUCION</t>
  </si>
  <si>
    <t>00389</t>
  </si>
  <si>
    <t>ALOPURINOL 100 mg  TABLETA</t>
  </si>
  <si>
    <t>00390</t>
  </si>
  <si>
    <t>ALOPURINOL 300 mg  TABLETA</t>
  </si>
  <si>
    <t>00393</t>
  </si>
  <si>
    <t>ALPRAZOLAM 500 µg (0.5 mg)  TABLETA</t>
  </si>
  <si>
    <t>00408</t>
  </si>
  <si>
    <t>ALTEPLASA (ACTIVADOR DE PLASMINOGENO TISULAR) 50 mg  INYECTABLE</t>
  </si>
  <si>
    <t>18091</t>
  </si>
  <si>
    <t>ALUMINIO HIDROXIDO + MAGNESIO HIDROXIDO 400 + 400 mg/5 mL 150 mL SUSPENSION</t>
  </si>
  <si>
    <t>00627</t>
  </si>
  <si>
    <t>AMIKACINA (COMO SULFATO) 250 mg/ mL 2 mL INYECTABLE</t>
  </si>
  <si>
    <t>00662</t>
  </si>
  <si>
    <t>AMINOFILINA 25 mg/mL 10 mL INYECTABLE</t>
  </si>
  <si>
    <t>00664</t>
  </si>
  <si>
    <t>AMIODARONA CLORHIDRATO 200 mg  TABLETA</t>
  </si>
  <si>
    <t>00663</t>
  </si>
  <si>
    <t>AMIODARONA CLORHIDRATO 50 mg/mL 3 mL INYECTABLE</t>
  </si>
  <si>
    <t>00670</t>
  </si>
  <si>
    <t>AMITRIPTILINA CLORHIDRATO 25 mg  TABLETA</t>
  </si>
  <si>
    <t>00671</t>
  </si>
  <si>
    <t>AMLODIPINO (COMO BESILATO) 10 mg  TABLETA</t>
  </si>
  <si>
    <t>00673</t>
  </si>
  <si>
    <t>AMLODIPINO (COMO BESILATO) 5 mg  TABLETA</t>
  </si>
  <si>
    <t>00725</t>
  </si>
  <si>
    <t>AMOXICILINA + ACIDO CLAVULANICO (COMO SAL POTASICA) 250 mg + 62.5 mg/5 mL 60 mL SUSPENSION</t>
  </si>
  <si>
    <t>00750</t>
  </si>
  <si>
    <t>AMOXICILINA + ACIDO CLAVULANICO (COMO SAL POTASICA) 500 mg + 125 mg  TABLETA</t>
  </si>
  <si>
    <t>00721</t>
  </si>
  <si>
    <t>AMOXICILINA + ACIDO CLAVULANICO 250 mg + 62.5 mg/5 mL 120 mL SUSPENSION</t>
  </si>
  <si>
    <t>00783</t>
  </si>
  <si>
    <t>AMOXICILINA 125 mg/5 mL 60 mL SUSPENSION</t>
  </si>
  <si>
    <t>00807</t>
  </si>
  <si>
    <t>AMOXICILINA 250 mg  TABLETA</t>
  </si>
  <si>
    <t>00786</t>
  </si>
  <si>
    <t>AMOXICILINA 250 mg/5 mL 120 mL SUSPENSION</t>
  </si>
  <si>
    <t>00794</t>
  </si>
  <si>
    <t>AMOXICILINA 250 mg/5 mL 60 mL SUSPENSION</t>
  </si>
  <si>
    <t>00808</t>
  </si>
  <si>
    <t>AMOXICILINA 500 mg  TABLETA</t>
  </si>
  <si>
    <t>00822</t>
  </si>
  <si>
    <t>AMPICILINA (COMO SAL SODICA) + SULBACTAM (COMO SAL SODICA) 1 g + 500 mg  INYECTABLE</t>
  </si>
  <si>
    <t>00830</t>
  </si>
  <si>
    <t>AMPICILINA SODICA 1 g  INYECTABLE</t>
  </si>
  <si>
    <t>00834</t>
  </si>
  <si>
    <t>AMPICILINA SODICA 500 mg  INYECTABLE</t>
  </si>
  <si>
    <t>00859</t>
  </si>
  <si>
    <t>ANASTROZOL 1 mg TABLETA</t>
  </si>
  <si>
    <t>00900</t>
  </si>
  <si>
    <t>ATENOLOL 100 mg  TABLETA</t>
  </si>
  <si>
    <t>00903</t>
  </si>
  <si>
    <t>ATORVASTATINA (COMO SAL CALCICA) 20 mg  TABLETA</t>
  </si>
  <si>
    <t>00904</t>
  </si>
  <si>
    <t>ATORVASTATINA (COMO SAL CALCICA) 40 mg  TABLETA</t>
  </si>
  <si>
    <t>00914</t>
  </si>
  <si>
    <t>ATROPINA SULFATO (SOLUCION OFTALMICA) 10 mg/mL (1 %) 5 mL SOLUCION</t>
  </si>
  <si>
    <t>00910</t>
  </si>
  <si>
    <t>ATROPINA SULFATO 1 mg/mL 1 mL INYECTABLE</t>
  </si>
  <si>
    <t>00909</t>
  </si>
  <si>
    <t>ATROPINA SULFATO 500 µg/mL (0.5 mg/mL) 1 mL INYECTABLE</t>
  </si>
  <si>
    <t>00921</t>
  </si>
  <si>
    <t>AZATIOPRINA 50 mg  TABLETA</t>
  </si>
  <si>
    <t>00933</t>
  </si>
  <si>
    <t>AZITROMICINA 200 mg/5 mL 30 mL SUSPENSION</t>
  </si>
  <si>
    <t>00939</t>
  </si>
  <si>
    <t>AZITROMICINA 200 mg/5 mL 60 mL SUSPENSION</t>
  </si>
  <si>
    <t>00947</t>
  </si>
  <si>
    <t>AZITROMICINA 500 mg  TABLETA</t>
  </si>
  <si>
    <t>00990</t>
  </si>
  <si>
    <t>BACLOFENO 10 mg  TABLETA</t>
  </si>
  <si>
    <t>01009</t>
  </si>
  <si>
    <t>BECLOMETASONA DIPROPIONATO 250 µg/DOSIS 200 DOSIS AEROSOL</t>
  </si>
  <si>
    <t>01012</t>
  </si>
  <si>
    <t>BECLOMETASONA DIPROPIONATO 50 µg/DOSIS 200 DOSIS AEROSOL</t>
  </si>
  <si>
    <t>01043</t>
  </si>
  <si>
    <t>BENCILPENICILINA BENZATINA 1200000 UI  INYECTABLE</t>
  </si>
  <si>
    <t>01029</t>
  </si>
  <si>
    <t>BENCILPENICILINA PROCAINICA 1000000 UI  INYECTABLE</t>
  </si>
  <si>
    <t>01032</t>
  </si>
  <si>
    <t>BENCILPENICILINA SODICA 1000000 UI  INYECTABLE</t>
  </si>
  <si>
    <t>01053</t>
  </si>
  <si>
    <t>BENZOATO DE BENCILO 25 g/100 mL (25 %) 120 mL LOCION</t>
  </si>
  <si>
    <t>01205</t>
  </si>
  <si>
    <t>BETAMETASONA (COMO DIPROPIONATO) 50 mg/100 g (0.05 %) 20 g CREMA</t>
  </si>
  <si>
    <t>01213</t>
  </si>
  <si>
    <t>BETAMETASONA (COMO FOSFATO SODICO) 4 mg/mL 1 mL INYECTABLE</t>
  </si>
  <si>
    <t>18617</t>
  </si>
  <si>
    <t>BEVACIZUMAB 25 mg/mL 4 mL INYECTABLE</t>
  </si>
  <si>
    <t>01243</t>
  </si>
  <si>
    <t>BIPERIDENO CLORHIDRATO 2 mg  TABLETA</t>
  </si>
  <si>
    <t>01242</t>
  </si>
  <si>
    <t>BIPERIDENO LACTATO 5 mg/mL 1 mL INYECTABLE</t>
  </si>
  <si>
    <t>41444</t>
  </si>
  <si>
    <t>BISACODILO ( TABLETA DE LIBERACION MODIFICADA) 5 mg  TABLETA</t>
  </si>
  <si>
    <t>01256</t>
  </si>
  <si>
    <t>BISMUTO SUBSALICILATO 87.33 mg/5 mL 150 mL SUSPENSION</t>
  </si>
  <si>
    <t>01260</t>
  </si>
  <si>
    <t>BISMUTO SUBSALICILATO 87.33 mg/5 mL 240 mL SUSPENSION</t>
  </si>
  <si>
    <t>01274</t>
  </si>
  <si>
    <t>BISOPROLOL FUMARATO 5 mg  TABLETA</t>
  </si>
  <si>
    <t>20315</t>
  </si>
  <si>
    <t>BORTEZOMIB 3.5 mg  INYECTABLE</t>
  </si>
  <si>
    <t>01323</t>
  </si>
  <si>
    <t>BROMOCRIPTINA (COMO MESILATO) 2.5 mg  TABLETA</t>
  </si>
  <si>
    <t>20622</t>
  </si>
  <si>
    <t>BROMURO DE IPRATROPIO 20 µg/Dosis 200 DOSIS AEROSOL</t>
  </si>
  <si>
    <t>01344</t>
  </si>
  <si>
    <t>BROMURO DE ROCURONIO 10 mg/mL 5 mL INYECTABLE</t>
  </si>
  <si>
    <t>26361</t>
  </si>
  <si>
    <t>BROMURO DE VECURONIO 4 mg  INYECTABLE</t>
  </si>
  <si>
    <t>01358</t>
  </si>
  <si>
    <t>BUDESONIDA 200 µg/DOSIS 200 DOSIS AEROSOL</t>
  </si>
  <si>
    <t>01378</t>
  </si>
  <si>
    <t>BUPIVACAINA CLORHIDRATO (SIN PRESERVANTES) 5 mg/mL (0.5 %) 20 mL INYECTABLE</t>
  </si>
  <si>
    <t>19239</t>
  </si>
  <si>
    <t>BUPIVACAINA CLORHIDRATO + DEXTROSA 20 mg + 320 mg 4 mL INYECTABLE</t>
  </si>
  <si>
    <t>19443</t>
  </si>
  <si>
    <t>BUPRENORFINA( PARCHE TRANSDERMICO) 35 UG/H (20 MG COMO SAL)  PARCHE</t>
  </si>
  <si>
    <t>01391</t>
  </si>
  <si>
    <t>CABERGOLINA 500 µG (0.5 MG)  TABLETA</t>
  </si>
  <si>
    <t>29001</t>
  </si>
  <si>
    <t>CAFEINA CITRATO 20 mg/mL 1 mL INYECTABLE</t>
  </si>
  <si>
    <t>01467</t>
  </si>
  <si>
    <t>CALCIO GLUCONATO 100 mg/mL (Equiv. a 8.4 mg/mL de Calc 10 mL INYECTABLE</t>
  </si>
  <si>
    <t>01503</t>
  </si>
  <si>
    <t>CALCITRIOL 0.25 µg  TABLETA</t>
  </si>
  <si>
    <t>01502</t>
  </si>
  <si>
    <t>CALCITRIOL 1 µg/1 mL 1 mL INYECTABLE</t>
  </si>
  <si>
    <t>01513</t>
  </si>
  <si>
    <t>CAPECITABINA 500 mg TABLETA</t>
  </si>
  <si>
    <t>01522</t>
  </si>
  <si>
    <t>CAPTOPRIL 25 mg  TABLETA</t>
  </si>
  <si>
    <t>01525</t>
  </si>
  <si>
    <t>CARBAMAZEPINA 100 mg/5 mL 100 mL SUSPENSION</t>
  </si>
  <si>
    <t>01532</t>
  </si>
  <si>
    <t>CARBAMAZEPINA 200 mg  TABLETA</t>
  </si>
  <si>
    <t>01537</t>
  </si>
  <si>
    <t>CARBIDOPA + LEVODOPA 25 mg + 250 mg  TABLETA</t>
  </si>
  <si>
    <t>20635</t>
  </si>
  <si>
    <t>CARBONATO DE CALCIO 1.25 g (Equiv. a 500 mg de Calcio)  TABLETA</t>
  </si>
  <si>
    <t>24515</t>
  </si>
  <si>
    <t>CARBOPLATINO 150 mg INYECTABLE</t>
  </si>
  <si>
    <t>01577</t>
  </si>
  <si>
    <t>CARVEDILOL 12.5 mg  TABLETA</t>
  </si>
  <si>
    <t>01578</t>
  </si>
  <si>
    <t>CARVEDILOL 25 mg  TABLETA</t>
  </si>
  <si>
    <t>01580</t>
  </si>
  <si>
    <t>CARVEDILOL 6.25 mg  TABLETA</t>
  </si>
  <si>
    <t>01628</t>
  </si>
  <si>
    <t>CEFALEXINA 250 mg/5 mL 60 mL SUSPENSION</t>
  </si>
  <si>
    <t>01636</t>
  </si>
  <si>
    <t>CEFALEXINA 500 mg  TABLETA</t>
  </si>
  <si>
    <t>01639</t>
  </si>
  <si>
    <t>CEFAZOLINA (COMO SAL SODICA) 1 g  INYECTABLE</t>
  </si>
  <si>
    <t>01682</t>
  </si>
  <si>
    <t>CEFTAZIDIMA 1 g  INYECTABLE</t>
  </si>
  <si>
    <t>01684</t>
  </si>
  <si>
    <t>CEFTRIAXONA SODICA 1 g  INYECTABLE</t>
  </si>
  <si>
    <t>01705</t>
  </si>
  <si>
    <t>CEFUROXIMA (COMO AXETIL) 250 mg/5 mL 50 mL SUSPENSION</t>
  </si>
  <si>
    <t>01711</t>
  </si>
  <si>
    <t>CEFUROXIMA (COMO AXETIL) 500 mg  TABLETA</t>
  </si>
  <si>
    <t>01776</t>
  </si>
  <si>
    <t>CICLOFOSFAMIDA 1 g INYECTABLE</t>
  </si>
  <si>
    <t>01798</t>
  </si>
  <si>
    <t>CICLOSPORINA 50 mg  TABLETA</t>
  </si>
  <si>
    <t>01789</t>
  </si>
  <si>
    <t>CICLOSPORINA 50 mg/1 mL 1 mL INYECTABLE</t>
  </si>
  <si>
    <t>01800</t>
  </si>
  <si>
    <t>CILASTATINA + IMIPENEM (COMO SAL SODICA) 500 mg + 500 mg  INYECTABLE</t>
  </si>
  <si>
    <t>01846</t>
  </si>
  <si>
    <t>CIPROFLOXACINO (COMO CLORHIDRATO) 500 mg  TABLETA</t>
  </si>
  <si>
    <t>01841</t>
  </si>
  <si>
    <t>CIPROFLOXACINO (COMO CLORHIDRATO)(SOLUCION OFTALMICA) 3 mg/mL (0.3 %) 5 mL SOLUCION</t>
  </si>
  <si>
    <t>01837</t>
  </si>
  <si>
    <t>CIPROFLOXACINO (COMO LACTATO) 200 mg/100 mL 100 mL INYECTABLE</t>
  </si>
  <si>
    <t>01853</t>
  </si>
  <si>
    <t>CIPROTERONA ACETATO 50 mg  TABLETA</t>
  </si>
  <si>
    <t>30951</t>
  </si>
  <si>
    <t>CISPLATINO 50 mg INYECTABLE</t>
  </si>
  <si>
    <t>01925</t>
  </si>
  <si>
    <t>CLARITROMICINA 250 mg/5 mL 60 mL SUSPENSION</t>
  </si>
  <si>
    <t>01930</t>
  </si>
  <si>
    <t>CLARITROMICINA 500 mg  TABLETA</t>
  </si>
  <si>
    <t>01964</t>
  </si>
  <si>
    <t>CLINDAMICINA (COMO CLORHIDRATO) 300 mg  TABLETA</t>
  </si>
  <si>
    <t>01958</t>
  </si>
  <si>
    <t>CLINDAMICINA (COMO FOSFATO) 600 mg 4 mL INYECTABLE</t>
  </si>
  <si>
    <t>01966</t>
  </si>
  <si>
    <t>CLOBAZAM 10 mg  TABLETA</t>
  </si>
  <si>
    <t>01973</t>
  </si>
  <si>
    <t>CLOBETASOL PROPIONATO 50 mg/100 g 25 g CREMA</t>
  </si>
  <si>
    <t>01995</t>
  </si>
  <si>
    <t>CLOMIFENO CITRATO 50 mg  TABLETA</t>
  </si>
  <si>
    <t>01997</t>
  </si>
  <si>
    <t>CLOMIPRAMINA CLORHIDRATO 25 mg  TABLETA</t>
  </si>
  <si>
    <t>02004</t>
  </si>
  <si>
    <t>CLONAZEPAM 2 mg  TABLETA</t>
  </si>
  <si>
    <t>02003</t>
  </si>
  <si>
    <t>CLONAZEPAM 500 µG (0.5 MG)  TABLETA</t>
  </si>
  <si>
    <t>18874</t>
  </si>
  <si>
    <t>CLOPIDOGREL (COMO BISULFATO) 75 mg  TABLETA</t>
  </si>
  <si>
    <t>02052</t>
  </si>
  <si>
    <t>CLORANFENICOL (COMO PALMITATO) 250 mg/5 mL 60 mL SUSPENSION</t>
  </si>
  <si>
    <t>02031</t>
  </si>
  <si>
    <t>CLORANFENICOL (COMO SUCCINATO SODICO) 1 g  INYECTABLE</t>
  </si>
  <si>
    <t>02055</t>
  </si>
  <si>
    <t>CLORANFENICOL 500 mg  TABLETA</t>
  </si>
  <si>
    <t>02128</t>
  </si>
  <si>
    <t>CLORFENAMINA MALEATO 10 mg/mL 1 mL INYECTABLE</t>
  </si>
  <si>
    <t>02132</t>
  </si>
  <si>
    <t>CLORFENAMINA MALEATO 2 mg/5 mL 120 mL JARABE</t>
  </si>
  <si>
    <t>02144</t>
  </si>
  <si>
    <t>CLORFENAMINA MALEATO 2 mg/5 mL 60 mL JARABE</t>
  </si>
  <si>
    <t>02149</t>
  </si>
  <si>
    <t>CLORFENAMINA MALEATO 4 mg  TABLETA</t>
  </si>
  <si>
    <t>02188</t>
  </si>
  <si>
    <t>CLORHEXIDINA 4 g/100 mL 120 mL SOLUCION</t>
  </si>
  <si>
    <t>02187</t>
  </si>
  <si>
    <t>CLORHEXIDINA GLUCONATO 4 g/100 mL (4 %) 1 L SOLUCION</t>
  </si>
  <si>
    <t>02208</t>
  </si>
  <si>
    <t>CLORPROMAZINA CLORHIDRATO 100 mg  TABLETA</t>
  </si>
  <si>
    <t>02319</t>
  </si>
  <si>
    <t>CLOTRIMAZOL 1 g/100 g (1 %) 20 g CREMA</t>
  </si>
  <si>
    <t>02309</t>
  </si>
  <si>
    <t>CLOTRIMAZOL 1 g/100 mL (1 %) 20 mL SOLUCION</t>
  </si>
  <si>
    <t>02354</t>
  </si>
  <si>
    <t>CLOTRIMAZOL 500 mg  OVULO</t>
  </si>
  <si>
    <t>02361</t>
  </si>
  <si>
    <t>CLOZAPINA 100 mg  TABLETA</t>
  </si>
  <si>
    <t>08046</t>
  </si>
  <si>
    <t>CODEINA 15 mg/5 mL 60 mL JARABE</t>
  </si>
  <si>
    <t>02381</t>
  </si>
  <si>
    <t>CODEINA FOSFATO 30 mg/mL 2 mL INYECTABLE</t>
  </si>
  <si>
    <t>02391</t>
  </si>
  <si>
    <t>COLCHICINA 500 µg (0.5 mg)  TABLETA</t>
  </si>
  <si>
    <t>38459</t>
  </si>
  <si>
    <t>COLISTINA (COMO COLISTIMETATO DE SODIO) 150 mg  INYECTABLE</t>
  </si>
  <si>
    <t>02542</t>
  </si>
  <si>
    <t>DACARBAZINA 200 mg INYECTABLE</t>
  </si>
  <si>
    <t>02545</t>
  </si>
  <si>
    <t>DACTINOMICINA 500 µg (0.5 mg)  INYECTABLE</t>
  </si>
  <si>
    <t>02554</t>
  </si>
  <si>
    <t>DANAZOL 200 mg  TABLETA</t>
  </si>
  <si>
    <t>30439</t>
  </si>
  <si>
    <t>DARUNAVIR 600 mg TABLETA</t>
  </si>
  <si>
    <t>22680</t>
  </si>
  <si>
    <t>DASATINIB 50 mg TABLETA</t>
  </si>
  <si>
    <t>22681</t>
  </si>
  <si>
    <t>DASATINIB 70 mg TABLETA</t>
  </si>
  <si>
    <t>02587</t>
  </si>
  <si>
    <t>DESMOPRESINA ACETATO 10 µg/100 µL 5 mL AEROSOL</t>
  </si>
  <si>
    <t>02657</t>
  </si>
  <si>
    <t>DEXAMETASONA 4 mg  TABLETA</t>
  </si>
  <si>
    <t>02654</t>
  </si>
  <si>
    <t>DEXAMETASONA 500 µg (0.5 mg)  TABLETA</t>
  </si>
  <si>
    <t>02642</t>
  </si>
  <si>
    <t>DEXAMETASONA FOSFATO (COMO SAL SODICA) 4 mg/2 mL 2 mL INYECTABLE</t>
  </si>
  <si>
    <t>02641</t>
  </si>
  <si>
    <t>DEXAMETASONA FOSFATO (COMO SAL SODICA) 4 mg/mL 1 mL INYECTABLE</t>
  </si>
  <si>
    <t>52547</t>
  </si>
  <si>
    <t>DEXAMETASONA SODIO FOSFATO 2 mg/5 mL 100 mL SOLUCION</t>
  </si>
  <si>
    <t>02724</t>
  </si>
  <si>
    <t>DEXTROMETORFANO BROMHIDRATO 15 mg/5 mL 120 mL JARABE</t>
  </si>
  <si>
    <t>03783</t>
  </si>
  <si>
    <t>DEXTROSA 10 g/100 mL (10 %) 1 L INYECTABLE</t>
  </si>
  <si>
    <t>03787</t>
  </si>
  <si>
    <t>DEXTROSA 333 mg/mL (33 %) 20 mL INYECTABLE</t>
  </si>
  <si>
    <t>03789</t>
  </si>
  <si>
    <t>DEXTROSA 5 g/100 mL (5 %) 1 L INYECTABLE</t>
  </si>
  <si>
    <t>03788</t>
  </si>
  <si>
    <t>DEXTROSA 5 g/100 mL (5 %) 100 mL INYECTABLE</t>
  </si>
  <si>
    <t>03791</t>
  </si>
  <si>
    <t>DEXTROSA 5 g/100 mL (5 %) 250 mL INYECTABLE</t>
  </si>
  <si>
    <t>03794</t>
  </si>
  <si>
    <t>DEXTROSA 5 g/100 mL (5 %) 500 mL INYECTABLE</t>
  </si>
  <si>
    <t>26366</t>
  </si>
  <si>
    <t>DEXTROSA 5 g/100 mL (5 %) CIRCUITO CERRADO 1 L INYECTABLE</t>
  </si>
  <si>
    <t>26365</t>
  </si>
  <si>
    <t>DEXTROSA 5 g/100 mL (5 %) INY CIRCUITO CERRADO 500 mL</t>
  </si>
  <si>
    <t>03796</t>
  </si>
  <si>
    <t>DEXTROSA 50 g/100 mL (50 %) 1 L INYECTABLE</t>
  </si>
  <si>
    <t>02754</t>
  </si>
  <si>
    <t>DIAZEPAM 10 mg  TABLETA</t>
  </si>
  <si>
    <t>02752</t>
  </si>
  <si>
    <t>DIAZEPAM 5 mg/mL 2 mL INYECTABLE</t>
  </si>
  <si>
    <t>02794</t>
  </si>
  <si>
    <t>DICLOFENACO (SOLUCION OFTALMICA) 1 mg/mL 5 mL SOLUCION</t>
  </si>
  <si>
    <t>02788</t>
  </si>
  <si>
    <t>DICLOFENACO SODICO 25 mg/mL 3 mL INYECTABLE</t>
  </si>
  <si>
    <t>02835</t>
  </si>
  <si>
    <t>DICLOXACILINA (COMO SAL SODICA) 250 mg  TABLETA</t>
  </si>
  <si>
    <t>02826</t>
  </si>
  <si>
    <t>DICLOXACILINA (COMO SAL SODICA) 250 mg/5 mL 120 mL SUSPENSION</t>
  </si>
  <si>
    <t>02830</t>
  </si>
  <si>
    <t>DICLOXACILINA (COMO SAL SODICA) 250 mg/5 mL 60 mL SUSPENSION</t>
  </si>
  <si>
    <t>02836</t>
  </si>
  <si>
    <t>DICLOXACILINA (COMO SAL SODICA) 500 mg  TABLETA</t>
  </si>
  <si>
    <t>02862</t>
  </si>
  <si>
    <t>DIGOXINA 250 µg (0.25 mg)  TABLETA</t>
  </si>
  <si>
    <t>02881</t>
  </si>
  <si>
    <t>DILTIAZEM CLORHIDRATO 60 mg  TABLETA</t>
  </si>
  <si>
    <t>02891</t>
  </si>
  <si>
    <t>DIMENHIDRINATO 50 mg  TABLETA</t>
  </si>
  <si>
    <t>02884</t>
  </si>
  <si>
    <t>DIMENHIDRINATO 50 mg 5 mL INYECTABLE</t>
  </si>
  <si>
    <t>02953</t>
  </si>
  <si>
    <t>DINITRATO DE ISOSORBIDA 10 mg  TABLETA</t>
  </si>
  <si>
    <t>02954</t>
  </si>
  <si>
    <t>DINITRATO DE ISOSORBIDA(SUB LINGUAL) 5 mg  TABLETA</t>
  </si>
  <si>
    <t>02979</t>
  </si>
  <si>
    <t>DOBUTAMINA (COMO CLORHIDRATO) 250 mg/20 mL 20 mL INYECTABLE</t>
  </si>
  <si>
    <t>03010</t>
  </si>
  <si>
    <t>DOPAMINA CLORHIDRATO 40 mg/mL 5 mL INYECTABLE</t>
  </si>
  <si>
    <t>28399</t>
  </si>
  <si>
    <t>DORZOLAMIDA (SOLUCION OFTALMICA) 20 mg/mL 15 mL SOLUCION</t>
  </si>
  <si>
    <t>03018</t>
  </si>
  <si>
    <t>DOXICICLINA 100 mg  TABLETA</t>
  </si>
  <si>
    <t>18087</t>
  </si>
  <si>
    <t>DOXORUBICINA CLORHIDRATO 50 mg INYECTABLE</t>
  </si>
  <si>
    <t>03078</t>
  </si>
  <si>
    <t>ENALAPRIL MALEATO 10 mg  TABLETA</t>
  </si>
  <si>
    <t>03080</t>
  </si>
  <si>
    <t>ENALAPRIL MALEATO 20 mg  TABLETA</t>
  </si>
  <si>
    <t>03086</t>
  </si>
  <si>
    <t>ENOXAPARINA SODICA 40 mg/0.4 mL 0.4 mL INYECTABLE</t>
  </si>
  <si>
    <t>03088</t>
  </si>
  <si>
    <t>ENOXAPARINA SODICA 60 mg/0.6 mL 0.6 mL INYECTABLE</t>
  </si>
  <si>
    <t>03097</t>
  </si>
  <si>
    <t>EPINEFRINA (COMO CLORHIDRATO O TARTRATO) 1 mg/mL 1 mL INYECTABLE</t>
  </si>
  <si>
    <t>03107</t>
  </si>
  <si>
    <t>EPOETINA ALFA (ERITROPOYETINA) 2000 UI/mL 1 mL INYECTABLE</t>
  </si>
  <si>
    <t>03113</t>
  </si>
  <si>
    <t>EPOETINA ALFA (ERITROPOYETINA) 4000 UI/mL 1 mL INYECTABLE</t>
  </si>
  <si>
    <t>03178</t>
  </si>
  <si>
    <t>ERITROMICINA 250 mg/5 mL 120 mL SUSPENSION</t>
  </si>
  <si>
    <t>03182</t>
  </si>
  <si>
    <t>ERITROMICINA 250 mg/5 mL 60 mL SUSPENSION</t>
  </si>
  <si>
    <t>03191</t>
  </si>
  <si>
    <t>ERITROMICINA 500 mg  TABLETA</t>
  </si>
  <si>
    <t>18622</t>
  </si>
  <si>
    <t>ERLOTINIB (COMO CLORHIDRATO) 150 mg TABLETA</t>
  </si>
  <si>
    <t>03215</t>
  </si>
  <si>
    <t>ESCOPOLAMINA N-BUTILBROMURO 10 mg  TABLETA</t>
  </si>
  <si>
    <t>03213</t>
  </si>
  <si>
    <t>ESCOPOLAMINA N-BUTILBROMURO 20 mg/mL 1 mL INYECTABLE</t>
  </si>
  <si>
    <t>03223</t>
  </si>
  <si>
    <t>ESPIRONOLACTONA 100 mg  TABLETA</t>
  </si>
  <si>
    <t>03224</t>
  </si>
  <si>
    <t>ESPIRONOLACTONA 25 mg  TABLETA</t>
  </si>
  <si>
    <t>03266</t>
  </si>
  <si>
    <t>ESTRIOL (CREMA VAGINAL) 100 mg/100 g (0.1 %) 15 g CREMA</t>
  </si>
  <si>
    <t>03317</t>
  </si>
  <si>
    <t>ETILEFRINA 10 mg/mL 1 mL INYECTABLE</t>
  </si>
  <si>
    <t>03431</t>
  </si>
  <si>
    <t>FENILEFRINA (SOLUCION OFTALMICA) 25 mg/mL 15 mL SOLUCION</t>
  </si>
  <si>
    <t>50362</t>
  </si>
  <si>
    <t>FENITOINA 125 mg/5 mL 120 mL SUSPENSION</t>
  </si>
  <si>
    <t>03451</t>
  </si>
  <si>
    <t>FENITOINA SODICA 100 mg  TABLETA</t>
  </si>
  <si>
    <t>08075</t>
  </si>
  <si>
    <t>FENITOINA SODICA 50 mg/mL 5 mL INYECTABLE</t>
  </si>
  <si>
    <t>03443</t>
  </si>
  <si>
    <t>FENITOINA SODICA 50mg/mL 2 mL INYECTABLE</t>
  </si>
  <si>
    <t>03454</t>
  </si>
  <si>
    <t>FENOBARBITAL 100 mg  TABLETA</t>
  </si>
  <si>
    <t>03452</t>
  </si>
  <si>
    <t>FENOBARBITAL SODICO 100 mg/mL 2 mL INYECTABLE</t>
  </si>
  <si>
    <t>03499</t>
  </si>
  <si>
    <t>FENOXIMETILPENICILINA POTASICA 1000000 UI  TABLETA</t>
  </si>
  <si>
    <t>03501</t>
  </si>
  <si>
    <t>FENTANILO 50 µg/mL 10 mL INYECTABLE</t>
  </si>
  <si>
    <t>03536</t>
  </si>
  <si>
    <t>FERROSO SULFATO 25 mg de Fe/mL 30 mL SOLUCION</t>
  </si>
  <si>
    <t>03519</t>
  </si>
  <si>
    <t>FERROSO SULFATO 75 mg (Equiv. 15 mg Fe)/5 mL 180 mL JARABE</t>
  </si>
  <si>
    <t>03570</t>
  </si>
  <si>
    <t>FILGRASTIM 30000000 UI/mL (300 µg/mL) 1 mL INYECTABLE</t>
  </si>
  <si>
    <t>03575</t>
  </si>
  <si>
    <t>FINASTERIDA 5 mg  TABLETA</t>
  </si>
  <si>
    <t>03576</t>
  </si>
  <si>
    <t>FITOMENADIONA 10 mg/mL 1 mL INYECTABLE</t>
  </si>
  <si>
    <t>03595</t>
  </si>
  <si>
    <t>FLUCONAZOL 150 mg  TABLETA</t>
  </si>
  <si>
    <t>03591</t>
  </si>
  <si>
    <t>FLUCONAZOL 2 mg/mL 50 mL INYECTABLE</t>
  </si>
  <si>
    <t>29075</t>
  </si>
  <si>
    <t>FLUDROCORTISONA 100 µg  TABLETA</t>
  </si>
  <si>
    <t>03602</t>
  </si>
  <si>
    <t>FLUMAZENIL 100 µg/mL (0.1 mg/mL) 5 mL INYECTABLE</t>
  </si>
  <si>
    <t>03622</t>
  </si>
  <si>
    <t>FLUOROURACILO 10 mL 50 mg/ mL INYECTABLE</t>
  </si>
  <si>
    <t>03624</t>
  </si>
  <si>
    <t>FLUOXETINA (COMO CLORHIDRATO) 20 mg  TABLETA</t>
  </si>
  <si>
    <t>03634</t>
  </si>
  <si>
    <t>FLUTICASONA PROPIONATO + SALMETEROL (COMO XINAFOATO) 125 µg + 25 µg/DOSIS 120 DOSIS AEROSOL</t>
  </si>
  <si>
    <t>03635</t>
  </si>
  <si>
    <t>FLUTICASONA PROPIONATO + SALMETEROL (COMO XINAFOATO) 250 µg + 25 µg/DOSIS 120 DOSIS AEROSOL</t>
  </si>
  <si>
    <t>03677</t>
  </si>
  <si>
    <t>FOLINATO CALCICO Equiv 50 mg ACIDO FOLINICO INYECTABLE</t>
  </si>
  <si>
    <t>03708</t>
  </si>
  <si>
    <t>FURAZOLIDONA 100 mg  TABLETA</t>
  </si>
  <si>
    <t>03703</t>
  </si>
  <si>
    <t>FURAZOLIDONA 50 mg/5 mL 120 mL SUSPENSION</t>
  </si>
  <si>
    <t>03710</t>
  </si>
  <si>
    <t>FUROSEMIDA 10 mg/mL 2 mL INYECTABLE</t>
  </si>
  <si>
    <t>03713</t>
  </si>
  <si>
    <t>FUROSEMIDA 40 mg  TABLETA</t>
  </si>
  <si>
    <t>03718</t>
  </si>
  <si>
    <t>GABAPENTINA 300 mg  TABLETA</t>
  </si>
  <si>
    <t>03727</t>
  </si>
  <si>
    <t>GANCICLOVIR 500 mg  INYECTABLE</t>
  </si>
  <si>
    <t>19166</t>
  </si>
  <si>
    <t>GELATINA SUCCINILADA 4 g/100 mL 500 mL INYECTABLE</t>
  </si>
  <si>
    <t>18051</t>
  </si>
  <si>
    <t>GEMCITABINA (COMO CLORHIDRATO) 1 g INYECTABLE</t>
  </si>
  <si>
    <t>03735</t>
  </si>
  <si>
    <t>GEMFIBROZILO 600 mg  TABLETA</t>
  </si>
  <si>
    <t>03751</t>
  </si>
  <si>
    <t>GENTAMICINA (COMO SULFATO) 40 mg/mL 2 mL INYECTABLE</t>
  </si>
  <si>
    <t>03747</t>
  </si>
  <si>
    <t>GENTAMICINA (COMO SULFATO) 80 mg/mL 2 mL INYECTABLE</t>
  </si>
  <si>
    <t>03758</t>
  </si>
  <si>
    <t>GLIBENCLAMIDA 5 mg  TABLETA</t>
  </si>
  <si>
    <t>41174</t>
  </si>
  <si>
    <t>GLICLAZIDA (TABLETA DE LIBERACION MODIFICADA) 60 mg  TABLETA</t>
  </si>
  <si>
    <t>03874</t>
  </si>
  <si>
    <t>HALOPERIDOL (COMO DECANOATO) 50 mg/mL 1 mL INYECTABLE</t>
  </si>
  <si>
    <t>03881</t>
  </si>
  <si>
    <t>HALOPERIDOL 10 mg  TABLETA</t>
  </si>
  <si>
    <t>03878</t>
  </si>
  <si>
    <t>HALOPERIDOL 2 mg/mL 20 mL SOLUCION</t>
  </si>
  <si>
    <t>03882</t>
  </si>
  <si>
    <t>HALOPERIDOL 5 mg  TABLETA</t>
  </si>
  <si>
    <t>03873</t>
  </si>
  <si>
    <t>HALOPERIDOL 5 mg/mL 1 mL INYECTABLE</t>
  </si>
  <si>
    <t>03894</t>
  </si>
  <si>
    <t>HEPARINA SODICA 25000 UI/5 mL 5 mL INYECTABLE</t>
  </si>
  <si>
    <t>03921</t>
  </si>
  <si>
    <t>HIDROCLOROTIAZIDA 25 mg  TABLETA</t>
  </si>
  <si>
    <t>03944</t>
  </si>
  <si>
    <t>HIDROCORTISONA (COMO ACETATO) 1 g/100 g (1 %) 20 g CREMA</t>
  </si>
  <si>
    <t>26362</t>
  </si>
  <si>
    <t>HIDROCORTISONA (COMO SUCCINATO SODICO) 100 mg  INYECTABLE</t>
  </si>
  <si>
    <t>20475</t>
  </si>
  <si>
    <t>HIDROCORTISONA 20 mg  TABLETA</t>
  </si>
  <si>
    <t>03963</t>
  </si>
  <si>
    <t>HIDROXICARBAMIDA 500 mg TABLETA</t>
  </si>
  <si>
    <t>03979</t>
  </si>
  <si>
    <t>HIDROXOCOBALAMINA 1 mg/mL 1 mL INYECTABLE</t>
  </si>
  <si>
    <t>19238</t>
  </si>
  <si>
    <t>HIERRO (COMO SACARATO) 20 mg Fe/mL 5 mL INYECTABLE</t>
  </si>
  <si>
    <t>18879</t>
  </si>
  <si>
    <t>HIPROMELOSA(SOLUCION OFTALMICA) 3 mg/mL 15 mL SOLUCION</t>
  </si>
  <si>
    <t>04024</t>
  </si>
  <si>
    <t>IBUPROFENO 100 mg/5 mL 60 mL SUSPENSION</t>
  </si>
  <si>
    <t>04034</t>
  </si>
  <si>
    <t>IBUPROFENO 400 mg  TABLETA</t>
  </si>
  <si>
    <t>04041</t>
  </si>
  <si>
    <t>IFOSFAMIDA 1 g INYECTABLE</t>
  </si>
  <si>
    <t>18624</t>
  </si>
  <si>
    <t>IMATINIB (COMO MESILATO) 400 mg TABLETA</t>
  </si>
  <si>
    <t>04058</t>
  </si>
  <si>
    <t>INMUNOGLOBULINA ANTI D 300 ug 2 mL INYECTABLE</t>
  </si>
  <si>
    <t>04077</t>
  </si>
  <si>
    <t>INMUNOGLOBULINA HUMANA NORMAL 5 g 100 mL INYECTABLE</t>
  </si>
  <si>
    <t>04085</t>
  </si>
  <si>
    <t>INSULINA HUMANA (ADN RECOMBINANTE) 100 UI/mL 10 mL INYECTABLE</t>
  </si>
  <si>
    <t>22187</t>
  </si>
  <si>
    <t>INSULINA ISOFANA HUMANA (NPH) ADN RECOMBINANTE 100 UI/mL 10 mL INYECTABLE</t>
  </si>
  <si>
    <t>29947</t>
  </si>
  <si>
    <t>IOHEXOL 755 mg/mL (Equiv. 350 mg Iodo/mL) 100 mL INYECTABLE</t>
  </si>
  <si>
    <t>04125</t>
  </si>
  <si>
    <t>IOPAMIDOL Equiv. 300 mg Iodo/mL 100 mL INYECTABLE</t>
  </si>
  <si>
    <t>04127</t>
  </si>
  <si>
    <t>IOPAMIDOL Equiv. 300 mg Iodo/mL 50 mL INYECTABLE</t>
  </si>
  <si>
    <t>04129</t>
  </si>
  <si>
    <t>IOPAMIDOL Equiv. 370 mg Iodo/mL 100 mL INYECTABLE</t>
  </si>
  <si>
    <t>04131</t>
  </si>
  <si>
    <t>IOPAMIDOL Equiv. 370 mg Iodo/mL 50 mL INYECTABLE</t>
  </si>
  <si>
    <t>04150</t>
  </si>
  <si>
    <t>IRINOTECAN CLORHIDRATO 5 mL 100 mg INYECTABLE</t>
  </si>
  <si>
    <t>04175</t>
  </si>
  <si>
    <t>ISOTRETINOINA 20 mg  TABLETA</t>
  </si>
  <si>
    <t>04184</t>
  </si>
  <si>
    <t>ITRACONAZOL 100 mg  TABLETA</t>
  </si>
  <si>
    <t>04187</t>
  </si>
  <si>
    <t>KETAMINA (COMO CLORHIDRATO) 50 mg/mL 10 mL INYECTABLE</t>
  </si>
  <si>
    <t>18336</t>
  </si>
  <si>
    <t>LABETALOL 5 mg/mL 4 mL INYECTABLE</t>
  </si>
  <si>
    <t>04291</t>
  </si>
  <si>
    <t>LACTULOSA 3.33 g/5 mL 180 mL SOLUCION</t>
  </si>
  <si>
    <t>04293</t>
  </si>
  <si>
    <t>LACTULOSA 3.33 g/5 mL 240 mL SOLUCION</t>
  </si>
  <si>
    <t>04332</t>
  </si>
  <si>
    <t>LAMOTRIGINA 50 mg  TABLETA</t>
  </si>
  <si>
    <t>04333</t>
  </si>
  <si>
    <t>LANATOSIDO C 200 µg/ mL 2 mL INYECTABLE</t>
  </si>
  <si>
    <t>04338</t>
  </si>
  <si>
    <t>LATANOPROST (SOLUCION OFTALMICA) 50 ug/mL (0.005 %) 2.5 mL SOLUCION</t>
  </si>
  <si>
    <t>04350</t>
  </si>
  <si>
    <t>LEUPRORELINA ACETATO 3.75 mg  INYECTABLE</t>
  </si>
  <si>
    <t>04352</t>
  </si>
  <si>
    <t>LEUPRORELINA ACETATO 7.5 mg  INYECTABLE</t>
  </si>
  <si>
    <t>19404</t>
  </si>
  <si>
    <t>LEVETIRACETAM 1 g  TABLETA</t>
  </si>
  <si>
    <t>19454</t>
  </si>
  <si>
    <t>LEVETIRACETAM 100 mg/mL 300 mL SOLUCION</t>
  </si>
  <si>
    <t>19405</t>
  </si>
  <si>
    <t>LEVETIRACETAM 500 mg  TABLETA</t>
  </si>
  <si>
    <t>04365</t>
  </si>
  <si>
    <t>LEVOFLOXACINO 500 mg  TABLETA</t>
  </si>
  <si>
    <t>04368</t>
  </si>
  <si>
    <t>LEVOMEPROMAZINA (COMO MALEATO) 100 mg  TABLETA</t>
  </si>
  <si>
    <t>04381</t>
  </si>
  <si>
    <t>LEVOTIROXINA SODICA 100 µg (0.1 mg)  TABLETA</t>
  </si>
  <si>
    <t>04385</t>
  </si>
  <si>
    <t>LEVOTIROXINA SODICA 50 µg (0.05 mg)  TABLETA</t>
  </si>
  <si>
    <t>23438</t>
  </si>
  <si>
    <t>LIDOCAINA CLORHIDRATO + EPINEFRINA 20 mg + 12.5  µg/mL 1.8 mL INYECTABLE</t>
  </si>
  <si>
    <t>22851</t>
  </si>
  <si>
    <t>LIDOCAINA CLORHIDRATO + EPINEFRINA SIN PRESERVANTE 20 mg + 5 µg/mL 20 mL INYECTABLE</t>
  </si>
  <si>
    <t>04415</t>
  </si>
  <si>
    <t>LIDOCAINA CLORHIDRATO 2 g/100 g 10 g GEL</t>
  </si>
  <si>
    <t>04420</t>
  </si>
  <si>
    <t>LIDOCAINA CLORHIDRATO 2 g/100 g 30 g GEL</t>
  </si>
  <si>
    <t>17700</t>
  </si>
  <si>
    <t>LIDOCAINA CLORHIDRATO CON PRESERVANTES 2 g/100 mL (2 %) 20 mL INYECTABLE</t>
  </si>
  <si>
    <t>04390</t>
  </si>
  <si>
    <t>LIDOCAINA CLORHIDRATO SIN PRESERVANTES 2 g/100 mL (2 %) 20 mL INYECTABLE</t>
  </si>
  <si>
    <t>04469</t>
  </si>
  <si>
    <t>LITIO CARBONATO 300 mg  TABLETA</t>
  </si>
  <si>
    <t>04514</t>
  </si>
  <si>
    <t>LORATADINA 10 mg  TABLETA</t>
  </si>
  <si>
    <t>04511</t>
  </si>
  <si>
    <t>LORATADINA 5 mg/5 mL 60 mL JARABE</t>
  </si>
  <si>
    <t>04523</t>
  </si>
  <si>
    <t>LOSARTAN POTASICO 50 mg  TABLETA</t>
  </si>
  <si>
    <t>36966</t>
  </si>
  <si>
    <t>MACROGOL 3350 (POLIETILENGLICOL 3350) COMBINACIONES 105 g 110.10 g POLVO</t>
  </si>
  <si>
    <t>04556</t>
  </si>
  <si>
    <t>MAGNESIO SULFATO 200 mg/mL 10 mL INYECTABLE</t>
  </si>
  <si>
    <t>04565</t>
  </si>
  <si>
    <t>MANITOL 20 g/100 mL (20 %) 1 L INYECTABLE</t>
  </si>
  <si>
    <t>04567</t>
  </si>
  <si>
    <t>MANITOL 20 g/100 mL (20 %) 500 mL INYECTABLE</t>
  </si>
  <si>
    <t>04585</t>
  </si>
  <si>
    <t>MEBENDAZOL 100 mg  TABLETA</t>
  </si>
  <si>
    <t>04582</t>
  </si>
  <si>
    <t>MEBENDAZOL 100 mg/5 mL 30 mL SUSPENSION</t>
  </si>
  <si>
    <t>04597</t>
  </si>
  <si>
    <t>MEDROXIPROGESTERONA ACETATO 5 mg  TABLETA</t>
  </si>
  <si>
    <t>25177</t>
  </si>
  <si>
    <t>MEGLUMINA GADOPENTETATO 469.01 mg/mL 15 mL INYECTABLE</t>
  </si>
  <si>
    <t>04665</t>
  </si>
  <si>
    <t>MERCAPTOPURINA 50 mg TABLETA</t>
  </si>
  <si>
    <t>04666</t>
  </si>
  <si>
    <t>MEROPENEM 500 mg  INYECTABLE</t>
  </si>
  <si>
    <t>04670</t>
  </si>
  <si>
    <t>MESNA 4 mL 100 mg/mL INYECTABLE</t>
  </si>
  <si>
    <t>04677</t>
  </si>
  <si>
    <t>METAMIZOL SODICO 1 g 2 mL INYECTABLE</t>
  </si>
  <si>
    <t>04695</t>
  </si>
  <si>
    <t>METFORMINA CLORHIDRATO 500 mg  TABLETA</t>
  </si>
  <si>
    <t>04696</t>
  </si>
  <si>
    <t>METFORMINA CLORHIDRATO 850 mg  TABLETA</t>
  </si>
  <si>
    <t>04701</t>
  </si>
  <si>
    <t>METILDOPA 250 mg  TABLETA</t>
  </si>
  <si>
    <t>04704</t>
  </si>
  <si>
    <t>METILFENIDATO CLORHIDRATO 10 mg  TABLETA</t>
  </si>
  <si>
    <t>37278</t>
  </si>
  <si>
    <t>METILPREDNISOLONA 500 mg  INYECTABLE</t>
  </si>
  <si>
    <t>04752</t>
  </si>
  <si>
    <t>METOCLOPRAMIDA CLORHIDRATO 10 mg  TABLETA</t>
  </si>
  <si>
    <t>04743</t>
  </si>
  <si>
    <t>METOCLOPRAMIDA CLORHIDRATO 5 mg/mL 2 mL INYECTABLE</t>
  </si>
  <si>
    <t>04764</t>
  </si>
  <si>
    <t>METOTREXATO 2.5 mg  TABLETA</t>
  </si>
  <si>
    <t>22687</t>
  </si>
  <si>
    <t>METOTREXATO 500 mg  INYECTABLE</t>
  </si>
  <si>
    <t>04760</t>
  </si>
  <si>
    <t>METOTREXATO SODICO 50 mg 2 mL INYECTABLE</t>
  </si>
  <si>
    <t>04794</t>
  </si>
  <si>
    <t>METRONIDAZOL 250 mg/5 mL 120 mL SUSPENSION</t>
  </si>
  <si>
    <t>04805</t>
  </si>
  <si>
    <t>METRONIDAZOL 500 mg  TABLETA</t>
  </si>
  <si>
    <t>04776</t>
  </si>
  <si>
    <t>METRONIDAZOL 500 mg 100 mL INYECTABLE</t>
  </si>
  <si>
    <t>04808</t>
  </si>
  <si>
    <t>MICOFENOLATO MOFETILO 250 mg  TABLETA</t>
  </si>
  <si>
    <t>26680</t>
  </si>
  <si>
    <t>MICOFENOLATO MOFETILO 500 mg  TABLETA</t>
  </si>
  <si>
    <t>04831</t>
  </si>
  <si>
    <t>MIDAZOLAM 5 mg 5 mL INYECTABLE</t>
  </si>
  <si>
    <t>18511</t>
  </si>
  <si>
    <t>MIDAZOLAM 50 mg 10 mL INYECTABLE</t>
  </si>
  <si>
    <t>04846</t>
  </si>
  <si>
    <t>MIRTAZAPINA 30 mg  TABLETA</t>
  </si>
  <si>
    <t>04847</t>
  </si>
  <si>
    <t>MISOPROSTOL 200 µg  TABLETA</t>
  </si>
  <si>
    <t>04850</t>
  </si>
  <si>
    <t>MITOMICINA 2 mg 2 mL INYECTABLE</t>
  </si>
  <si>
    <t>04853</t>
  </si>
  <si>
    <t>MITOMICINA 20 mg  INYECTABLE</t>
  </si>
  <si>
    <t>04894</t>
  </si>
  <si>
    <t>MONONITRATO DE ISOSORBIDA 20 mg  TABLETA</t>
  </si>
  <si>
    <t>04910</t>
  </si>
  <si>
    <t>MOXIFLOXACINO (COMO CLORHIDRATO) 400 mg  TABLETA</t>
  </si>
  <si>
    <t>04922</t>
  </si>
  <si>
    <t>MUPIROCINA (COMO SAL CALCICA) 2 g/100 g (2 %) 15 g CREMA</t>
  </si>
  <si>
    <t>04981</t>
  </si>
  <si>
    <t>NAPROXENO 250 mg  TABLETA</t>
  </si>
  <si>
    <t>04982</t>
  </si>
  <si>
    <t>NAPROXENO 500 mg  TABLETA</t>
  </si>
  <si>
    <t>05009</t>
  </si>
  <si>
    <t>NEOSTIGMINA METILSULFATO 500 µg/mL 1 mL INYECTABLE</t>
  </si>
  <si>
    <t>05021</t>
  </si>
  <si>
    <t>NIFEDIPINO (TABLETA DE LIBERACION MODIFICADA) 30 mg  TABLETA</t>
  </si>
  <si>
    <t>05018</t>
  </si>
  <si>
    <t>NIFEDIPINO 10 mg  TABLETA</t>
  </si>
  <si>
    <t>05044</t>
  </si>
  <si>
    <t>NIMODIPINO 30 mg  TABLETA</t>
  </si>
  <si>
    <t>05063</t>
  </si>
  <si>
    <t>NISTATINA (GOTAS) 100000 UI/mL 12 mL SUSPENSION</t>
  </si>
  <si>
    <t>05085</t>
  </si>
  <si>
    <t>NITROFURAL 200 mg/100 g 500 g CREMA</t>
  </si>
  <si>
    <t>05103</t>
  </si>
  <si>
    <t>NITROFURANTOINA 100 mg  TABLETA</t>
  </si>
  <si>
    <t>05096</t>
  </si>
  <si>
    <t>NITROFURANTOINA 25 mg/5 mL 120 mL SUSPENSION</t>
  </si>
  <si>
    <t>05106</t>
  </si>
  <si>
    <t>NITROGLICERINA (GLICEROLTRINITRATO) 5 mg/mL 5 mL INYECTABLE</t>
  </si>
  <si>
    <t>05916</t>
  </si>
  <si>
    <t>NITROPRUSIATO SODICO 10 mg/mL 5 mL INYECTABLE</t>
  </si>
  <si>
    <t>05118</t>
  </si>
  <si>
    <t>NOREPINEFRINA (COMO ACIDO TARTRATO) 1 mg/mL 4 mL INYECTABLE</t>
  </si>
  <si>
    <t>05143</t>
  </si>
  <si>
    <t>OLEATO DE MONOETANOLAMINA 50 mg/mL 2 mL INYECTABLE</t>
  </si>
  <si>
    <t>05151</t>
  </si>
  <si>
    <t>OMEPRAZOL (COMO SAL SODICA) 40 mg  INYECTABLE</t>
  </si>
  <si>
    <t>35040</t>
  </si>
  <si>
    <t>OMEPRAZOL (TABLETA DE LIBERACION MODIFICADA) 20 mg  TABLETA</t>
  </si>
  <si>
    <t>05157</t>
  </si>
  <si>
    <t>ONDANSETRON (COMO CLORHIDRATO) 2 mg/mL 4 mL INYECTABLE</t>
  </si>
  <si>
    <t>05161</t>
  </si>
  <si>
    <t>ONDANSETRON (COMO CLORHIDRATO) 8 mg  TABLETA</t>
  </si>
  <si>
    <t>05166</t>
  </si>
  <si>
    <t>ORFENADRINA CITRATO 30 mg/mL 2 mL INYECTABLE</t>
  </si>
  <si>
    <t>24760</t>
  </si>
  <si>
    <t>ORFENADRINA CITRATO(TABLETA LIBERACION MODIFICADA) 100 mg  TABLETA</t>
  </si>
  <si>
    <t>05211</t>
  </si>
  <si>
    <t>OXACILINA 1 g  INYECTABLE</t>
  </si>
  <si>
    <t>05214</t>
  </si>
  <si>
    <t>OXALIPLATINO 100 mg INYECTABLE</t>
  </si>
  <si>
    <t>05229</t>
  </si>
  <si>
    <t>OXIBUTININA CLORHIDRATO 5 mg  TABLETA</t>
  </si>
  <si>
    <t>05231</t>
  </si>
  <si>
    <t>OXICODONA (TABLETA LIBERACION MODIFICADA) 10 mg  TABLETA</t>
  </si>
  <si>
    <t>05234</t>
  </si>
  <si>
    <t>OXICODONA 5 mg  TABLETA</t>
  </si>
  <si>
    <t>05253</t>
  </si>
  <si>
    <t>OXITOCINA 10 UI 1 mL INYECTABLE</t>
  </si>
  <si>
    <t>26363</t>
  </si>
  <si>
    <t>PACLITAXEL 16.7 mL 100 mg INYECTABLE</t>
  </si>
  <si>
    <t>05266</t>
  </si>
  <si>
    <t>PACLITAXEL 300 mg 50 mL INYECTABLE</t>
  </si>
  <si>
    <t>05265</t>
  </si>
  <si>
    <t>PACLITAXEL 5 mL 30 mg INYECTABLE</t>
  </si>
  <si>
    <t>05281</t>
  </si>
  <si>
    <t>PARACETAMOL 100 mg/mL 10 mL SOLUCION</t>
  </si>
  <si>
    <t>05297</t>
  </si>
  <si>
    <t>PARACETAMOL 120 mg/5 mL 120 mL JARABE</t>
  </si>
  <si>
    <t>05309</t>
  </si>
  <si>
    <t>PARACETAMOL 120 mg/5 mL 60 mL JARABE</t>
  </si>
  <si>
    <t>05335</t>
  </si>
  <si>
    <t>PARACETAMOL 500 mg  TABLETA</t>
  </si>
  <si>
    <t>05384</t>
  </si>
  <si>
    <t>PERMETRINA 5 g/100 g (5 %) 60 g CREMA</t>
  </si>
  <si>
    <t>16862</t>
  </si>
  <si>
    <t>PEROXIDO DE HIDROGENO (AGUA OXIGENADA) 3 % (10 VOL) 1 L SOLUCION</t>
  </si>
  <si>
    <t>05431</t>
  </si>
  <si>
    <t>PILOCARPINA CLORHIDRATO(SOLUCION OFTALMICA) 20 mg/mL 10 mL SOLUCION</t>
  </si>
  <si>
    <t>05443</t>
  </si>
  <si>
    <t>PIPERACILINA + TAZOBACTAM 4 g + 500 mg  INYECTABLE</t>
  </si>
  <si>
    <t>01341</t>
  </si>
  <si>
    <t>PIRIDOSTIGMINA BROMURO 60 mg  TABLETA</t>
  </si>
  <si>
    <t>05491</t>
  </si>
  <si>
    <t>PIRIDOXINA CLORHIDRATO 50 mg  TABLETA</t>
  </si>
  <si>
    <t>29494</t>
  </si>
  <si>
    <t>POTASIO CITRATO 1080 mg (equiv. 10 mEq de ión potasio TAB. LIB. PROL. TABLETA</t>
  </si>
  <si>
    <t>05551</t>
  </si>
  <si>
    <t>POTASIO CLORURO 20 g/100 mL 10 mL INYECTABLE</t>
  </si>
  <si>
    <t>05563</t>
  </si>
  <si>
    <t>PRAMIPEXOL 1 mg  TABLETA</t>
  </si>
  <si>
    <t>05562</t>
  </si>
  <si>
    <t>PRAMIPEXOL 250 ug  TABLETA</t>
  </si>
  <si>
    <t>05568</t>
  </si>
  <si>
    <t>PRAZICUANTEL 150 mg  TABLETA</t>
  </si>
  <si>
    <t>05578</t>
  </si>
  <si>
    <t>PREDNISOLONA (SUSPENSION OFTALMICA) 10 mg/mL 5 mL SUSPENSION</t>
  </si>
  <si>
    <t>05588</t>
  </si>
  <si>
    <t>PREDNISONA 20 mg  TABLETA</t>
  </si>
  <si>
    <t>05589</t>
  </si>
  <si>
    <t>PREDNISONA 5 mg  TABLETA</t>
  </si>
  <si>
    <t>05586</t>
  </si>
  <si>
    <t>PREDNISONA 5 mg/5 mL 120 mL JARABE</t>
  </si>
  <si>
    <t>05587</t>
  </si>
  <si>
    <t>PREDNISONA 5 mg/5 mL 60 mL JARABE</t>
  </si>
  <si>
    <t>05590</t>
  </si>
  <si>
    <t>PREDNISONA 50 mg  TABLETA</t>
  </si>
  <si>
    <t>05616</t>
  </si>
  <si>
    <t>PROPAFENONA CLORHIDRATO 150 mg  TABLETA</t>
  </si>
  <si>
    <t>05626</t>
  </si>
  <si>
    <t>PROPOFOL 10 mg/mL (1 %) 20 mL INYECTABLE</t>
  </si>
  <si>
    <t>05634</t>
  </si>
  <si>
    <t>PROPRANOLOL CLORHIDRATO 40 mg  TABLETA</t>
  </si>
  <si>
    <t>05636</t>
  </si>
  <si>
    <t>PROTAMINA SULFATO 10 mg/mL 5 mL INYECTABLE</t>
  </si>
  <si>
    <t>05638</t>
  </si>
  <si>
    <t>PROXIMETACAINA (SOLUCION OFTALMICA) 5 mg/mL 15 mL SOLUCION</t>
  </si>
  <si>
    <t>05660</t>
  </si>
  <si>
    <t>RANITIDINA (COMO CLORHIDRATO) 150 mg  TABLETA</t>
  </si>
  <si>
    <t>05658</t>
  </si>
  <si>
    <t>RANITIDINA (COMO CLORHIDRATO) 25 mg/mL 2 mL INYECTABLE</t>
  </si>
  <si>
    <t>05661</t>
  </si>
  <si>
    <t>RANITIDINA (COMO CLORHIDRATO) 300 mg  TABLETA</t>
  </si>
  <si>
    <t>05694</t>
  </si>
  <si>
    <t>RISPERIDONA 2 mg  TABLETA</t>
  </si>
  <si>
    <t>05699</t>
  </si>
  <si>
    <t>RITONAVIR 100 mg TABLETA</t>
  </si>
  <si>
    <t>05701</t>
  </si>
  <si>
    <t>RITUXIMAB 50 mL 500 mg/50 mL INYECTABLE</t>
  </si>
  <si>
    <t>05731</t>
  </si>
  <si>
    <t>SALBUTAMOL 100 µg/DOSIS 200 DOSIS AEROSOL</t>
  </si>
  <si>
    <t>19723</t>
  </si>
  <si>
    <t>SALBUTAMOL 5 mg/mL 10 mL SOLUCION</t>
  </si>
  <si>
    <t>20036</t>
  </si>
  <si>
    <t>SALES DE REHIDRATACION ORAL  20.5 g/L POLVO</t>
  </si>
  <si>
    <t>05807</t>
  </si>
  <si>
    <t>SERTRALINA 50 mg  TABLETA</t>
  </si>
  <si>
    <t>05809</t>
  </si>
  <si>
    <t>SEVOFLURANO 100 mL/100 mL 250 mL SOLUCION</t>
  </si>
  <si>
    <t>02922</t>
  </si>
  <si>
    <t>SIMETICONA 80 mg/mL 15 mL SUSPENSION</t>
  </si>
  <si>
    <t>05831</t>
  </si>
  <si>
    <t>SIMVASTATINA 20 mg  TABLETA</t>
  </si>
  <si>
    <t>05856</t>
  </si>
  <si>
    <t>SODIO BICARBONATO 8.4 g/100 mL (8.4 %) 20 mL INYECTABLE</t>
  </si>
  <si>
    <t>26368</t>
  </si>
  <si>
    <t>SODIO CLORURO (CIRCUITO CERRADO ) 900 mg/100 mL (0.9 %) CIRCUITO CERRADO 1 L INYECTABLE</t>
  </si>
  <si>
    <t>26434</t>
  </si>
  <si>
    <t>SODIO CLORURO (CIRCUITO CERRADO ) 900 mg/100 mL (0.9 %) CIRCUITO CERRADO 100 mL INYECTABLE</t>
  </si>
  <si>
    <t>26435</t>
  </si>
  <si>
    <t>SODIO CLORURO (CIRCUITO CERRADO ) 900 mg/100 mL (0.9 %) CIRCUITO CERRADO 250 mL INYECTABLE</t>
  </si>
  <si>
    <t>26367</t>
  </si>
  <si>
    <t>SODIO CLORURO (CIRCUITO CERRADO ) 900 mg/100 mL (0.9 %) CIRCUITO CERRADO 500 mL INYECTABLE</t>
  </si>
  <si>
    <t>05889</t>
  </si>
  <si>
    <t>SODIO CLORURO 20 g/100 mL (20 %) 20 mL INYECTABLE</t>
  </si>
  <si>
    <t>05873</t>
  </si>
  <si>
    <t>SODIO CLORURO 900 mg/100 mL (0.9 %) 1 L INYECTABLE</t>
  </si>
  <si>
    <t>05872</t>
  </si>
  <si>
    <t>SODIO CLORURO 900 mg/100 mL (0.9 %) 100 mL INYECTABLE</t>
  </si>
  <si>
    <t>05877</t>
  </si>
  <si>
    <t>SODIO CLORURO 900 mg/100 mL (0.9 %) 20 mL INYECTABLE</t>
  </si>
  <si>
    <t>05880</t>
  </si>
  <si>
    <t>SODIO CLORURO 900 mg/100 mL (0.9 %) 250 mL INYECTABLE</t>
  </si>
  <si>
    <t>05884</t>
  </si>
  <si>
    <t>SODIO CLORURO 900 mg/100 mL (0.9 %) 500 mL INYECTABLE</t>
  </si>
  <si>
    <t>05913</t>
  </si>
  <si>
    <t>SODIO FOSFATO DIBASICO + SODIO FOSFATO MONOBASICO  (SOLUCION RECTAL) 6 g + 16 g/100 mL 133 mL SOLUCION</t>
  </si>
  <si>
    <t>08166</t>
  </si>
  <si>
    <t>SOLUCION DE LACTATO SODICO COMPUESTA (LACTATO RINGER)  1 L INYECTABLE</t>
  </si>
  <si>
    <t>05598</t>
  </si>
  <si>
    <t>SOLUCION POLIELECTROLITICA  1 L SOLUCION</t>
  </si>
  <si>
    <t>05961</t>
  </si>
  <si>
    <t>SULFADIAZINA DE PLATA 1 g/100 g 400 g CREMA</t>
  </si>
  <si>
    <t>05964</t>
  </si>
  <si>
    <t>SULFADIAZINA DE PLATA 1 g/100 g 50 g CREMA</t>
  </si>
  <si>
    <t>05986</t>
  </si>
  <si>
    <t>SULFAMETOXAZOL + TRIMETOPRIMA 200 mg + 40 mg/5 mL 60 mL SUSPENSION</t>
  </si>
  <si>
    <t>06002</t>
  </si>
  <si>
    <t>SULFAMETOXAZOL + TRIMETOPRIMA 400 mg + 80 mg  TABLETA</t>
  </si>
  <si>
    <t>05970</t>
  </si>
  <si>
    <t>SULFAMETOXAZOL + TRIMETOPRIMA 80 mg + 16 mg / mL 5 mL INYECTABLE</t>
  </si>
  <si>
    <t>03515</t>
  </si>
  <si>
    <t>SULFAMETOXAZOL + TRIMETOPRIMA 800 mg + 160 mg  TABLETA</t>
  </si>
  <si>
    <t>06006</t>
  </si>
  <si>
    <t>SULFASALAZINA 500 mg  TABLETA</t>
  </si>
  <si>
    <t>03964</t>
  </si>
  <si>
    <t>SULFATO DE HIDROXICLOROQUINA 400mg (Equiv. 310mg hidroxicloroquina  TABLETA</t>
  </si>
  <si>
    <t>03552</t>
  </si>
  <si>
    <t>SULFATO FERROSO 300 mg (Equiv. 60 mg Fe)  TABLETA</t>
  </si>
  <si>
    <t>06019</t>
  </si>
  <si>
    <t>SULPIRIDA 200 mg  TABLETA</t>
  </si>
  <si>
    <t>21333</t>
  </si>
  <si>
    <t>SUNITINIB 25 mg  TABLETA</t>
  </si>
  <si>
    <t>21864</t>
  </si>
  <si>
    <t>SURFACTANTE PULMONAR DE ORIGEN NATURAL (SUSPENSION INTRATRAQUEAL) 25 mg/mL 8 mL INYECTABLE</t>
  </si>
  <si>
    <t>24719</t>
  </si>
  <si>
    <t>SURFACTANTE PULMONAR DE ORIGEN NATURAL (SUSPENSION INTRATRAQUEAL) 80 mg/mL 3 mL INYECTABLE</t>
  </si>
  <si>
    <t>17768</t>
  </si>
  <si>
    <t>TACROLIMUS 1 mg  TABLETA</t>
  </si>
  <si>
    <t>18349</t>
  </si>
  <si>
    <t>TALIDOMIDA 100 mg  TABLETA</t>
  </si>
  <si>
    <t>41445</t>
  </si>
  <si>
    <t>TAMSULOSINA CLORHIDRATO (TABLETA DE LIBERACIÓN MODIFICADA) 400 µg (0.4 mg)  TABLETA</t>
  </si>
  <si>
    <t>06046</t>
  </si>
  <si>
    <t>TEMOZOLOMIDA 100 mg  TABLETA</t>
  </si>
  <si>
    <t>06111</t>
  </si>
  <si>
    <t>TETRACICLINA CLORHIDRATO (UNGÜENTO OFTALMICO) 1 g/100 g (1 %) 6 g UNGÜENTO</t>
  </si>
  <si>
    <t>06125</t>
  </si>
  <si>
    <t>TIAMAZOL 20 mg  TABLETA</t>
  </si>
  <si>
    <t>06126</t>
  </si>
  <si>
    <t>TIAMAZOL 5 mg  TABLETA</t>
  </si>
  <si>
    <t>06127</t>
  </si>
  <si>
    <t>TIAMINA CLORHIDRATO 100 mg  TABLETA</t>
  </si>
  <si>
    <t>06144</t>
  </si>
  <si>
    <t>TIMOLOL MALEATO(SOLUCION OFTALMICA) 5 mg/mL (0.5 %) 5 mL SOLUCION</t>
  </si>
  <si>
    <t>06234</t>
  </si>
  <si>
    <t>TRAMADOL CLORHIDRATO 100 mg/mL 10 mL SOLUCION</t>
  </si>
  <si>
    <t>06239</t>
  </si>
  <si>
    <t>TRAMADOL CLORHIDRATO 50 mg  TABLETA</t>
  </si>
  <si>
    <t>06231</t>
  </si>
  <si>
    <t>TRAMADOL CLORHIDRATO 50 mg/mL 1 mL INYECTABLE</t>
  </si>
  <si>
    <t>06232</t>
  </si>
  <si>
    <t>TRAMADOL CLORHIDRATO 50 mg/mL 2 mL INYECTABLE</t>
  </si>
  <si>
    <t>30102</t>
  </si>
  <si>
    <t>TRASTUZUMAB 120 mg/mL 5 mL INYECTABLE</t>
  </si>
  <si>
    <t>06291</t>
  </si>
  <si>
    <t>TRIAMCINOLONA ACETONIDO (LOCION) 25 mg/100 mL (0.025 %) 60 mL SOLUCION</t>
  </si>
  <si>
    <t>06284</t>
  </si>
  <si>
    <t>TRIAMCINOLONA ACETONIDO 40 mg/mL 1 mL INYECTABLE</t>
  </si>
  <si>
    <t>06285</t>
  </si>
  <si>
    <t>TRIAMCINOLONA ACETONIDO 50 mg/5 mL 5 mL INYECTABLE</t>
  </si>
  <si>
    <t>06337</t>
  </si>
  <si>
    <t>TRIFLUOPERAZINA (COMO CLORHIDRATO) 5 mg  TABLETA</t>
  </si>
  <si>
    <t>06349</t>
  </si>
  <si>
    <t>TRIPTORELINA 3.75 mg  INYECTABLE</t>
  </si>
  <si>
    <t>06357</t>
  </si>
  <si>
    <t>TROPICAMIDA (SOLUCION OFTALMICA) 10 mg/mL (1 %) 15 mL SOLUCION</t>
  </si>
  <si>
    <t>19347</t>
  </si>
  <si>
    <t>VALGANCICLOVIR 450 mg  TABLETA</t>
  </si>
  <si>
    <t>40803</t>
  </si>
  <si>
    <t>VALPROATO SODICO (TABLETA DE LIBERACION MODIFICADA) 500 mg TABLETA</t>
  </si>
  <si>
    <t>17771</t>
  </si>
  <si>
    <t>VALPROATO SODICO 250 mg/5 mL 120 mL JARABE</t>
  </si>
  <si>
    <t>06471</t>
  </si>
  <si>
    <t>VANCOMICINA CLORHIDRATO 500 mg  INYECTABLE</t>
  </si>
  <si>
    <t>06488</t>
  </si>
  <si>
    <t>VINBLASTINA SULFATO 10 mL 1 mg/mL INYECTABLE</t>
  </si>
  <si>
    <t>26364</t>
  </si>
  <si>
    <t>VINCRISTINA SULFATO 1 mg INYECTABLE</t>
  </si>
  <si>
    <t>06495</t>
  </si>
  <si>
    <t>VINORELBINA 5 mL 50 mg/5 mL INYECTABLE</t>
  </si>
  <si>
    <t>06502</t>
  </si>
  <si>
    <t>WARFARINA SODICA 5 mg  TABLETA</t>
  </si>
  <si>
    <t>25036</t>
  </si>
  <si>
    <t>YODO POVIDONA (ESPUMA) 7.5 g/100 mL 1 L SOLUCION</t>
  </si>
  <si>
    <t>18101</t>
  </si>
  <si>
    <t>YODO POVIDONA (ESPUMA) 7.5 g/100 mL 120 mL SOLUCION</t>
  </si>
  <si>
    <t>18077</t>
  </si>
  <si>
    <t>YODO POVIDONA (ESPUMA) 8.5 g/100 mL 1 L SOLUCION</t>
  </si>
  <si>
    <t>06517</t>
  </si>
  <si>
    <t>YODO POVIDONA 10 g/100 mL 1 L SOLUCION</t>
  </si>
  <si>
    <t>06519</t>
  </si>
  <si>
    <t>YODO POVIDONA 10 g/100 mL 120 mL SOLUCION</t>
  </si>
  <si>
    <t>22234</t>
  </si>
  <si>
    <t>ZINC SULFATO 10 mg de Zn/5 mL 100 mL SOLUCION</t>
  </si>
  <si>
    <t>22233</t>
  </si>
  <si>
    <t>ZINC SULFATO 20 mg de Zn  TABLETA</t>
  </si>
  <si>
    <t>06602</t>
  </si>
  <si>
    <t>ZOLPIDEM TARTRATO 10 mg  TABLETA</t>
  </si>
  <si>
    <t>36412</t>
  </si>
  <si>
    <t>AEROCAMARA DE PLASTICO ADULTO   UNIDAD</t>
  </si>
  <si>
    <t>DDMM</t>
  </si>
  <si>
    <t>40489</t>
  </si>
  <si>
    <t>AEROCAMARA DE PLASTICO NEONATAL   UNIDAD</t>
  </si>
  <si>
    <t>36413</t>
  </si>
  <si>
    <t>AEROCAMARA DE PLASTICO PEDIATRICO   UNIDAD</t>
  </si>
  <si>
    <t>23523</t>
  </si>
  <si>
    <t>AGUJA EPIDURAL DESCARTABLE N° 18 G X 3 1/4"   UNIDAD</t>
  </si>
  <si>
    <t>23739</t>
  </si>
  <si>
    <t>AGUJA ESPINAL DESCARTABLE 25 G X 3 1/2"   UNIDAD</t>
  </si>
  <si>
    <t>23738</t>
  </si>
  <si>
    <t>AGUJA ESPINAL DESCARTABLE 27 G X 3 1/2"   UNIDAD</t>
  </si>
  <si>
    <t>10145</t>
  </si>
  <si>
    <t>AGUJA HIPODERMICA DESCARTABLE N° 18 G X 1 1/2"   UNIDAD</t>
  </si>
  <si>
    <t>10149</t>
  </si>
  <si>
    <t>AGUJA HIPODERMICA DESCARTABLE N° 20 G X 1 1/2"   UNIDAD</t>
  </si>
  <si>
    <t>10151</t>
  </si>
  <si>
    <t>AGUJA HIPODERMICA DESCARTABLE N° 21 G X 1 1/2"   UNIDAD</t>
  </si>
  <si>
    <t>10154</t>
  </si>
  <si>
    <t>AGUJA HIPODERMICA DESCARTABLE N° 22 G X 1 1/2"   UNIDAD</t>
  </si>
  <si>
    <t>10155</t>
  </si>
  <si>
    <t>AGUJA HIPODERMICA DESCARTABLE N° 23 G X 1"   UNIDAD</t>
  </si>
  <si>
    <t>10158</t>
  </si>
  <si>
    <t>AGUJA HIPODERMICA DESCARTABLE N° 25 G X 5/8"   UNIDAD</t>
  </si>
  <si>
    <t>27586</t>
  </si>
  <si>
    <t>AGUJA PARA EXTRACCION DE SANGRE AL VACIO 21 G X 1 1/2"   UNIDAD</t>
  </si>
  <si>
    <t>20395</t>
  </si>
  <si>
    <t>AGUJA PARA EXTRACCION DE SANGRE AL VACIO 21 G X 1"   UNIDAD</t>
  </si>
  <si>
    <t>10244</t>
  </si>
  <si>
    <t>ALGODON HIDROFILO  100 g UNIDAD</t>
  </si>
  <si>
    <t>10246</t>
  </si>
  <si>
    <t>ALGODON HIDROFILO  25 g UNIDAD</t>
  </si>
  <si>
    <t>10248</t>
  </si>
  <si>
    <t>ALGODON HIDROFILO  50 g UNIDAD</t>
  </si>
  <si>
    <t>10249</t>
  </si>
  <si>
    <t>ALGODON HIDROFILO  500 g UNIDAD</t>
  </si>
  <si>
    <t>18522</t>
  </si>
  <si>
    <t>APOSITO DE GASA Y ALGODON ESTERIL 10 cm X 10 cm   UNIDAD</t>
  </si>
  <si>
    <t>18381</t>
  </si>
  <si>
    <t>APOSITO DE GASA Y ALGODON ESTERIL 10 cm X 20 cm   UNIDAD</t>
  </si>
  <si>
    <t>10299</t>
  </si>
  <si>
    <t>APOSITO TRANSPARENTE ADHESIVO 10 cm X 12 cm   UNIDAD</t>
  </si>
  <si>
    <t>10302</t>
  </si>
  <si>
    <t>APOSITO TRANSPARENTE ADHESIVO 6 cm X 7 cm   UNIDAD</t>
  </si>
  <si>
    <t>10325</t>
  </si>
  <si>
    <t>BAJALENGUA DE MADERA ADULTO   UNIDAD</t>
  </si>
  <si>
    <t>10326</t>
  </si>
  <si>
    <t>BAJALENGUA DE MADERA PEDIATRICA   UNIDAD</t>
  </si>
  <si>
    <t>10363</t>
  </si>
  <si>
    <t>BOLSA COLECTORA DE ORINA  X 2 L UNIDAD</t>
  </si>
  <si>
    <t>10367</t>
  </si>
  <si>
    <t>BOLSA DE COLOSTOMIA ADULTO   UNIDAD</t>
  </si>
  <si>
    <t>20284</t>
  </si>
  <si>
    <t>BOLSA DE COLOSTOMIA NEONATAL   UNIDAD</t>
  </si>
  <si>
    <t>19840</t>
  </si>
  <si>
    <t>BOLSA DE COLOSTOMIA PEDIATRICO   UNIDAD</t>
  </si>
  <si>
    <t>25791</t>
  </si>
  <si>
    <t>CAMPO QUIRURGICO DESCARTABLE 45 cm X 45 cm   UNIDAD</t>
  </si>
  <si>
    <t>27408</t>
  </si>
  <si>
    <t>CAMPO QUIRURGICO DESCARTABLE 60 cm X 45 cm   UNIDAD</t>
  </si>
  <si>
    <t>19365</t>
  </si>
  <si>
    <t>CAMPO QUIRURGICO DESCARTABLE 90 cm X 90 cm   UNIDAD</t>
  </si>
  <si>
    <t>15334</t>
  </si>
  <si>
    <t>CANULA BINASAL PARA OXIGENO ADULTO   UNIDAD</t>
  </si>
  <si>
    <t>15336</t>
  </si>
  <si>
    <t>CANULA BINASAL PARA OXIGENO NEONATO   UNIDAD</t>
  </si>
  <si>
    <t>10419</t>
  </si>
  <si>
    <t>CANULA BINASAL PARA OXIGENO PEDIATRICO   UNIDAD</t>
  </si>
  <si>
    <t>23587</t>
  </si>
  <si>
    <t>CATETER ENDOVENOSO PERIFERICO Nº 20 G X 1 1/4" CON DISPOSITIVO DE SEGURIDAD   UNIDAD</t>
  </si>
  <si>
    <t>19718</t>
  </si>
  <si>
    <t>CATETER ENDOVENOSO PERIFERICO Nº 22 G X 1" CON DISPOSITIVO DE BIOSEGURIDAD   UNIDAD</t>
  </si>
  <si>
    <t>10482</t>
  </si>
  <si>
    <t>CATETER ENDOVENOSO PERIFERICO Nº 24 G X 3/4"   UNIDAD</t>
  </si>
  <si>
    <t>19719</t>
  </si>
  <si>
    <t>CATETER ENDOVENOSO PERIFERICO Nº 24 G X 3/4" CON DISPOSITIVO DE BIOSEGURIDAD   UNIDAD</t>
  </si>
  <si>
    <t>31861</t>
  </si>
  <si>
    <t>CATETER VENOSO CENTRAL DOBLE LUMEN 12 FR X 15 cm   UNIDAD</t>
  </si>
  <si>
    <t>23051</t>
  </si>
  <si>
    <t>CATETER VENOSO CENTRAL DOBLE LUMEN 4 FR X 13 cm   UNIDAD</t>
  </si>
  <si>
    <t>22202</t>
  </si>
  <si>
    <t>CATETER VENOSO CENTRAL DOBLE LUMEN 5 FR X 13 cm   UNIDAD</t>
  </si>
  <si>
    <t>29632</t>
  </si>
  <si>
    <t>CATETER VENOSO CENTRAL DOBLE LUMEN 7 FR X 20 cm   UNIDAD</t>
  </si>
  <si>
    <t>29633</t>
  </si>
  <si>
    <t>CATETER VENOSO CENTRAL TRIPLE LUMEN 7 FR X 20 cm   UNIDAD</t>
  </si>
  <si>
    <t>10551</t>
  </si>
  <si>
    <t>CEPILLO CITOLOGICO   UNIDAD</t>
  </si>
  <si>
    <t>10554</t>
  </si>
  <si>
    <t>CLAMP UMBILICAL DESCARTABLE   UNIDAD</t>
  </si>
  <si>
    <t>31065</t>
  </si>
  <si>
    <t>COMPRESA GASA QUIRURGICA CON ASA RADIOPACA ESTERIL 15 cm X 50 cm X 5   UNIDAD</t>
  </si>
  <si>
    <t>31066</t>
  </si>
  <si>
    <t>COMPRESA GASA QUIRURGICA RADIOPACA ESTERIL 48 cm X 48 cm X 5   UNIDAD</t>
  </si>
  <si>
    <t>10927</t>
  </si>
  <si>
    <t>EQUIPO DE TRANSFUSION DE SANGRE   UNIDAD</t>
  </si>
  <si>
    <t>10929</t>
  </si>
  <si>
    <t>EQUIPO DE VENOCLISIS   UNIDAD</t>
  </si>
  <si>
    <t>28395</t>
  </si>
  <si>
    <t>EQUIPO MICROGOTERO CON CAMARA GRADUADA 100 mL   UNIDAD</t>
  </si>
  <si>
    <t>18225</t>
  </si>
  <si>
    <t>EQUIPO MICROGOTERO CON CAMARA GRADUADA 150 mL   UNIDAD</t>
  </si>
  <si>
    <t>28771</t>
  </si>
  <si>
    <t>ESPARADRAPO HIPOALERGENICO DE PAPEL 2 in (5cm) X 10 yd (9.1m)   UNIDAD</t>
  </si>
  <si>
    <t>22713</t>
  </si>
  <si>
    <t>ESPARADRAPO HIPOALERGICO (PLASTIFICADO)  2" X 10 yd UNIDAD</t>
  </si>
  <si>
    <t>22712</t>
  </si>
  <si>
    <t>ESPARADRAPO IMPERMEABLE DE TELA  2" X 10 yd UNIDAD</t>
  </si>
  <si>
    <t>25122</t>
  </si>
  <si>
    <t>ESPECULO VAGINAL DESCARTABLE MEDIANO   UNIDAD</t>
  </si>
  <si>
    <t>18993</t>
  </si>
  <si>
    <t>GASA ESTERIL  7.5 cm X 7.5 cm UNIDAD</t>
  </si>
  <si>
    <t>11156</t>
  </si>
  <si>
    <t>GASA ESTERIL 10 cm X 10 cm   UNIDAD</t>
  </si>
  <si>
    <t>11159</t>
  </si>
  <si>
    <t>GASA ESTERIL 5 cm X 5 cm   UNIDAD</t>
  </si>
  <si>
    <t>20842</t>
  </si>
  <si>
    <t>GASA FRACCIONADA ESTERIL 10 cm X 10 cm DE 8 PLIEGUES X 5 UNI   UNIDAD</t>
  </si>
  <si>
    <t>19918</t>
  </si>
  <si>
    <t>GASA FRACCIONADA ESTERIL 5 cm X 5 cm 8 PLIEGUES X 5 UNIDADES   UNIDAD</t>
  </si>
  <si>
    <t>19919</t>
  </si>
  <si>
    <t>GASA FRACCIONADA ESTERIL 7.5 cm X 7.5 cm DE 8 PLIEGUES X 5 UNI   UNIDAD</t>
  </si>
  <si>
    <t>22406</t>
  </si>
  <si>
    <t>GASA PARAFINADA 10 cm X 10 cm   UNIDAD</t>
  </si>
  <si>
    <t>27011</t>
  </si>
  <si>
    <t>GASA PARAFINADA 10 cm X 7 m   UNIDAD</t>
  </si>
  <si>
    <t>23370</t>
  </si>
  <si>
    <t>GASA QUIRURGICA 1 yd X 100 yd   UNIDAD</t>
  </si>
  <si>
    <t>11177</t>
  </si>
  <si>
    <t>GEL PARA ECOGRAFIA  1 gal UNIDAD</t>
  </si>
  <si>
    <t>41485</t>
  </si>
  <si>
    <t>GUANTE PARA EXAMEN DESCARTABLE DE NITRILO SIN POLVO TALLA L   UNIDAD</t>
  </si>
  <si>
    <t>41488</t>
  </si>
  <si>
    <t>GUANTE PARA EXAMEN DESCARTABLE DE NITRILO SIN POLVO TALLA M   UNIDAD</t>
  </si>
  <si>
    <t>41364</t>
  </si>
  <si>
    <t>GUANTE PARA EXAMEN DESCARTABLE DE NITRILO SIN POLVO TALLA S   UNIDAD</t>
  </si>
  <si>
    <t>25009</t>
  </si>
  <si>
    <t>GUANTE PARA EXAMEN DESCARTABLE TALLA L   UNIDAD</t>
  </si>
  <si>
    <t>23112</t>
  </si>
  <si>
    <t>GUANTE PARA EXAMEN DESCARTABLE TALLA M   UNIDAD</t>
  </si>
  <si>
    <t>25008</t>
  </si>
  <si>
    <t>GUANTE PARA EXAMEN DESCARTABLE TALLA S   UNIDAD</t>
  </si>
  <si>
    <t>16569</t>
  </si>
  <si>
    <t>GUANTE QUIRURGICO ESTERIL DESCARTABLE Nº 6 1/2   PAR</t>
  </si>
  <si>
    <t>16570</t>
  </si>
  <si>
    <t>GUANTE QUIRURGICO ESTERIL DESCARTABLE Nº 7   PAR</t>
  </si>
  <si>
    <t>16571</t>
  </si>
  <si>
    <t>GUANTE QUIRURGICO ESTERIL DESCARTABLE Nº 7 1/2   PAR</t>
  </si>
  <si>
    <t>16572</t>
  </si>
  <si>
    <t>GUANTE QUIRURGICO ESTERIL DESCARTABLE Nº 8   PAR</t>
  </si>
  <si>
    <t>16599</t>
  </si>
  <si>
    <t>HOJA DE BISTURI DESCARTABLE Nº 15   UNIDAD</t>
  </si>
  <si>
    <t>16602</t>
  </si>
  <si>
    <t>HOJA DE BISTURI DESCARTABLE Nº 21   UNIDAD</t>
  </si>
  <si>
    <t>16656</t>
  </si>
  <si>
    <t>JERINGA DESCARTABLE 1 mL CON AGUJA 25 G X 5/8"   UNIDAD</t>
  </si>
  <si>
    <t>11368</t>
  </si>
  <si>
    <t>JERINGA DESCARTABLE 10 mL CON AGUJA 21G X 1 1/2"   UNIDAD</t>
  </si>
  <si>
    <t>11369</t>
  </si>
  <si>
    <t>JERINGA DESCARTABLE 20 mL CON AGUJA 21 G X 1 1/2"   UNIDAD</t>
  </si>
  <si>
    <t>16657</t>
  </si>
  <si>
    <t>JERINGA DESCARTABLE 3 mL CON AGUJA 21 G X 1 1/2"   UNIDAD</t>
  </si>
  <si>
    <t>11370</t>
  </si>
  <si>
    <t>JERINGA DESCARTABLE 5 mL CON AGUJA 21 G X 1 1/2"   UNIDAD</t>
  </si>
  <si>
    <t>41694</t>
  </si>
  <si>
    <t>LANCETA DESCARTABLE RETRACTIL 23 G GRADUABLE X 1.3 mm, 1.8 mm, 2.3 mm   UNIDAD</t>
  </si>
  <si>
    <t>24704</t>
  </si>
  <si>
    <t>LLAVE DE TRIPLE VIA CON EXTENSION X 10 cm   UNIDAD</t>
  </si>
  <si>
    <t>20361</t>
  </si>
  <si>
    <t>LLAVE DE TRIPLE VIA CON EXTENSION X 50 cm   UNIDAD</t>
  </si>
  <si>
    <t>16737</t>
  </si>
  <si>
    <t>LLAVE DE TRIPLE VIA DESCARTABLE   UNIDAD</t>
  </si>
  <si>
    <t>11455</t>
  </si>
  <si>
    <t>MALLA DE POLIPROPILENO DESCARTABLE 15 cm X 15 cm   UNIDAD</t>
  </si>
  <si>
    <t>16757</t>
  </si>
  <si>
    <t>MALLA DE POLIPROPILENO DESCARTABLE 30 cm X 30 cm   UNIDAD</t>
  </si>
  <si>
    <t>16766</t>
  </si>
  <si>
    <t>MASCARA DE OXIGENO DESCARTABLE CON RESERVORIO PARA NEBULIZACION ADULTO   UNIDAD</t>
  </si>
  <si>
    <t>31908</t>
  </si>
  <si>
    <t>MASCARA DE OXIGENO DESCARTABLE CON RESERVORIO PEDIATRICO   UNIDAD</t>
  </si>
  <si>
    <t>16774</t>
  </si>
  <si>
    <t>MASCARA DE OXIGENO DESCARTABLE PARA NEBULIZACION ADULTO   UNIDAD</t>
  </si>
  <si>
    <t>16776</t>
  </si>
  <si>
    <t>MASCARA DE OXIGENO DESCARTABLE PARA NEBULIZACION PEDIATRICO   UNIDAD</t>
  </si>
  <si>
    <t>11464</t>
  </si>
  <si>
    <t>MASCARA DE OXIGENO TIPO VENTURI PARA ADULTO   UNIDAD</t>
  </si>
  <si>
    <t>19030</t>
  </si>
  <si>
    <t>MASCARA DE OXIGENO TIPO VENTURI PEDIATRICA   UNIDAD</t>
  </si>
  <si>
    <t>47028</t>
  </si>
  <si>
    <t>RESPIRADOR QUIRUGICO TIPO N-95   UNIDAD</t>
  </si>
  <si>
    <t>17009</t>
  </si>
  <si>
    <t>SONDA DE ASPIRACION ENDOTRAQUEAL CIRCUITO CERRADO N° 06   UNIDAD</t>
  </si>
  <si>
    <t>17010</t>
  </si>
  <si>
    <t>SONDA DE ASPIRACION ENDOTRAQUEAL CIRCUITO CERRADO Nº 08   UNIDAD</t>
  </si>
  <si>
    <t>20501</t>
  </si>
  <si>
    <t>SONDA DE ASPIRACION ENDOTRAQUEAL CIRCUITO CERRADO Nº 12   UNIDAD</t>
  </si>
  <si>
    <t>17013</t>
  </si>
  <si>
    <t>SONDA DE ASPIRACION ENDOTRAQUEAL CIRCUITO CERRADO Nº 14   UNIDAD</t>
  </si>
  <si>
    <t>17014</t>
  </si>
  <si>
    <t>SONDA DE ASPIRACION ENDOTRAQUEAL CIRCUITO CERRADO Nº 16   UNIDAD</t>
  </si>
  <si>
    <t>17011</t>
  </si>
  <si>
    <t>SONDA DE ASPIRACION ENDOTRAQUEAL EN CIRCUITO CERRADO N° 10 F   UNIDAD</t>
  </si>
  <si>
    <t>11853</t>
  </si>
  <si>
    <t>SONDA DE ASPIRACION ENDOTRAQUEAL N° 6   UNIDAD</t>
  </si>
  <si>
    <t>11848</t>
  </si>
  <si>
    <t>SONDA DE ASPIRACION ENDOTRAQUEAL Nº 10   UNIDAD</t>
  </si>
  <si>
    <t>11849</t>
  </si>
  <si>
    <t>SONDA DE ASPIRACION ENDOTRAQUEAL Nº 12   UNIDAD</t>
  </si>
  <si>
    <t>11850</t>
  </si>
  <si>
    <t>SONDA DE ASPIRACION ENDOTRAQUEAL Nº 14   UNIDAD</t>
  </si>
  <si>
    <t>11851</t>
  </si>
  <si>
    <t>SONDA DE ASPIRACION ENDOTRAQUEAL Nº 16   UNIDAD</t>
  </si>
  <si>
    <t>11854</t>
  </si>
  <si>
    <t>SONDA DE ASPIRACION ENDOTRAQUEAL Nº 8   UNIDAD</t>
  </si>
  <si>
    <t>17074</t>
  </si>
  <si>
    <t>SONDA NASOGASTRICA Nº 14   UNIDAD</t>
  </si>
  <si>
    <t>17075</t>
  </si>
  <si>
    <t>SONDA NASOGASTRICA Nº 16   UNIDAD</t>
  </si>
  <si>
    <t>17071</t>
  </si>
  <si>
    <t>SONDA NASOGASTRICA Nº 8   UNIDAD</t>
  </si>
  <si>
    <t>17029</t>
  </si>
  <si>
    <t>SONDA VESICAL 2 VIAS DESCARTABLE Nº 14 UNIDAD</t>
  </si>
  <si>
    <t>17030</t>
  </si>
  <si>
    <t>SONDA VESICAL 2 VIAS DESCARTABLE Nº 16 UNIDAD</t>
  </si>
  <si>
    <t>11898</t>
  </si>
  <si>
    <t>SONDA VESICAL TIPO NELATON  N° 08 UNIDAD</t>
  </si>
  <si>
    <t>17089</t>
  </si>
  <si>
    <t>SONDA VESICAL TIPO NELATON  N° 10 UNIDAD</t>
  </si>
  <si>
    <t>17083</t>
  </si>
  <si>
    <t>SONDA VESICAL TIPO NELATON  N° 14 UNIDAD</t>
  </si>
  <si>
    <t>17090</t>
  </si>
  <si>
    <t>SONDA VESICAL TIPO NELATON  Nº 12 UNIDAD</t>
  </si>
  <si>
    <t>24294</t>
  </si>
  <si>
    <t>SUTURA ACIDO POLIGLACTIN 0 C/A 1/2 CIRCULO REDONDA 30 mm X 70 cm   UNIDAD</t>
  </si>
  <si>
    <t>25091</t>
  </si>
  <si>
    <t>SUTURA ACIDO POLIGLACTIN 1 C/A 1/2 CIRCULO REDONDA 30 mm X 70 cm   UNIDAD</t>
  </si>
  <si>
    <t>24370</t>
  </si>
  <si>
    <t>SUTURA ACIDO POLIGLACTIN 1 C/A 1/2 CIRCULO REDONDA 35 mm X 70 cm   UNIDAD</t>
  </si>
  <si>
    <t>23555</t>
  </si>
  <si>
    <t>SUTURA ACIDO POLIGLACTIN 1 C/A 1/2 CIRCULO REDONDA 40 mm X 70 cm   UNIDAD</t>
  </si>
  <si>
    <t>25080</t>
  </si>
  <si>
    <t>SUTURA ACIDO POLIGLACTIN 2/0 C/A 1/2 CIRCULO REDONDA 25 mm X 70 cm   UNIDAD</t>
  </si>
  <si>
    <t>24369</t>
  </si>
  <si>
    <t>SUTURA ACIDO POLIGLACTIN 2/0 C/A 1/2 CIRCULO REDONDA 30 mm X 70 cm   UNIDAD</t>
  </si>
  <si>
    <t>23015</t>
  </si>
  <si>
    <t>SUTURA ACIDO POLIGLACTIN 2/0 C/A 1/2 CIRCULO REDONDA 35 m X 70 cm   UNIDAD</t>
  </si>
  <si>
    <t>27719</t>
  </si>
  <si>
    <t>SUTURA ACIDO POLIGLACTIN 3/0 C/A 1/2 CIRCULO REDONDA 25 mm x 70 cm   UNIDAD</t>
  </si>
  <si>
    <t>19462</t>
  </si>
  <si>
    <t>SUTURA ACIDO POLIGLICOLICO 3/0 C/A 1/2 CIRCULO REDONDA  30 mm x 70 cm   UNIDAD</t>
  </si>
  <si>
    <t>19535</t>
  </si>
  <si>
    <t>SUTURA ACIDO POLIGLICOLICO 3/0 C/A 1/2 CIRCULO REDONDA 35 mm X 70 cm   UNIDAD</t>
  </si>
  <si>
    <t>12008</t>
  </si>
  <si>
    <t>SUTURA CATGUT CROMICO 0 C/A 1/2 CIRCULO REDONDA 40 mm X 70 cm   UNIDAD</t>
  </si>
  <si>
    <t>12010</t>
  </si>
  <si>
    <t>SUTURA CATGUT CROMICO 1 C/A 1/2 CIRCULO REDONDA 35 mm X 70 cm   UNIDAD</t>
  </si>
  <si>
    <t>12011</t>
  </si>
  <si>
    <t>SUTURA CATGUT CROMICO 1 C/A 1/2 CIRCULO REDONDA 40 mm X 70 cm   UNIDAD</t>
  </si>
  <si>
    <t>12016</t>
  </si>
  <si>
    <t>SUTURA CATGUT CROMICO 2/0 C/A 1/2 CIRCULO REDONDA 25 mm X 70 cm   UNIDAD</t>
  </si>
  <si>
    <t>18886</t>
  </si>
  <si>
    <t>SUTURA CATGUT CROMICO 2/0 C/A 1/2 CIRCULO REDONDA 30 mm X 70 cm   UNIDAD</t>
  </si>
  <si>
    <t>12018</t>
  </si>
  <si>
    <t>SUTURA CATGUT CROMICO 2/0 C/A 1/2 CIRCULO REDONDA 35 mm X 70 cm   UNIDAD</t>
  </si>
  <si>
    <t>12019</t>
  </si>
  <si>
    <t>SUTURA CATGUT CROMICO 2/0 C/A 1/2 CIRCULO REDONDA 40 mm X 70 cm   UNIDAD</t>
  </si>
  <si>
    <t>21342</t>
  </si>
  <si>
    <t>SUTURA NAILON AZUL MONOFILAMENTO 3/0 C/A 1/2 CIRCULO CORTANTE 25 mm X 75 cm   UNIDAD</t>
  </si>
  <si>
    <t>12236</t>
  </si>
  <si>
    <t>SUTURA NAILON AZUL MONOFILAMENTO 5/0 C/A 3/8 CIRCULO CORTANTE 20 mm X 75 cm   UNIDAD</t>
  </si>
  <si>
    <t>12213</t>
  </si>
  <si>
    <t>SUTURA NYLON AZUL MONOFILAMENTO 1 C/A 1/2 CIRCULO REDONDA 30 mm X 75 cm   UNIDAD</t>
  </si>
  <si>
    <t>12217</t>
  </si>
  <si>
    <t>SUTURA NYLON AZUL MONOFILAMENTO 2/0 C/A 3/8 CIRCULO CORTANTE 25 mm X 75 cm   UNIDAD</t>
  </si>
  <si>
    <t>20186</t>
  </si>
  <si>
    <t>SUTURA NYLON AZUL MONOFILAMENTO 3/0 C/A 1/2 CIRCULO CORTANTE 30 mm X 75 cm   UNIDAD</t>
  </si>
  <si>
    <t>12221</t>
  </si>
  <si>
    <t>SUTURA NYLON AZUL MONOFILAMENTO 3/0 C/A 3/8 CIRCULO CORTANTE 20 mm X 75 cm   UNIDAD</t>
  </si>
  <si>
    <t>19174</t>
  </si>
  <si>
    <t>SUTURA NYLON AZUL MONOFILAMENTO 3/0 C/A 3/8 CIRCULO CORTANTE 25 mm X 75 cm   UNIDAD</t>
  </si>
  <si>
    <t>18971</t>
  </si>
  <si>
    <t>SUTURA NYLON AZUL MONOFILAMENTO 3/0 C/A 3/8 CIRCULO CORTANTE 30 mm X 75 cm   UNIDAD</t>
  </si>
  <si>
    <t>19463</t>
  </si>
  <si>
    <t>SUTURA NYLON AZUL MONOFILAMENTO 3/0 C/A 3/8 CIRCULO CORTANTE 35 mm X 75 cm   UNIDAD</t>
  </si>
  <si>
    <t>12224</t>
  </si>
  <si>
    <t>SUTURA NYLON AZUL MONOFILAMENTO 4/0 C/A 3/8 CIRCULO CORTANTE 15 mm X 75 cm   UNIDAD</t>
  </si>
  <si>
    <t>12228</t>
  </si>
  <si>
    <t>SUTURA NYLON AZUL MONOFILAMENTO 4/0 C/A 3/8 CIRCULO CORTANTE 20 mm X 75 cm   UNIDAD</t>
  </si>
  <si>
    <t>11787</t>
  </si>
  <si>
    <t>SUTURA SEDA NEGRA TRENZADA 2/0 C/A 1/2 CIRCULO REDONDA 30 mm X 75 cm   UNIDAD</t>
  </si>
  <si>
    <t>12403</t>
  </si>
  <si>
    <t>SUTURA SEDA NEGRA TRENZADA 2/0 C/A 3/8 CIRCULO CORTANTE 20 mm X 75 cm   UNIDAD</t>
  </si>
  <si>
    <t>20532</t>
  </si>
  <si>
    <t>SUTURA SEDA NEGRA TRENZADA 3/0 C/A 1/2 CIRCULO CORTANTE 30 mm X 75 cm   UNIDAD</t>
  </si>
  <si>
    <t>12414</t>
  </si>
  <si>
    <t>SUTURA SEDA NEGRA TRENZADA 3/0 C/A 1/2 CIRCULO REDONDA 25 mm X 75 cm   UNIDAD</t>
  </si>
  <si>
    <t>12415</t>
  </si>
  <si>
    <t>SUTURA SEDA NEGRA TRENZADA 3/0 C/A 1/2 CIRCULO REDONDA 30 mm X 75 cm   UNIDAD</t>
  </si>
  <si>
    <t>12417</t>
  </si>
  <si>
    <t>SUTURA SEDA NEGRA TRENZADA 3/0 C/A 3/8 CIRCULO CORTANTE 20 mm X 75 cm   UNIDAD</t>
  </si>
  <si>
    <t>12427</t>
  </si>
  <si>
    <t>SUTURA SEDA NEGRA TRENZADA 5/0 C/A 3/8 CIRCULO CORTANTE 20 mm X 75 cm   UNIDAD</t>
  </si>
  <si>
    <t>22775</t>
  </si>
  <si>
    <t>TUBO ENDOTRAQUEAL DESCARTABLE N° 8.0 CON BALON   UNIDAD</t>
  </si>
  <si>
    <t>22365</t>
  </si>
  <si>
    <t>TUBO ENDOTRAQUEAL DESCARTABLE Nº 7.0 CON BALON   UNIDAD</t>
  </si>
  <si>
    <t>22252</t>
  </si>
  <si>
    <t>TUBO ENDOTRAQUEAL DESCARTABLE Nº 7.5 CON BALON   UNIDAD</t>
  </si>
  <si>
    <t>12703</t>
  </si>
  <si>
    <t>TUBO OROFARINGEO (TUBO DE MAYO) N° 4   UNIDAD</t>
  </si>
  <si>
    <t>17473</t>
  </si>
  <si>
    <t>TUBO OROFARINGEO (TUBO DE MAYO) N° 5   UNIDAD</t>
  </si>
  <si>
    <t>12795</t>
  </si>
  <si>
    <t>VENDA DE YESO 4" X 5 yd   UNIDAD</t>
  </si>
  <si>
    <t>12798</t>
  </si>
  <si>
    <t>VENDA DE YESO 6" X 5 yd   UNIDAD</t>
  </si>
  <si>
    <t>12801</t>
  </si>
  <si>
    <t>VENDA DE YESO 8" X 5 yd   UNIDAD</t>
  </si>
  <si>
    <t>12804</t>
  </si>
  <si>
    <t>VENDA ELASTICA 2" X 5 yd   UNIDAD</t>
  </si>
  <si>
    <t>12805</t>
  </si>
  <si>
    <t>VENDA ELASTICA 3" X 5 yd   UNIDAD</t>
  </si>
  <si>
    <t>12806</t>
  </si>
  <si>
    <t>VENDA ELASTICA 4" X 5 yd   UNIDAD</t>
  </si>
  <si>
    <t>12807</t>
  </si>
  <si>
    <t>VENDA ELASTICA 5" X 5 yd   UNIDAD</t>
  </si>
  <si>
    <t>12808</t>
  </si>
  <si>
    <t>VENDA ELASTICA 6" X 5 yd   UNIDAD</t>
  </si>
  <si>
    <t>12809</t>
  </si>
  <si>
    <t>VENDA ELASTICA 8" X 5 yd   UNIDAD</t>
  </si>
  <si>
    <t>10230</t>
  </si>
  <si>
    <t>ALCOHOL ETILICO (ETANOL) 96° 1 L SOLUCION</t>
  </si>
  <si>
    <t>OTROS</t>
  </si>
  <si>
    <t>18931</t>
  </si>
  <si>
    <t>BOTA DESCARTABLE CUBRE CALZADO PARA CIRUJANO (PAR)   UNIDAD</t>
  </si>
  <si>
    <t>18725</t>
  </si>
  <si>
    <t>GORRO DESCARTABLE DE CIRUJANO   UNIDAD</t>
  </si>
  <si>
    <t>18726</t>
  </si>
  <si>
    <t>GORRO DESCARTABLE DE ENFERMERA   UNIDAD</t>
  </si>
  <si>
    <t>35343</t>
  </si>
  <si>
    <t>MANDIL DESCARTABLE NO ESTERIL  TALLA "L" UNIDAD</t>
  </si>
  <si>
    <t>38955</t>
  </si>
  <si>
    <t>MANDIL DESCARTABLE NO ESTERIL  TALLA M UNIDAD</t>
  </si>
  <si>
    <t>38996</t>
  </si>
  <si>
    <t>MANDIL DESCARTABLE NO ESTERIL  TALLA S UNIDAD</t>
  </si>
  <si>
    <t>23127</t>
  </si>
  <si>
    <t>MASCARILLA DESCARTABLE QUIRURGICA 3 PLIEGUES   UNIDAD</t>
  </si>
  <si>
    <t>16825</t>
  </si>
  <si>
    <t>PAÑAL CALZON DESCARTABLE PARA ADULTO TALLA GRANDE   UNIDAD</t>
  </si>
  <si>
    <t>16826</t>
  </si>
  <si>
    <t>PAÑAL CALZON DESCARTABLE PARA ADULTO TALLA MEDIANO   UNIDAD</t>
  </si>
  <si>
    <t>20144</t>
  </si>
  <si>
    <t>PAPEL CREPADO 120 cm X 120 cm   UNIDAD</t>
  </si>
  <si>
    <t>18513</t>
  </si>
  <si>
    <t>PAPEL CREPADO 90 cm X 90 cm   UNIDAD</t>
  </si>
  <si>
    <t>PLIEGO/SECTOR</t>
  </si>
  <si>
    <t>ENTIDAD ENCARGADA DE SUSCRIBIR EL CONTRATO</t>
  </si>
  <si>
    <t>COD MEF UE</t>
  </si>
  <si>
    <t>PUNTO DE ENTREGA</t>
  </si>
  <si>
    <t>REGIÓN (SIS)</t>
  </si>
  <si>
    <t>AGRUPACIÓN</t>
  </si>
  <si>
    <t>COMENTARIOS</t>
  </si>
  <si>
    <t>MINSA</t>
  </si>
  <si>
    <t>CENTRO NACIONAL DE ABASTECIMIENTO DE RECURSOS ESTRATEGICOS EN SALUD</t>
  </si>
  <si>
    <t>1317</t>
  </si>
  <si>
    <t>REGION CALLAO - HOSPITAL DANIEL A. CARRION</t>
  </si>
  <si>
    <t>CALLAO</t>
  </si>
  <si>
    <t>132</t>
  </si>
  <si>
    <t>HOSPITAL NACIONAL HIPOLITO UNANUE</t>
  </si>
  <si>
    <t>126</t>
  </si>
  <si>
    <t>INSTITUTO NACIONAL DE SALUD DEL NIÑO</t>
  </si>
  <si>
    <t>582600900001</t>
  </si>
  <si>
    <t>Total general</t>
  </si>
  <si>
    <t>AV CESAR VALLEJO 1390 EL AGUSTINO08</t>
  </si>
  <si>
    <t>EL AGUSTINO</t>
  </si>
  <si>
    <t>AV. BRASIL 600</t>
  </si>
  <si>
    <t>BRENA</t>
  </si>
  <si>
    <t>AV. GUARDIA CHALACA 2176, BELLAVISTA</t>
  </si>
  <si>
    <t>BELLAVISTA</t>
  </si>
  <si>
    <t>PROV. CALLAO</t>
  </si>
  <si>
    <t>PROV.CONSTITUC.DEL CALLAO</t>
  </si>
  <si>
    <t>SITUACIÓN EXTERNA</t>
  </si>
  <si>
    <t>SITUACIÓN INTERNA</t>
  </si>
  <si>
    <t>PROCEDIMIENTO DE SELECCIÓN</t>
  </si>
  <si>
    <t>PROCEDIMIENTO DE SELECCIÓN 2DA CONVOCATORIA</t>
  </si>
  <si>
    <t>CONFIRMACIÓN DE NECESIDAD 2024</t>
  </si>
  <si>
    <t>PERSISTENCIA 2024</t>
  </si>
  <si>
    <t>OBSERVACION PERSISTENCIA 2025</t>
  </si>
  <si>
    <t>TIPO PERSISTENCIA 2025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</si>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</sst>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-;\-* #,##0.00_-;_-* &quot;-&quot;??_-;_-@_-"/>
    <numFmt numFmtId="164" formatCode="_ * #,##0.00_ ;_ * \-#,##0.00_ ;_ * &quot;-&quot;??_ ;_ @_ "/>
    <numFmt numFmtId="165" formatCode="_([$€-2]\ * #,##0.00_);_([$€-2]\ * \(#,##0.00\);_([$€-2]\ * &quot;-&quot;??_)"/>
    <numFmt numFmtId="166" formatCode="_(&quot;$&quot;* #,##0.00_);_(&quot;$&quot;* \(#,##0.00\);_(&quot;$&quot;* &quot;-&quot;??_);_(@_)"/>
    <numFmt numFmtId="167" formatCode="_(&quot;S/.&quot;\ * #,##0.00_);_(&quot;S/.&quot;\ * \(#,##0.00\);_(&quot;S/.&quot;\ * &quot;-&quot;??_);_(@_)"/>
    <numFmt numFmtId="168" formatCode="_-* #,##0_-;\-* #,##0_-;_-* &quot;-&quot;??_-;_-@_-"/>
    <numFmt numFmtId="169" formatCode="_-* #,##0.00000_-;\-* #,##0.00000_-;_-* &quot;-&quot;??_-;_-@_-"/>
    <numFmt numFmtId="170" formatCode="_-[$S/-280A]\ * #,##0.00_-;\-[$S/-280A]\ * #,##0.00_-;_-[$S/-280A]\ * &quot;-&quot;??_-;_-@_-"/>
    <numFmt numFmtId="171" formatCode="0.0000%"/>
  </numFmts>
  <fonts count="7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9"/>
      <name val="Tahoma"/>
      <family val="2"/>
    </font>
    <font>
      <sz val="9"/>
      <color indexed="8"/>
      <name val="Tahoma"/>
      <family val="2"/>
    </font>
    <font>
      <sz val="9"/>
      <color indexed="20"/>
      <name val="Tahoma"/>
      <family val="2"/>
    </font>
    <font>
      <b/>
      <sz val="9"/>
      <color indexed="52"/>
      <name val="Tahoma"/>
      <family val="2"/>
    </font>
    <font>
      <sz val="9"/>
      <color indexed="10"/>
      <name val="Geneva"/>
      <family val="2"/>
    </font>
    <font>
      <b/>
      <sz val="11"/>
      <color indexed="9"/>
      <name val="Calibri"/>
      <family val="2"/>
    </font>
    <font>
      <sz val="10"/>
      <name val="Helv"/>
      <family val="2"/>
    </font>
    <font>
      <i/>
      <sz val="9"/>
      <color indexed="23"/>
      <name val="Tahoma"/>
      <family val="2"/>
    </font>
    <font>
      <sz val="11"/>
      <color indexed="17"/>
      <name val="Calibri"/>
      <family val="2"/>
    </font>
    <font>
      <b/>
      <sz val="15"/>
      <color indexed="56"/>
      <name val="Tahoma"/>
      <family val="2"/>
    </font>
    <font>
      <b/>
      <sz val="13"/>
      <color indexed="56"/>
      <name val="Tahoma"/>
      <family val="2"/>
    </font>
    <font>
      <b/>
      <sz val="11"/>
      <color indexed="56"/>
      <name val="Tahoma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9"/>
      <name val="Tahoma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sz val="10"/>
      <color indexed="8"/>
      <name val="Calibri"/>
      <family val="2"/>
    </font>
    <font>
      <b/>
      <sz val="9"/>
      <color indexed="63"/>
      <name val="Tahoma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sz val="11"/>
      <color rgb="FF0061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theme="0"/>
      <name val="Arial"/>
      <family val="2"/>
    </font>
    <font>
      <b/>
      <sz val="10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name val="Arial"/>
      <family val="2"/>
    </font>
    <font>
      <b/>
      <sz val="16"/>
      <color theme="1"/>
      <name val="Calibri"/>
      <family val="2"/>
      <scheme val="minor"/>
    </font>
    <font>
      <sz val="11"/>
      <color rgb="FF3F3F76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4" tint="0.79998168889431442"/>
      </patternFill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FFCC99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1" tint="0.14996795556505021"/>
      </left>
      <right/>
      <top style="thin">
        <color theme="1" tint="0.14996795556505021"/>
      </top>
      <bottom style="thin">
        <color theme="1" tint="0.14996795556505021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119">
    <xf numFmtId="0" fontId="0" fillId="0" borderId="0"/>
    <xf numFmtId="0" fontId="10" fillId="0" borderId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20" borderId="0" applyNumberFormat="0" applyBorder="0" applyAlignment="0" applyProtection="0"/>
    <xf numFmtId="0" fontId="15" fillId="5" borderId="0" applyNumberFormat="0" applyBorder="0" applyAlignment="0" applyProtection="0"/>
    <xf numFmtId="0" fontId="16" fillId="21" borderId="1" applyNumberFormat="0" applyAlignment="0" applyProtection="0"/>
    <xf numFmtId="0" fontId="16" fillId="21" borderId="1" applyNumberFormat="0" applyAlignment="0" applyProtection="0"/>
    <xf numFmtId="0" fontId="10" fillId="0" borderId="0"/>
    <xf numFmtId="0" fontId="10" fillId="0" borderId="0"/>
    <xf numFmtId="0" fontId="10" fillId="0" borderId="0"/>
    <xf numFmtId="0" fontId="17" fillId="0" borderId="0"/>
    <xf numFmtId="0" fontId="18" fillId="22" borderId="2" applyNumberFormat="0" applyAlignment="0" applyProtection="0"/>
    <xf numFmtId="0" fontId="19" fillId="0" borderId="0"/>
    <xf numFmtId="165" fontId="10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5" fillId="0" borderId="0" applyNumberFormat="0" applyFill="0" applyBorder="0" applyAlignment="0" applyProtection="0"/>
    <xf numFmtId="0" fontId="26" fillId="9" borderId="1" applyNumberFormat="0" applyAlignment="0" applyProtection="0"/>
    <xf numFmtId="0" fontId="26" fillId="9" borderId="1" applyNumberFormat="0" applyAlignment="0" applyProtection="0"/>
    <xf numFmtId="0" fontId="27" fillId="0" borderId="6" applyNumberFormat="0" applyFill="0" applyAlignment="0" applyProtection="0"/>
    <xf numFmtId="166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0" fillId="0" borderId="0"/>
    <xf numFmtId="0" fontId="29" fillId="0" borderId="0"/>
    <xf numFmtId="0" fontId="28" fillId="0" borderId="0"/>
    <xf numFmtId="0" fontId="30" fillId="0" borderId="0"/>
    <xf numFmtId="0" fontId="8" fillId="0" borderId="0"/>
    <xf numFmtId="0" fontId="30" fillId="0" borderId="0"/>
    <xf numFmtId="0" fontId="30" fillId="0" borderId="0"/>
    <xf numFmtId="0" fontId="10" fillId="0" borderId="0"/>
    <xf numFmtId="0" fontId="10" fillId="0" borderId="0"/>
    <xf numFmtId="0" fontId="10" fillId="0" borderId="0"/>
    <xf numFmtId="0" fontId="31" fillId="0" borderId="0"/>
    <xf numFmtId="0" fontId="32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33" fillId="0" borderId="0"/>
    <xf numFmtId="0" fontId="8" fillId="0" borderId="0"/>
    <xf numFmtId="0" fontId="8" fillId="0" borderId="0"/>
    <xf numFmtId="0" fontId="8" fillId="0" borderId="0"/>
    <xf numFmtId="0" fontId="31" fillId="0" borderId="0"/>
    <xf numFmtId="0" fontId="14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4" fillId="23" borderId="7" applyNumberFormat="0" applyFont="0" applyAlignment="0" applyProtection="0"/>
    <xf numFmtId="0" fontId="14" fillId="23" borderId="7" applyNumberFormat="0" applyFont="0" applyAlignment="0" applyProtection="0"/>
    <xf numFmtId="0" fontId="34" fillId="21" borderId="8" applyNumberFormat="0" applyAlignment="0" applyProtection="0"/>
    <xf numFmtId="0" fontId="34" fillId="21" borderId="8" applyNumberFormat="0" applyAlignment="0" applyProtection="0"/>
    <xf numFmtId="9" fontId="10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7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4" fillId="0" borderId="0"/>
    <xf numFmtId="0" fontId="46" fillId="24" borderId="0" applyNumberFormat="0" applyBorder="0" applyAlignment="0" applyProtection="0"/>
    <xf numFmtId="0" fontId="3" fillId="0" borderId="0"/>
    <xf numFmtId="0" fontId="48" fillId="25" borderId="13" applyNumberFormat="0" applyAlignment="0" applyProtection="0"/>
    <xf numFmtId="0" fontId="2" fillId="0" borderId="0"/>
    <xf numFmtId="0" fontId="1" fillId="0" borderId="0"/>
    <xf numFmtId="0" fontId="1" fillId="0" borderId="0"/>
    <xf numFmtId="0" fontId="50" fillId="0" borderId="0"/>
    <xf numFmtId="9" fontId="5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0" fillId="0" borderId="0"/>
    <xf numFmtId="9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6" fillId="24" borderId="0" applyNumberFormat="0" applyBorder="0" applyAlignment="0" applyProtection="0"/>
    <xf numFmtId="0" fontId="70" fillId="37" borderId="22" applyNumberFormat="0" applyAlignment="0" applyProtection="0"/>
  </cellStyleXfs>
  <cellXfs count="191">
    <xf numFmtId="0" fontId="0" fillId="0" borderId="0" xfId="0"/>
    <xf numFmtId="0" fontId="8" fillId="0" borderId="0" xfId="55" applyAlignment="1">
      <alignment vertical="center"/>
    </xf>
    <xf numFmtId="0" fontId="12" fillId="2" borderId="0" xfId="55" applyFont="1" applyFill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42" fillId="2" borderId="0" xfId="0" applyFont="1" applyFill="1" applyAlignment="1">
      <alignment vertical="center"/>
    </xf>
    <xf numFmtId="0" fontId="42" fillId="0" borderId="0" xfId="0" applyFont="1" applyAlignment="1">
      <alignment vertical="center"/>
    </xf>
    <xf numFmtId="0" fontId="0" fillId="0" borderId="0" xfId="0" applyAlignment="1">
      <alignment vertical="center"/>
    </xf>
    <xf numFmtId="0" fontId="42" fillId="2" borderId="0" xfId="0" applyFont="1" applyFill="1" applyAlignment="1">
      <alignment horizontal="center" vertical="center"/>
    </xf>
    <xf numFmtId="0" fontId="42" fillId="2" borderId="0" xfId="0" applyFont="1" applyFill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12" fillId="2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42" fillId="2" borderId="0" xfId="51" applyFont="1" applyFill="1" applyAlignment="1">
      <alignment horizontal="center" vertical="center"/>
    </xf>
    <xf numFmtId="0" fontId="12" fillId="0" borderId="0" xfId="55" applyFont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 wrapText="1"/>
    </xf>
    <xf numFmtId="0" fontId="43" fillId="2" borderId="0" xfId="2" applyFont="1" applyFill="1" applyAlignment="1">
      <alignment vertical="center"/>
    </xf>
    <xf numFmtId="0" fontId="43" fillId="3" borderId="0" xfId="2" applyFont="1" applyAlignment="1">
      <alignment vertical="center"/>
    </xf>
    <xf numFmtId="0" fontId="38" fillId="2" borderId="9" xfId="0" applyFont="1" applyFill="1" applyBorder="1" applyAlignment="1">
      <alignment horizontal="center" vertical="center"/>
    </xf>
    <xf numFmtId="0" fontId="41" fillId="2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47" fillId="2" borderId="0" xfId="1" applyFont="1" applyFill="1" applyAlignment="1">
      <alignment horizontal="center" vertical="center" wrapText="1"/>
    </xf>
    <xf numFmtId="0" fontId="45" fillId="26" borderId="9" xfId="2" applyFont="1" applyFill="1" applyBorder="1" applyAlignment="1">
      <alignment horizontal="center" vertical="center" wrapText="1"/>
    </xf>
    <xf numFmtId="0" fontId="51" fillId="0" borderId="0" xfId="0" applyFont="1" applyAlignment="1">
      <alignment vertical="center"/>
    </xf>
    <xf numFmtId="0" fontId="52" fillId="0" borderId="0" xfId="0" applyFont="1" applyAlignment="1">
      <alignment vertical="center"/>
    </xf>
    <xf numFmtId="0" fontId="53" fillId="0" borderId="0" xfId="0" applyFont="1" applyAlignment="1">
      <alignment vertical="center"/>
    </xf>
    <xf numFmtId="0" fontId="51" fillId="0" borderId="0" xfId="0" applyFont="1" applyAlignment="1">
      <alignment horizontal="center" vertical="center"/>
    </xf>
    <xf numFmtId="0" fontId="51" fillId="0" borderId="0" xfId="0" applyFont="1" applyAlignment="1">
      <alignment horizontal="center" vertical="center" wrapText="1"/>
    </xf>
    <xf numFmtId="0" fontId="51" fillId="0" borderId="0" xfId="0" applyFont="1" applyAlignment="1">
      <alignment horizontal="left" vertical="center" wrapText="1"/>
    </xf>
    <xf numFmtId="0" fontId="38" fillId="0" borderId="9" xfId="0" applyFont="1" applyBorder="1" applyAlignment="1">
      <alignment horizontal="center" vertical="center" wrapText="1"/>
    </xf>
    <xf numFmtId="3" fontId="0" fillId="0" borderId="0" xfId="0" applyNumberFormat="1" applyAlignment="1">
      <alignment vertical="center"/>
    </xf>
    <xf numFmtId="0" fontId="40" fillId="0" borderId="0" xfId="55" applyFont="1" applyAlignment="1">
      <alignment horizontal="center" vertical="center" wrapText="1"/>
    </xf>
    <xf numFmtId="0" fontId="40" fillId="0" borderId="0" xfId="55" applyFont="1" applyAlignment="1">
      <alignment horizontal="left" vertical="center" wrapText="1"/>
    </xf>
    <xf numFmtId="0" fontId="51" fillId="2" borderId="0" xfId="0" applyFont="1" applyFill="1" applyAlignment="1">
      <alignment horizontal="center" vertical="center" wrapText="1"/>
    </xf>
    <xf numFmtId="0" fontId="38" fillId="0" borderId="9" xfId="0" applyFont="1" applyBorder="1" applyAlignment="1">
      <alignment vertical="center" wrapText="1"/>
    </xf>
    <xf numFmtId="0" fontId="8" fillId="0" borderId="9" xfId="0" applyFont="1" applyBorder="1" applyAlignment="1">
      <alignment horizontal="center" vertical="center"/>
    </xf>
    <xf numFmtId="0" fontId="57" fillId="0" borderId="9" xfId="0" applyFont="1" applyBorder="1" applyAlignment="1">
      <alignment horizontal="center" vertical="center"/>
    </xf>
    <xf numFmtId="3" fontId="8" fillId="0" borderId="9" xfId="0" applyNumberFormat="1" applyFont="1" applyBorder="1" applyAlignment="1">
      <alignment vertical="center"/>
    </xf>
    <xf numFmtId="0" fontId="1" fillId="2" borderId="9" xfId="55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 wrapText="1"/>
    </xf>
    <xf numFmtId="0" fontId="58" fillId="27" borderId="9" xfId="0" applyFont="1" applyFill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59" fillId="26" borderId="9" xfId="2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60" fillId="2" borderId="14" xfId="0" applyFont="1" applyFill="1" applyBorder="1" applyAlignment="1">
      <alignment horizontal="center" vertical="center"/>
    </xf>
    <xf numFmtId="3" fontId="1" fillId="0" borderId="14" xfId="0" applyNumberFormat="1" applyFont="1" applyBorder="1" applyAlignment="1">
      <alignment vertical="center" wrapText="1"/>
    </xf>
    <xf numFmtId="3" fontId="1" fillId="0" borderId="16" xfId="0" applyNumberFormat="1" applyFont="1" applyBorder="1" applyAlignment="1">
      <alignment vertical="center"/>
    </xf>
    <xf numFmtId="3" fontId="1" fillId="0" borderId="14" xfId="0" applyNumberFormat="1" applyFont="1" applyBorder="1" applyAlignment="1">
      <alignment vertical="center"/>
    </xf>
    <xf numFmtId="3" fontId="1" fillId="0" borderId="14" xfId="0" applyNumberFormat="1" applyFont="1" applyBorder="1" applyAlignment="1">
      <alignment horizontal="center" vertical="center"/>
    </xf>
    <xf numFmtId="0" fontId="60" fillId="2" borderId="9" xfId="0" applyFont="1" applyFill="1" applyBorder="1" applyAlignment="1">
      <alignment horizontal="center" vertical="center"/>
    </xf>
    <xf numFmtId="3" fontId="1" fillId="0" borderId="9" xfId="0" applyNumberFormat="1" applyFont="1" applyBorder="1" applyAlignment="1">
      <alignment vertical="center"/>
    </xf>
    <xf numFmtId="0" fontId="1" fillId="0" borderId="9" xfId="0" applyFont="1" applyBorder="1" applyAlignment="1">
      <alignment vertical="center" wrapText="1"/>
    </xf>
    <xf numFmtId="3" fontId="1" fillId="0" borderId="9" xfId="0" applyNumberFormat="1" applyFont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9" fillId="2" borderId="0" xfId="51" applyFont="1" applyFill="1" applyAlignment="1">
      <alignment horizontal="center" vertical="center"/>
    </xf>
    <xf numFmtId="0" fontId="9" fillId="2" borderId="0" xfId="51" applyFont="1" applyFill="1" applyAlignment="1">
      <alignment horizontal="center" vertical="center" wrapText="1"/>
    </xf>
    <xf numFmtId="0" fontId="12" fillId="2" borderId="0" xfId="0" applyFont="1" applyFill="1" applyAlignment="1">
      <alignment vertical="center" wrapText="1"/>
    </xf>
    <xf numFmtId="0" fontId="12" fillId="28" borderId="0" xfId="0" applyFont="1" applyFill="1" applyAlignment="1">
      <alignment vertical="center" wrapText="1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 wrapText="1"/>
    </xf>
    <xf numFmtId="0" fontId="1" fillId="0" borderId="14" xfId="0" applyFont="1" applyBorder="1" applyAlignment="1">
      <alignment vertical="center" wrapText="1"/>
    </xf>
    <xf numFmtId="3" fontId="9" fillId="29" borderId="9" xfId="0" applyNumberFormat="1" applyFont="1" applyFill="1" applyBorder="1" applyAlignment="1">
      <alignment vertical="center"/>
    </xf>
    <xf numFmtId="0" fontId="56" fillId="29" borderId="9" xfId="2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51" fillId="0" borderId="0" xfId="0" applyFont="1" applyAlignment="1">
      <alignment vertical="center" wrapText="1"/>
    </xf>
    <xf numFmtId="0" fontId="0" fillId="0" borderId="9" xfId="0" applyBorder="1" applyAlignment="1">
      <alignment horizontal="center" vertical="center"/>
    </xf>
    <xf numFmtId="0" fontId="42" fillId="2" borderId="0" xfId="51" applyFont="1" applyFill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3" fontId="58" fillId="29" borderId="9" xfId="0" applyNumberFormat="1" applyFont="1" applyFill="1" applyBorder="1" applyAlignment="1">
      <alignment vertical="center"/>
    </xf>
    <xf numFmtId="0" fontId="38" fillId="0" borderId="19" xfId="0" applyFont="1" applyBorder="1" applyAlignment="1">
      <alignment horizontal="center" vertical="center"/>
    </xf>
    <xf numFmtId="0" fontId="38" fillId="0" borderId="9" xfId="0" applyFont="1" applyBorder="1" applyAlignment="1">
      <alignment horizontal="center" vertical="center"/>
    </xf>
    <xf numFmtId="3" fontId="38" fillId="0" borderId="14" xfId="114" applyNumberFormat="1" applyFont="1" applyBorder="1" applyAlignment="1">
      <alignment horizontal="center" vertical="center"/>
    </xf>
    <xf numFmtId="0" fontId="1" fillId="0" borderId="0" xfId="55" applyFont="1" applyAlignment="1">
      <alignment horizontal="left" vertical="center"/>
    </xf>
    <xf numFmtId="0" fontId="1" fillId="0" borderId="0" xfId="0" applyFont="1"/>
    <xf numFmtId="0" fontId="1" fillId="0" borderId="0" xfId="55" applyFont="1" applyAlignment="1">
      <alignment vertical="center" wrapText="1"/>
    </xf>
    <xf numFmtId="0" fontId="1" fillId="0" borderId="0" xfId="55" applyFont="1" applyAlignment="1">
      <alignment horizontal="left" vertical="center" wrapText="1"/>
    </xf>
    <xf numFmtId="0" fontId="1" fillId="0" borderId="0" xfId="55" applyFont="1" applyAlignment="1">
      <alignment horizontal="center" vertical="center"/>
    </xf>
    <xf numFmtId="0" fontId="58" fillId="26" borderId="9" xfId="2" applyFont="1" applyFill="1" applyBorder="1" applyAlignment="1">
      <alignment horizontal="center" vertical="center" wrapText="1"/>
    </xf>
    <xf numFmtId="0" fontId="59" fillId="29" borderId="9" xfId="2" applyFont="1" applyFill="1" applyBorder="1" applyAlignment="1">
      <alignment horizontal="center" vertical="center" wrapText="1"/>
    </xf>
    <xf numFmtId="0" fontId="55" fillId="26" borderId="9" xfId="2" applyFont="1" applyFill="1" applyBorder="1" applyAlignment="1">
      <alignment horizontal="center" vertical="center" wrapText="1"/>
    </xf>
    <xf numFmtId="0" fontId="61" fillId="0" borderId="9" xfId="0" applyFont="1" applyBorder="1" applyAlignment="1">
      <alignment horizontal="center" vertical="center" wrapText="1"/>
    </xf>
    <xf numFmtId="0" fontId="61" fillId="0" borderId="9" xfId="0" applyFont="1" applyBorder="1" applyAlignment="1">
      <alignment vertical="center" wrapText="1"/>
    </xf>
    <xf numFmtId="3" fontId="62" fillId="2" borderId="9" xfId="0" applyNumberFormat="1" applyFont="1" applyFill="1" applyBorder="1" applyAlignment="1">
      <alignment horizontal="center" vertical="center" wrapText="1"/>
    </xf>
    <xf numFmtId="0" fontId="62" fillId="0" borderId="9" xfId="0" applyFont="1" applyBorder="1" applyAlignment="1">
      <alignment horizontal="center" vertical="center" wrapText="1"/>
    </xf>
    <xf numFmtId="0" fontId="62" fillId="0" borderId="9" xfId="0" applyFont="1" applyBorder="1" applyAlignment="1">
      <alignment vertical="center" wrapText="1"/>
    </xf>
    <xf numFmtId="3" fontId="61" fillId="0" borderId="9" xfId="0" applyNumberFormat="1" applyFont="1" applyBorder="1" applyAlignment="1">
      <alignment horizontal="center" vertical="center" wrapText="1"/>
    </xf>
    <xf numFmtId="0" fontId="54" fillId="0" borderId="0" xfId="0" applyFont="1" applyAlignment="1">
      <alignment vertical="center" wrapText="1"/>
    </xf>
    <xf numFmtId="3" fontId="62" fillId="0" borderId="9" xfId="0" applyNumberFormat="1" applyFont="1" applyBorder="1" applyAlignment="1">
      <alignment horizontal="center" vertical="center" wrapText="1"/>
    </xf>
    <xf numFmtId="0" fontId="11" fillId="30" borderId="20" xfId="0" applyFont="1" applyFill="1" applyBorder="1" applyAlignment="1">
      <alignment horizontal="center" vertical="center" wrapText="1"/>
    </xf>
    <xf numFmtId="0" fontId="11" fillId="30" borderId="9" xfId="0" applyFont="1" applyFill="1" applyBorder="1" applyAlignment="1">
      <alignment horizontal="center" vertical="center" wrapText="1"/>
    </xf>
    <xf numFmtId="168" fontId="64" fillId="31" borderId="9" xfId="115" applyNumberFormat="1" applyFont="1" applyFill="1" applyBorder="1" applyAlignment="1">
      <alignment horizontal="center" vertical="center" wrapText="1"/>
    </xf>
    <xf numFmtId="169" fontId="64" fillId="31" borderId="9" xfId="115" applyNumberFormat="1" applyFont="1" applyFill="1" applyBorder="1" applyAlignment="1">
      <alignment horizontal="center" vertical="center" wrapText="1"/>
    </xf>
    <xf numFmtId="0" fontId="65" fillId="31" borderId="9" xfId="111" applyFont="1" applyFill="1" applyBorder="1" applyAlignment="1">
      <alignment horizontal="center" vertical="center" wrapText="1"/>
    </xf>
    <xf numFmtId="0" fontId="64" fillId="32" borderId="9" xfId="111" applyFont="1" applyFill="1" applyBorder="1" applyAlignment="1">
      <alignment vertical="center" wrapText="1"/>
    </xf>
    <xf numFmtId="0" fontId="64" fillId="32" borderId="9" xfId="111" applyFont="1" applyFill="1" applyBorder="1" applyAlignment="1">
      <alignment horizontal="center" vertical="center" wrapText="1"/>
    </xf>
    <xf numFmtId="0" fontId="66" fillId="32" borderId="9" xfId="111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67" fillId="33" borderId="9" xfId="0" applyFont="1" applyFill="1" applyBorder="1" applyAlignment="1">
      <alignment horizontal="center" vertical="center" wrapText="1"/>
    </xf>
    <xf numFmtId="0" fontId="9" fillId="34" borderId="9" xfId="0" applyFont="1" applyFill="1" applyBorder="1" applyAlignment="1">
      <alignment horizontal="center" vertical="center" wrapText="1"/>
    </xf>
    <xf numFmtId="0" fontId="12" fillId="0" borderId="20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12" fillId="0" borderId="9" xfId="0" applyFont="1" applyBorder="1" applyAlignment="1">
      <alignment horizontal="center" vertical="center" wrapText="1"/>
    </xf>
    <xf numFmtId="3" fontId="12" fillId="0" borderId="9" xfId="0" applyNumberFormat="1" applyFont="1" applyBorder="1"/>
    <xf numFmtId="170" fontId="12" fillId="0" borderId="9" xfId="0" applyNumberFormat="1" applyFont="1" applyBorder="1" applyAlignment="1">
      <alignment vertical="center" wrapText="1"/>
    </xf>
    <xf numFmtId="0" fontId="12" fillId="0" borderId="9" xfId="0" applyFont="1" applyBorder="1"/>
    <xf numFmtId="2" fontId="12" fillId="0" borderId="9" xfId="0" applyNumberFormat="1" applyFont="1" applyBorder="1"/>
    <xf numFmtId="171" fontId="12" fillId="0" borderId="9" xfId="116" applyNumberFormat="1" applyFont="1" applyBorder="1"/>
    <xf numFmtId="170" fontId="12" fillId="0" borderId="9" xfId="0" applyNumberFormat="1" applyFont="1" applyBorder="1"/>
    <xf numFmtId="1" fontId="12" fillId="0" borderId="9" xfId="0" applyNumberFormat="1" applyFont="1" applyBorder="1"/>
    <xf numFmtId="0" fontId="38" fillId="0" borderId="9" xfId="111" applyFont="1" applyBorder="1"/>
    <xf numFmtId="0" fontId="68" fillId="0" borderId="9" xfId="111" applyFont="1" applyBorder="1"/>
    <xf numFmtId="170" fontId="0" fillId="0" borderId="0" xfId="0" applyNumberFormat="1"/>
    <xf numFmtId="0" fontId="56" fillId="36" borderId="21" xfId="2" applyFont="1" applyFill="1" applyBorder="1" applyAlignment="1">
      <alignment horizontal="center" vertical="center" wrapText="1"/>
    </xf>
    <xf numFmtId="0" fontId="56" fillId="34" borderId="21" xfId="2" applyFont="1" applyFill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1" xfId="0" applyFont="1" applyBorder="1" applyAlignment="1">
      <alignment vertical="center" wrapText="1"/>
    </xf>
    <xf numFmtId="0" fontId="8" fillId="0" borderId="21" xfId="0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pivotButton="1"/>
    <xf numFmtId="3" fontId="58" fillId="29" borderId="14" xfId="0" applyNumberFormat="1" applyFont="1" applyFill="1" applyBorder="1" applyAlignment="1">
      <alignment vertical="center" wrapText="1"/>
    </xf>
    <xf numFmtId="0" fontId="55" fillId="26" borderId="12" xfId="2" applyFont="1" applyFill="1" applyBorder="1" applyAlignment="1">
      <alignment horizontal="center" vertical="center" wrapText="1"/>
    </xf>
    <xf numFmtId="0" fontId="61" fillId="0" borderId="14" xfId="0" applyFont="1" applyBorder="1" applyAlignment="1">
      <alignment horizontal="center" vertical="center" wrapText="1"/>
    </xf>
    <xf numFmtId="0" fontId="61" fillId="0" borderId="14" xfId="0" applyFont="1" applyBorder="1" applyAlignment="1">
      <alignment vertical="center" wrapText="1"/>
    </xf>
    <xf numFmtId="3" fontId="61" fillId="0" borderId="14" xfId="0" applyNumberFormat="1" applyFont="1" applyBorder="1" applyAlignment="1">
      <alignment horizontal="center" vertical="center" wrapText="1"/>
    </xf>
    <xf numFmtId="3" fontId="69" fillId="29" borderId="9" xfId="0" applyNumberFormat="1" applyFont="1" applyFill="1" applyBorder="1" applyAlignment="1">
      <alignment horizontal="center" vertical="center" wrapText="1"/>
    </xf>
    <xf numFmtId="0" fontId="39" fillId="2" borderId="0" xfId="0" applyFont="1" applyFill="1" applyAlignment="1">
      <alignment horizontal="center" vertical="center"/>
    </xf>
    <xf numFmtId="0" fontId="39" fillId="2" borderId="0" xfId="0" applyFont="1" applyFill="1" applyAlignment="1">
      <alignment horizontal="center" vertical="center" wrapText="1"/>
    </xf>
    <xf numFmtId="0" fontId="9" fillId="29" borderId="10" xfId="0" applyFont="1" applyFill="1" applyBorder="1" applyAlignment="1">
      <alignment horizontal="center" vertical="center"/>
    </xf>
    <xf numFmtId="0" fontId="9" fillId="29" borderId="11" xfId="0" applyFont="1" applyFill="1" applyBorder="1" applyAlignment="1">
      <alignment horizontal="center" vertical="center"/>
    </xf>
    <xf numFmtId="0" fontId="9" fillId="29" borderId="12" xfId="0" applyFont="1" applyFill="1" applyBorder="1" applyAlignment="1">
      <alignment horizontal="center" vertical="center"/>
    </xf>
    <xf numFmtId="0" fontId="58" fillId="29" borderId="10" xfId="0" applyFont="1" applyFill="1" applyBorder="1" applyAlignment="1">
      <alignment horizontal="center" vertical="center" wrapText="1"/>
    </xf>
    <xf numFmtId="0" fontId="58" fillId="29" borderId="11" xfId="0" applyFont="1" applyFill="1" applyBorder="1" applyAlignment="1">
      <alignment horizontal="center" vertical="center" wrapText="1"/>
    </xf>
    <xf numFmtId="0" fontId="58" fillId="29" borderId="12" xfId="0" applyFont="1" applyFill="1" applyBorder="1" applyAlignment="1">
      <alignment horizontal="center" vertical="center" wrapText="1"/>
    </xf>
    <xf numFmtId="0" fontId="39" fillId="2" borderId="0" xfId="51" applyFont="1" applyFill="1" applyAlignment="1">
      <alignment horizontal="center" vertical="center"/>
    </xf>
    <xf numFmtId="0" fontId="39" fillId="2" borderId="0" xfId="51" applyFont="1" applyFill="1" applyAlignment="1">
      <alignment horizontal="center" vertical="center" wrapText="1"/>
    </xf>
    <xf numFmtId="0" fontId="59" fillId="29" borderId="15" xfId="2" applyFont="1" applyFill="1" applyBorder="1" applyAlignment="1">
      <alignment horizontal="center" vertical="center" wrapText="1"/>
    </xf>
    <xf numFmtId="0" fontId="59" fillId="29" borderId="14" xfId="2" applyFont="1" applyFill="1" applyBorder="1" applyAlignment="1">
      <alignment horizontal="center" vertical="center" wrapText="1"/>
    </xf>
    <xf numFmtId="0" fontId="59" fillId="29" borderId="10" xfId="2" applyFont="1" applyFill="1" applyBorder="1" applyAlignment="1">
      <alignment horizontal="center" vertical="center" wrapText="1"/>
    </xf>
    <xf numFmtId="0" fontId="59" fillId="29" borderId="11" xfId="2" applyFont="1" applyFill="1" applyBorder="1" applyAlignment="1">
      <alignment horizontal="center" vertical="center" wrapText="1"/>
    </xf>
    <xf numFmtId="0" fontId="59" fillId="29" borderId="12" xfId="2" applyFont="1" applyFill="1" applyBorder="1" applyAlignment="1">
      <alignment horizontal="center" vertical="center" wrapText="1"/>
    </xf>
    <xf numFmtId="0" fontId="58" fillId="29" borderId="9" xfId="0" applyFont="1" applyFill="1" applyBorder="1" applyAlignment="1">
      <alignment horizontal="center" vertical="center"/>
    </xf>
    <xf numFmtId="0" fontId="59" fillId="26" borderId="15" xfId="2" applyFont="1" applyFill="1" applyBorder="1" applyAlignment="1">
      <alignment horizontal="center" vertical="center" wrapText="1"/>
    </xf>
    <xf numFmtId="0" fontId="59" fillId="26" borderId="14" xfId="2" applyFont="1" applyFill="1" applyBorder="1" applyAlignment="1">
      <alignment horizontal="center" vertical="center" wrapText="1"/>
    </xf>
    <xf numFmtId="0" fontId="59" fillId="26" borderId="10" xfId="2" applyFont="1" applyFill="1" applyBorder="1" applyAlignment="1">
      <alignment horizontal="center" vertical="center" wrapText="1"/>
    </xf>
    <xf numFmtId="0" fontId="59" fillId="26" borderId="11" xfId="2" applyFont="1" applyFill="1" applyBorder="1" applyAlignment="1">
      <alignment horizontal="center" vertical="center" wrapText="1"/>
    </xf>
    <xf numFmtId="0" fontId="59" fillId="26" borderId="12" xfId="2" applyFont="1" applyFill="1" applyBorder="1" applyAlignment="1">
      <alignment horizontal="center" vertical="center" wrapText="1"/>
    </xf>
    <xf numFmtId="0" fontId="69" fillId="29" borderId="10" xfId="0" applyFont="1" applyFill="1" applyBorder="1" applyAlignment="1">
      <alignment horizontal="center" vertical="center" wrapText="1"/>
    </xf>
    <xf numFmtId="0" fontId="69" fillId="29" borderId="11" xfId="0" applyFont="1" applyFill="1" applyBorder="1" applyAlignment="1">
      <alignment horizontal="center" vertical="center" wrapText="1"/>
    </xf>
    <xf numFmtId="0" fontId="69" fillId="29" borderId="12" xfId="0" applyFont="1" applyFill="1" applyBorder="1" applyAlignment="1">
      <alignment horizontal="center" vertical="center" wrapText="1"/>
    </xf>
    <xf numFmtId="0" fontId="55" fillId="26" borderId="9" xfId="2" applyFont="1" applyFill="1" applyBorder="1" applyAlignment="1">
      <alignment horizontal="center" vertical="center" wrapText="1"/>
    </xf>
    <xf numFmtId="0" fontId="63" fillId="0" borderId="0" xfId="0" applyFont="1" applyAlignment="1">
      <alignment horizontal="center" vertical="center"/>
    </xf>
    <xf numFmtId="0" fontId="63" fillId="2" borderId="0" xfId="0" applyFont="1" applyFill="1" applyAlignment="1">
      <alignment horizontal="center" vertical="center" wrapText="1"/>
    </xf>
    <xf numFmtId="0" fontId="55" fillId="26" borderId="12" xfId="2" applyFont="1" applyFill="1" applyBorder="1" applyAlignment="1">
      <alignment horizontal="center" vertical="center"/>
    </xf>
    <xf numFmtId="0" fontId="55" fillId="26" borderId="9" xfId="2" applyFont="1" applyFill="1" applyBorder="1" applyAlignment="1">
      <alignment horizontal="center" vertical="center"/>
    </xf>
    <xf numFmtId="0" fontId="37" fillId="2" borderId="0" xfId="0" applyFont="1" applyFill="1" applyAlignment="1">
      <alignment horizontal="center" vertical="center"/>
    </xf>
    <xf numFmtId="0" fontId="45" fillId="26" borderId="10" xfId="2" applyFont="1" applyFill="1" applyBorder="1" applyAlignment="1">
      <alignment horizontal="center" vertical="center"/>
    </xf>
    <xf numFmtId="0" fontId="45" fillId="26" borderId="11" xfId="2" applyFont="1" applyFill="1" applyBorder="1" applyAlignment="1">
      <alignment horizontal="center" vertical="center"/>
    </xf>
    <xf numFmtId="0" fontId="45" fillId="26" borderId="12" xfId="2" applyFont="1" applyFill="1" applyBorder="1" applyAlignment="1">
      <alignment horizontal="center" vertical="center"/>
    </xf>
    <xf numFmtId="0" fontId="45" fillId="26" borderId="15" xfId="2" applyFont="1" applyFill="1" applyBorder="1" applyAlignment="1">
      <alignment horizontal="center" vertical="center" wrapText="1"/>
    </xf>
    <xf numFmtId="0" fontId="45" fillId="26" borderId="14" xfId="2" applyFont="1" applyFill="1" applyBorder="1" applyAlignment="1">
      <alignment horizontal="center" vertical="center" wrapText="1"/>
    </xf>
    <xf numFmtId="0" fontId="45" fillId="26" borderId="18" xfId="2" applyFont="1" applyFill="1" applyBorder="1" applyAlignment="1">
      <alignment horizontal="center" vertical="center" wrapText="1"/>
    </xf>
    <xf numFmtId="0" fontId="45" fillId="26" borderId="17" xfId="2" applyFont="1" applyFill="1" applyBorder="1" applyAlignment="1">
      <alignment horizontal="center" vertical="center" wrapText="1"/>
    </xf>
    <xf numFmtId="0" fontId="45" fillId="26" borderId="9" xfId="2" applyFont="1" applyFill="1" applyBorder="1" applyAlignment="1">
      <alignment horizontal="center" vertical="center" wrapText="1"/>
    </xf>
    <xf numFmtId="0" fontId="49" fillId="0" borderId="0" xfId="55" applyFont="1" applyAlignment="1">
      <alignment horizontal="center" vertical="center" wrapText="1"/>
    </xf>
    <xf numFmtId="0" fontId="9" fillId="0" borderId="9" xfId="0" applyFont="1" applyBorder="1" applyAlignment="1">
      <alignment horizontal="center"/>
    </xf>
    <xf numFmtId="0" fontId="56" fillId="36" borderId="21" xfId="2" applyFont="1" applyFill="1" applyBorder="1" applyAlignment="1">
      <alignment horizontal="left" vertical="center" wrapText="1"/>
    </xf>
    <xf numFmtId="0" fontId="56" fillId="35" borderId="21" xfId="0" applyFont="1" applyFill="1" applyBorder="1" applyAlignment="1">
      <alignment horizontal="center" vertical="center" wrapText="1"/>
    </xf>
    <xf numFmtId="0" fontId="56" fillId="34" borderId="21" xfId="0" applyFont="1" applyFill="1" applyBorder="1" applyAlignment="1">
      <alignment horizontal="center" vertical="center" wrapText="1"/>
    </xf>
    <xf numFmtId="0" fontId="9" fillId="38" borderId="21" xfId="0" applyFont="1" applyFill="1" applyBorder="1" applyAlignment="1">
      <alignment horizontal="center" vertical="center" wrapText="1"/>
    </xf>
    <xf numFmtId="0" fontId="9" fillId="39" borderId="21" xfId="0" applyFont="1" applyFill="1" applyBorder="1" applyAlignment="1">
      <alignment horizontal="center" vertical="center" wrapText="1"/>
    </xf>
    <xf numFmtId="0" fontId="56" fillId="33" borderId="20" xfId="2" applyFont="1" applyFill="1" applyBorder="1" applyAlignment="1">
      <alignment horizontal="center" vertical="center" wrapText="1"/>
    </xf>
    <xf numFmtId="0" fontId="56" fillId="33" borderId="9" xfId="2" applyFont="1" applyFill="1" applyBorder="1" applyAlignment="1">
      <alignment horizontal="center" vertical="center" wrapText="1"/>
    </xf>
    <xf numFmtId="0" fontId="56" fillId="39" borderId="9" xfId="2" applyFont="1" applyFill="1" applyBorder="1" applyAlignment="1">
      <alignment horizontal="center" vertical="center" wrapText="1"/>
    </xf>
    <xf numFmtId="0" fontId="56" fillId="36" borderId="9" xfId="2" applyFont="1" applyFill="1" applyBorder="1" applyAlignment="1">
      <alignment horizontal="center" vertical="center" wrapText="1"/>
    </xf>
    <xf numFmtId="0" fontId="0" fillId="0" borderId="21" xfId="0" applyBorder="1" applyAlignment="1">
      <alignment vertical="center" wrapText="1"/>
    </xf>
    <xf numFmtId="0" fontId="0" fillId="0" borderId="21" xfId="0" applyBorder="1" applyAlignment="1">
      <alignment horizontal="center" vertical="center" wrapText="1"/>
    </xf>
    <xf numFmtId="3" fontId="8" fillId="0" borderId="21" xfId="0" applyNumberFormat="1" applyFont="1" applyBorder="1" applyAlignment="1">
      <alignment horizontal="center" vertical="center" wrapText="1"/>
    </xf>
    <xf numFmtId="0" fontId="56" fillId="0" borderId="21" xfId="118" applyFont="1" applyFill="1" applyBorder="1" applyAlignment="1">
      <alignment horizontal="center" vertical="center" wrapText="1"/>
    </xf>
    <xf numFmtId="0" fontId="57" fillId="0" borderId="21" xfId="117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</cellXfs>
  <cellStyles count="119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"/>
    <cellStyle name="Accent4" xfId="23"/>
    <cellStyle name="Accent5" xfId="24"/>
    <cellStyle name="Accent6" xfId="25"/>
    <cellStyle name="Bad" xfId="26"/>
    <cellStyle name="Buena" xfId="117" builtinId="26"/>
    <cellStyle name="Buena 2" xfId="100"/>
    <cellStyle name="Calculation" xfId="27"/>
    <cellStyle name="Calculation 2" xfId="28"/>
    <cellStyle name="Cancel" xfId="29"/>
    <cellStyle name="Cancel 2" xfId="30"/>
    <cellStyle name="Cancel 3" xfId="31"/>
    <cellStyle name="Cancel_Listado%20para%20Compra%20Corp(1)...DIGEMID%29%20-%20Para%20Entidades" xfId="32"/>
    <cellStyle name="Celda de comprobación 2" xfId="102"/>
    <cellStyle name="Check Cell" xfId="33"/>
    <cellStyle name="Entrada" xfId="118" builtinId="20"/>
    <cellStyle name="Estilo 1" xfId="34"/>
    <cellStyle name="Euro" xfId="35"/>
    <cellStyle name="Explanatory Text" xfId="36"/>
    <cellStyle name="Good" xfId="37"/>
    <cellStyle name="Heading 1" xfId="38"/>
    <cellStyle name="Heading 2" xfId="39"/>
    <cellStyle name="Heading 3" xfId="40"/>
    <cellStyle name="Heading 4" xfId="41"/>
    <cellStyle name="Input" xfId="42"/>
    <cellStyle name="Input 2" xfId="43"/>
    <cellStyle name="Linked Cell" xfId="44"/>
    <cellStyle name="Millares" xfId="115" builtinId="3"/>
    <cellStyle name="Millares 2" xfId="45"/>
    <cellStyle name="Millares 2 2" xfId="46"/>
    <cellStyle name="Millares 2 3" xfId="47"/>
    <cellStyle name="Millares 3" xfId="48"/>
    <cellStyle name="Millares 3 2" xfId="49"/>
    <cellStyle name="Millares 4" xfId="113"/>
    <cellStyle name="Millares 5" xfId="114"/>
    <cellStyle name="Moneda 2" xfId="50"/>
    <cellStyle name="Normal" xfId="0" builtinId="0"/>
    <cellStyle name="Normal 10" xfId="51"/>
    <cellStyle name="Normal 11" xfId="52"/>
    <cellStyle name="Normal 12" xfId="53"/>
    <cellStyle name="Normal 13" xfId="54"/>
    <cellStyle name="Normal 14" xfId="55"/>
    <cellStyle name="Normal 15" xfId="56"/>
    <cellStyle name="Normal 16" xfId="57"/>
    <cellStyle name="Normal 17" xfId="58"/>
    <cellStyle name="Normal 17 2" xfId="59"/>
    <cellStyle name="Normal 18" xfId="95"/>
    <cellStyle name="Normal 18 2" xfId="98"/>
    <cellStyle name="Normal 18 2 6" xfId="105"/>
    <cellStyle name="Normal 19" xfId="101"/>
    <cellStyle name="Normal 19 2" xfId="109"/>
    <cellStyle name="Normal 2" xfId="1"/>
    <cellStyle name="Normal 2 2" xfId="60"/>
    <cellStyle name="Normal 2 3" xfId="61"/>
    <cellStyle name="Normal 2 4" xfId="62"/>
    <cellStyle name="Normal 2 5" xfId="63"/>
    <cellStyle name="Normal 2 6" xfId="64"/>
    <cellStyle name="Normal 2_CUADRO CONTROL FARMACIA" xfId="65"/>
    <cellStyle name="Normal 20" xfId="106"/>
    <cellStyle name="Normal 20 2" xfId="111"/>
    <cellStyle name="Normal 3" xfId="66"/>
    <cellStyle name="Normal 3 2" xfId="67"/>
    <cellStyle name="Normal 3 2 2" xfId="97"/>
    <cellStyle name="Normal 3 2 2 2" xfId="108"/>
    <cellStyle name="Normal 3 3" xfId="68"/>
    <cellStyle name="Normal 3 3 2" xfId="69"/>
    <cellStyle name="Normal 3 4" xfId="70"/>
    <cellStyle name="Normal 3_Formato-CompraMedicamentos20120709" xfId="71"/>
    <cellStyle name="Normal 4" xfId="72"/>
    <cellStyle name="Normal 4 2" xfId="73"/>
    <cellStyle name="Normal 4 2 6" xfId="103"/>
    <cellStyle name="Normal 4 2 6 2" xfId="110"/>
    <cellStyle name="Normal 4 3" xfId="94"/>
    <cellStyle name="Normal 4 3 2" xfId="96"/>
    <cellStyle name="Normal 4 3 2 2" xfId="99"/>
    <cellStyle name="Normal 4 3 2 2 4" xfId="104"/>
    <cellStyle name="Normal 4_Listado%20para%20Compra%20Corp(1)...DIGEMID%29%20-%20Para%20Entidades" xfId="74"/>
    <cellStyle name="Normal 5" xfId="75"/>
    <cellStyle name="Normal 5 2" xfId="76"/>
    <cellStyle name="Normal 5 3" xfId="77"/>
    <cellStyle name="Normal 5 4" xfId="78"/>
    <cellStyle name="Normal 5 5" xfId="79"/>
    <cellStyle name="Normal 5_Listado%20para%20Compra%20Corp(1)...DIGEMID%29%20-%20Para%20Entidades" xfId="80"/>
    <cellStyle name="Normal 6" xfId="81"/>
    <cellStyle name="Normal 6 2" xfId="82"/>
    <cellStyle name="Normal 6_CUADRO CONTROL FARMACIA" xfId="83"/>
    <cellStyle name="Normal 7" xfId="84"/>
    <cellStyle name="Normal 8" xfId="85"/>
    <cellStyle name="Normal 9" xfId="86"/>
    <cellStyle name="Note" xfId="87"/>
    <cellStyle name="Note 2" xfId="88"/>
    <cellStyle name="Output" xfId="89"/>
    <cellStyle name="Output 2" xfId="90"/>
    <cellStyle name="Porcentaje" xfId="116" builtinId="5"/>
    <cellStyle name="Porcentaje 2" xfId="107"/>
    <cellStyle name="Porcentaje 2 2" xfId="112"/>
    <cellStyle name="Porcentual 2" xfId="91"/>
    <cellStyle name="Title" xfId="92"/>
    <cellStyle name="Warning Text" xfId="93"/>
  </cellStyles>
  <dxfs count="34">
    <dxf>
      <font>
        <color rgb="FF0000FF"/>
      </font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ont>
        <color theme="3" tint="9.9948118533890809E-2"/>
      </font>
      <fill>
        <patternFill>
          <bgColor theme="7" tint="0.59996337778862885"/>
        </patternFill>
      </fill>
    </dxf>
    <dxf>
      <font>
        <color theme="3" tint="0.24994659260841701"/>
      </font>
    </dxf>
    <dxf>
      <font>
        <color rgb="FF006100"/>
      </font>
      <fill>
        <patternFill>
          <bgColor rgb="FFC6EFCE"/>
        </patternFill>
      </fill>
    </dxf>
    <dxf>
      <font>
        <color rgb="FFFF0000"/>
      </font>
    </dxf>
    <dxf>
      <font>
        <color rgb="FF7030A0"/>
      </font>
      <fill>
        <patternFill>
          <bgColor theme="2"/>
        </patternFill>
      </fill>
    </dxf>
    <dxf>
      <font>
        <color theme="9" tint="-0.499984740745262"/>
      </font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8" tint="-0.499984740745262"/>
      </font>
      <fill>
        <patternFill>
          <bgColor theme="8" tint="0.79998168889431442"/>
        </patternFill>
      </fill>
    </dxf>
    <dxf>
      <fill>
        <patternFill>
          <bgColor rgb="FFFDCBC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00FF"/>
      </font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ont>
        <color theme="3" tint="9.9948118533890809E-2"/>
      </font>
      <fill>
        <patternFill>
          <bgColor theme="7" tint="0.59996337778862885"/>
        </patternFill>
      </fill>
    </dxf>
    <dxf>
      <font>
        <color theme="3" tint="0.24994659260841701"/>
      </font>
    </dxf>
    <dxf>
      <font>
        <color rgb="FF006100"/>
      </font>
      <fill>
        <patternFill>
          <bgColor rgb="FFC6EFCE"/>
        </patternFill>
      </fill>
    </dxf>
    <dxf>
      <font>
        <color rgb="FFFF0000"/>
      </font>
    </dxf>
    <dxf>
      <font>
        <color rgb="FF7030A0"/>
      </font>
      <fill>
        <patternFill>
          <bgColor theme="2"/>
        </patternFill>
      </fill>
    </dxf>
    <dxf>
      <font>
        <color theme="9" tint="-0.499984740745262"/>
      </font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8" tint="-0.499984740745262"/>
      </font>
      <fill>
        <patternFill>
          <bgColor theme="8" tint="0.79998168889431442"/>
        </patternFill>
      </fill>
    </dxf>
    <dxf>
      <fill>
        <patternFill>
          <bgColor rgb="FFFDCBCF"/>
        </patternFill>
      </fill>
    </dxf>
    <dxf>
      <font>
        <color theme="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</dxfs>
  <tableStyles count="0" defaultTableStyle="TableStyleMedium2" defaultPivotStyle="PivotStyleLight16"/>
  <colors>
    <mruColors>
      <color rgb="FF00FF00"/>
      <color rgb="FF3333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NARES\Programaci&#243;n\2020\Evaluaci&#243;n%20de%20Registro%20de%20Programaci&#243;n%202020-2021%2009.05.2019%20FINAL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NARES\Programaci&#243;n\2020\Confirmaci&#243;n%20CODIGOS%20CUBSO%20-%20Productos%20Farmac&#233;uticos%20GENERA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IRECCION_PROGRAMACION/COMPRA%20CORPORATIVA/COMPRA%20CORPORATIVA%202022%20-%202023/ACTOS%20PREVIOS/CENTRALIZADA/PP.FF/SIE%2011%20ITEMS/ANEXOS%20PF%20SIE%20centralizada_11%20ITEMS%20-%20IM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IRECCION_PROGRAMACION/COMPRA%20CORPORATIVA/COMPRA%20CORPORATIVA%202025/ACTOS%20PREVIOS/CENTRALIZADA/PPFF/LP%20PPFF%20CENTR%20BUPRENORFINA/Versi&#243;n%201.0/ANEXOS%20LP%20PPFF%20CENTR%20BUPRENORFINA%20-V.01.xlsb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IRECCION_PROGRAMACION/COMPRA%20CORPORATIVA/COMPRA%20CORPORATIVA%202025/ACTOS%20PREVIOS/CORPORATIVA/PPFF/SIE%20PPFF%20CORP%20TABLETAS%20(II)%20(40%20&#205;TEMS)/ANEXOS%20SIE%20PPFF%20CORP%20TABLETAS%20(II)%20(40%20&#205;TEMS)%20V.0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IRECCION_PROGRAMACION/COMPRA%20CORPORATIVA/A%20PLANIFICACI&#211;N%20CORPORATIVA/2.%20REQ.%20PROGRAMACI&#211;N%20RES%202025/AN&#193;LISIS%20AGRUPACI&#211;N%20PROGRAMACI&#211;N%20RES%202025%2009.01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_EVOLUCION_VALORIZADA"/>
      <sheetName val="RESUMEN_VARIACION_VALORIZADA"/>
      <sheetName val="RESUMEN_VARIACION_ITEMS"/>
      <sheetName val="VALIDACION"/>
      <sheetName val="EVALUACION_PROGRAMACION"/>
      <sheetName val="BD_REQUERIDO"/>
      <sheetName val="LISTADO_PRELIM_APLICATIVO"/>
    </sheetNames>
    <sheetDataSet>
      <sheetData sheetId="0"/>
      <sheetData sheetId="1"/>
      <sheetData sheetId="2"/>
      <sheetData sheetId="3"/>
      <sheetData sheetId="4"/>
      <sheetData sheetId="5">
        <row r="4">
          <cell r="AS4" t="str">
            <v>TODO</v>
          </cell>
        </row>
        <row r="5">
          <cell r="AS5" t="str">
            <v>SI</v>
          </cell>
        </row>
        <row r="6">
          <cell r="AS6" t="str">
            <v>NO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DICAM_PROD_FARM"/>
      <sheetName val="BD"/>
      <sheetName val="REVI"/>
    </sheetNames>
    <sheetDataSet>
      <sheetData sheetId="0"/>
      <sheetData sheetId="1">
        <row r="4">
          <cell r="M4" t="str">
            <v>LEONEL SANCHEZ</v>
          </cell>
        </row>
        <row r="5">
          <cell r="M5" t="str">
            <v>MARIA ELENA CARRANZA</v>
          </cell>
        </row>
        <row r="6">
          <cell r="M6" t="str">
            <v>RAQUEL ALVA</v>
          </cell>
        </row>
        <row r="7">
          <cell r="M7" t="str">
            <v>SHARMEELY ARIZAGA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01"/>
      <sheetName val="ANEXO 02"/>
      <sheetName val="ANEXO 03"/>
      <sheetName val="ANEXO 4"/>
      <sheetName val="ANEXO 05"/>
      <sheetName val="ANEXO 06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01"/>
      <sheetName val="ANEXO 02"/>
      <sheetName val="ANEXO 03 "/>
      <sheetName val="ANEXO 4"/>
      <sheetName val="ANEXO 05"/>
      <sheetName val="ANEXO 06"/>
      <sheetName val="TD"/>
      <sheetName val="cc 2025"/>
      <sheetName val="bd"/>
    </sheetNames>
    <sheetDataSet>
      <sheetData sheetId="0">
        <row r="4">
          <cell r="B4" t="str">
            <v>CÓDIGO SISMED</v>
          </cell>
          <cell r="C4" t="str">
            <v>CÓDIGO SIGA</v>
          </cell>
          <cell r="D4" t="str">
            <v>DESCRIPCIÓN DEL PRODUCTO</v>
          </cell>
          <cell r="E4" t="str">
            <v>INAFECTOS DE  IGV Y  DERECHOS ARANCELARIOS</v>
          </cell>
          <cell r="F4" t="str">
            <v>N° DE PUNTOS DE DESTINO</v>
          </cell>
          <cell r="G4" t="str">
            <v>N° DE ENTREGAS</v>
          </cell>
          <cell r="H4" t="str">
            <v>N° CONTROLES</v>
          </cell>
          <cell r="I4" t="str">
            <v>CANTIDAD REQUERIDA</v>
          </cell>
        </row>
        <row r="5">
          <cell r="B5" t="str">
            <v>19443</v>
          </cell>
          <cell r="C5" t="str">
            <v>586900100003</v>
          </cell>
          <cell r="D5" t="str">
            <v>BUPRENORFINA 35 µg/h (20 mg COMO BASE) PARCHE</v>
          </cell>
          <cell r="E5" t="str">
            <v>-</v>
          </cell>
          <cell r="F5">
            <v>34</v>
          </cell>
          <cell r="G5">
            <v>12</v>
          </cell>
          <cell r="H5">
            <v>4</v>
          </cell>
          <cell r="I5">
            <v>98112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01"/>
      <sheetName val="ANEXO 02"/>
      <sheetName val="ANEXO 03"/>
      <sheetName val="ANEXO 4"/>
      <sheetName val="ANEXO 05"/>
      <sheetName val="ANEXO 06"/>
      <sheetName val="ANEXO 07"/>
      <sheetName val="TD"/>
      <sheetName val="cc 2025"/>
      <sheetName val="Hoja5"/>
      <sheetName val="B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DE COMPRAS"/>
      <sheetName val="TD DISP"/>
      <sheetName val="RES RETIRADOS "/>
      <sheetName val="SEGUIMIENTO ÍTEM"/>
      <sheetName val="TD"/>
      <sheetName val="RESUMEN CONVOCAT"/>
      <sheetName val="T.D."/>
      <sheetName val="SEGUIMIENTO"/>
      <sheetName val="REQ"/>
      <sheetName val="Consolidado Programación 2025"/>
      <sheetName val="INTERNACIONALES "/>
      <sheetName val="leyen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D4" t="str">
            <v>10551</v>
          </cell>
          <cell r="E4" t="str">
            <v>495700741689</v>
          </cell>
          <cell r="F4" t="str">
            <v>CEPILLO CITOLOGICO   UNIDAD</v>
          </cell>
          <cell r="G4" t="str">
            <v>DDMM Y OTROS</v>
          </cell>
          <cell r="H4" t="str">
            <v>-</v>
          </cell>
          <cell r="I4" t="str">
            <v>-</v>
          </cell>
          <cell r="J4">
            <v>0.38</v>
          </cell>
          <cell r="M4">
            <v>0.37</v>
          </cell>
          <cell r="P4">
            <v>119030</v>
          </cell>
          <cell r="AA4">
            <v>119030</v>
          </cell>
          <cell r="AB4">
            <v>45231.4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45231.4</v>
          </cell>
          <cell r="AN4">
            <v>44041.1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44041.1</v>
          </cell>
          <cell r="AZ4" t="str">
            <v>AS DDMM CENTR (3 ÍTEMS)</v>
          </cell>
          <cell r="BA4" t="str">
            <v>CONTRATADO</v>
          </cell>
          <cell r="BB4" t="str">
            <v>CONTRATADO</v>
          </cell>
          <cell r="BD4" t="str">
            <v>AS-SM-32-2024-CENARES/MINSA-1</v>
          </cell>
        </row>
        <row r="5">
          <cell r="D5" t="str">
            <v>12217</v>
          </cell>
          <cell r="E5" t="str">
            <v>495701360317</v>
          </cell>
          <cell r="F5" t="str">
            <v>SUTURA NYLON AZUL MONOFILAMENTO 2/0 C/A 3/8 CIRCULO CORTANTE 25 mm X 75 cm   UNIDAD</v>
          </cell>
          <cell r="G5" t="str">
            <v>DDMM Y OTROS</v>
          </cell>
          <cell r="H5" t="str">
            <v>-</v>
          </cell>
          <cell r="I5" t="str">
            <v>-</v>
          </cell>
          <cell r="J5">
            <v>3.05</v>
          </cell>
          <cell r="M5">
            <v>3</v>
          </cell>
          <cell r="P5">
            <v>23772</v>
          </cell>
          <cell r="AA5">
            <v>23772</v>
          </cell>
          <cell r="AB5">
            <v>72504.599999999991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72504.599999999991</v>
          </cell>
          <cell r="AN5">
            <v>71316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71316</v>
          </cell>
          <cell r="AZ5" t="str">
            <v>AS DDMM CENTR (3 ÍTEMS)</v>
          </cell>
          <cell r="BA5" t="str">
            <v>CONTRATADO</v>
          </cell>
          <cell r="BB5" t="str">
            <v>CONTRATADO</v>
          </cell>
          <cell r="BD5" t="str">
            <v>AS-SM-32-2024-CENARES/MINSA-1</v>
          </cell>
        </row>
        <row r="6">
          <cell r="D6" t="str">
            <v>29632</v>
          </cell>
          <cell r="E6" t="str">
            <v>495701490033</v>
          </cell>
          <cell r="F6" t="str">
            <v>CATETER VENOSO CENTRAL DOBLE LUMEN 7 FR X 20 cm   UNIDAD</v>
          </cell>
          <cell r="G6" t="str">
            <v>DDMM Y OTROS</v>
          </cell>
          <cell r="H6" t="str">
            <v>-</v>
          </cell>
          <cell r="I6" t="str">
            <v>-</v>
          </cell>
          <cell r="J6">
            <v>66.12</v>
          </cell>
          <cell r="M6">
            <v>85.16</v>
          </cell>
          <cell r="P6">
            <v>2000</v>
          </cell>
          <cell r="AA6">
            <v>2000</v>
          </cell>
          <cell r="AB6">
            <v>132240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132240</v>
          </cell>
          <cell r="AN6">
            <v>170320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170320</v>
          </cell>
          <cell r="AZ6" t="str">
            <v>ASH DDMM CENTR (6 ITEMS)</v>
          </cell>
          <cell r="BA6" t="str">
            <v>CONTRATADO</v>
          </cell>
          <cell r="BB6" t="str">
            <v>CONTRATADO</v>
          </cell>
          <cell r="BD6" t="str">
            <v>AS-Homologacion-SM-6-2024-CENARES/ MINSA-1</v>
          </cell>
          <cell r="BE6">
            <v>45603</v>
          </cell>
        </row>
        <row r="7">
          <cell r="D7" t="str">
            <v>31908</v>
          </cell>
          <cell r="E7" t="str">
            <v>495700400179</v>
          </cell>
          <cell r="F7" t="str">
            <v>MASCARA DE OXIGENO DESCARTABLE CON RESERVORIO PEDIATRICO   UNIDAD</v>
          </cell>
          <cell r="G7" t="str">
            <v>DDMM Y OTROS</v>
          </cell>
          <cell r="H7" t="str">
            <v>-</v>
          </cell>
          <cell r="I7" t="str">
            <v>-</v>
          </cell>
          <cell r="J7">
            <v>2.81</v>
          </cell>
          <cell r="M7">
            <v>2.4700000000000002</v>
          </cell>
          <cell r="P7">
            <v>14870</v>
          </cell>
          <cell r="AA7">
            <v>14870</v>
          </cell>
          <cell r="AB7">
            <v>41784.700000000004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41784.700000000004</v>
          </cell>
          <cell r="AN7">
            <v>36728.9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36728.9</v>
          </cell>
          <cell r="AZ7" t="str">
            <v>ASH DDMM CENTR (6 ITEMS)</v>
          </cell>
          <cell r="BA7" t="str">
            <v>CONTRATADO</v>
          </cell>
          <cell r="BB7" t="str">
            <v>CONTRATADO</v>
          </cell>
          <cell r="BD7" t="str">
            <v>AS-Homologacion-SM-6-2024-CENARES/ MINSA-1</v>
          </cell>
          <cell r="BE7">
            <v>45603</v>
          </cell>
        </row>
        <row r="8">
          <cell r="D8" t="str">
            <v>31907</v>
          </cell>
          <cell r="E8" t="str">
            <v>495700400178</v>
          </cell>
          <cell r="F8" t="str">
            <v>MASCARA DE OXIGENO DESCARTABLE CON RESERVORIO PARA ADULTO   UNIDAD</v>
          </cell>
          <cell r="G8" t="str">
            <v>DDMM Y OTROS</v>
          </cell>
          <cell r="H8" t="str">
            <v>-</v>
          </cell>
          <cell r="I8" t="str">
            <v>-</v>
          </cell>
          <cell r="J8">
            <v>2.90839444018824</v>
          </cell>
          <cell r="K8">
            <v>234737</v>
          </cell>
          <cell r="L8">
            <v>88580</v>
          </cell>
          <cell r="M8">
            <v>2.65</v>
          </cell>
          <cell r="P8">
            <v>88580</v>
          </cell>
          <cell r="AA8">
            <v>88580</v>
          </cell>
          <cell r="AB8">
            <v>257625.5795118743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257625.5795118743</v>
          </cell>
          <cell r="AN8">
            <v>234737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234737</v>
          </cell>
          <cell r="AZ8" t="str">
            <v>ASH DDMM CENTR MASCARA DE OXIGENO CON RESERVORIO ADULTO ADULTO</v>
          </cell>
          <cell r="BA8" t="str">
            <v>CONTRATADO</v>
          </cell>
          <cell r="BB8" t="str">
            <v>CONTRATADO</v>
          </cell>
          <cell r="BD8" t="str">
            <v>AS-Homologacion-SM-7-2024-CENARES/MINSA-1</v>
          </cell>
        </row>
        <row r="9">
          <cell r="D9" t="str">
            <v>22775</v>
          </cell>
          <cell r="E9" t="str">
            <v>495700630064</v>
          </cell>
          <cell r="F9" t="str">
            <v>TUBO ENDOTRAQUEAL DESCARTABLE N° 8.0 CON BALON   UNIDAD</v>
          </cell>
          <cell r="G9" t="str">
            <v>DDMM Y OTROS</v>
          </cell>
          <cell r="H9">
            <v>10.5</v>
          </cell>
          <cell r="I9">
            <v>11.55</v>
          </cell>
          <cell r="J9">
            <v>10.18</v>
          </cell>
          <cell r="K9">
            <v>73744</v>
          </cell>
          <cell r="L9">
            <v>16760</v>
          </cell>
          <cell r="M9">
            <v>4.4000000000000004</v>
          </cell>
          <cell r="P9">
            <v>14980</v>
          </cell>
          <cell r="U9">
            <v>1750</v>
          </cell>
          <cell r="Z9">
            <v>30</v>
          </cell>
          <cell r="AA9">
            <v>16760</v>
          </cell>
          <cell r="AB9">
            <v>152496.4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17815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305.39999999999998</v>
          </cell>
          <cell r="AM9">
            <v>170616.8</v>
          </cell>
          <cell r="AN9">
            <v>65912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7700.0000000000009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132</v>
          </cell>
          <cell r="AY9">
            <v>73744</v>
          </cell>
          <cell r="AZ9" t="str">
            <v>ASH DDMM CORP (06 ITEMS)</v>
          </cell>
          <cell r="BA9" t="str">
            <v>CONTRATADO</v>
          </cell>
          <cell r="BB9" t="str">
            <v>CONTRATADO</v>
          </cell>
          <cell r="BD9" t="str">
            <v>AS-Homologacion-SM-5-2024-CENARES/ MINSA-1</v>
          </cell>
        </row>
        <row r="10">
          <cell r="D10" t="str">
            <v>16776</v>
          </cell>
          <cell r="E10" t="str">
            <v>495700400137</v>
          </cell>
          <cell r="F10" t="str">
            <v>MASCARA DE OXIGENO DESCARTABLE PARA NEBULIZACION PEDIATRICO   UNIDAD</v>
          </cell>
          <cell r="G10" t="str">
            <v>DDMM Y OTROS</v>
          </cell>
          <cell r="H10">
            <v>2.3899999999999997</v>
          </cell>
          <cell r="I10">
            <v>2.6289999999999996</v>
          </cell>
          <cell r="J10">
            <v>2.37</v>
          </cell>
          <cell r="M10">
            <v>2.2399999999999998</v>
          </cell>
          <cell r="P10">
            <v>175890</v>
          </cell>
          <cell r="S10">
            <v>800</v>
          </cell>
          <cell r="U10">
            <v>2650</v>
          </cell>
          <cell r="X10">
            <v>1000</v>
          </cell>
          <cell r="AA10">
            <v>180340</v>
          </cell>
          <cell r="AB10">
            <v>416859.30000000005</v>
          </cell>
          <cell r="AC10">
            <v>0</v>
          </cell>
          <cell r="AD10">
            <v>0</v>
          </cell>
          <cell r="AE10">
            <v>1896</v>
          </cell>
          <cell r="AF10">
            <v>0</v>
          </cell>
          <cell r="AG10">
            <v>6280.5</v>
          </cell>
          <cell r="AH10">
            <v>0</v>
          </cell>
          <cell r="AI10">
            <v>0</v>
          </cell>
          <cell r="AJ10">
            <v>2370</v>
          </cell>
          <cell r="AK10">
            <v>0</v>
          </cell>
          <cell r="AL10">
            <v>0</v>
          </cell>
          <cell r="AM10">
            <v>427405.80000000005</v>
          </cell>
          <cell r="AN10">
            <v>393993.6</v>
          </cell>
          <cell r="AO10">
            <v>0</v>
          </cell>
          <cell r="AP10">
            <v>0</v>
          </cell>
          <cell r="AQ10">
            <v>1791.9999999999998</v>
          </cell>
          <cell r="AR10">
            <v>0</v>
          </cell>
          <cell r="AS10">
            <v>5935.9999999999991</v>
          </cell>
          <cell r="AT10">
            <v>0</v>
          </cell>
          <cell r="AU10">
            <v>0</v>
          </cell>
          <cell r="AV10">
            <v>2239.9999999999995</v>
          </cell>
          <cell r="AW10">
            <v>0</v>
          </cell>
          <cell r="AX10">
            <v>0</v>
          </cell>
          <cell r="AY10">
            <v>403961.59999999998</v>
          </cell>
          <cell r="AZ10" t="str">
            <v>ASH DDMM CORP (06 ITEMS)</v>
          </cell>
          <cell r="BA10" t="str">
            <v>CONTRATADO</v>
          </cell>
          <cell r="BB10" t="str">
            <v>CONTRATADO</v>
          </cell>
          <cell r="BD10" t="str">
            <v>AS-Homologacion-SM-5-2024-CENARES/ MINSA-1</v>
          </cell>
        </row>
        <row r="11">
          <cell r="D11" t="str">
            <v>41694</v>
          </cell>
          <cell r="E11" t="str">
            <v>512000370052</v>
          </cell>
          <cell r="F11" t="str">
            <v>LANCETA DESCARTABLE RETRACTIL 23 G GRADUABLE X 1.3 mm, 1.8 mm, 2.3 mm   UNIDAD</v>
          </cell>
          <cell r="G11" t="str">
            <v>DDMM Y OTROS</v>
          </cell>
          <cell r="H11">
            <v>0.26</v>
          </cell>
          <cell r="I11">
            <v>0.28600000000000003</v>
          </cell>
          <cell r="J11">
            <v>0.24</v>
          </cell>
          <cell r="M11">
            <v>0.23499999999999999</v>
          </cell>
          <cell r="P11">
            <v>4614700</v>
          </cell>
          <cell r="Q11">
            <v>4900000</v>
          </cell>
          <cell r="T11">
            <v>3600</v>
          </cell>
          <cell r="U11">
            <v>120000</v>
          </cell>
          <cell r="Z11">
            <v>8000</v>
          </cell>
          <cell r="AA11">
            <v>9646300</v>
          </cell>
          <cell r="AB11">
            <v>1107528</v>
          </cell>
          <cell r="AC11">
            <v>1176000</v>
          </cell>
          <cell r="AD11">
            <v>0</v>
          </cell>
          <cell r="AE11">
            <v>0</v>
          </cell>
          <cell r="AF11">
            <v>864</v>
          </cell>
          <cell r="AG11">
            <v>28800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1920</v>
          </cell>
          <cell r="AM11">
            <v>2315112</v>
          </cell>
          <cell r="AN11">
            <v>1084454.5</v>
          </cell>
          <cell r="AO11">
            <v>1151500</v>
          </cell>
          <cell r="AP11">
            <v>0</v>
          </cell>
          <cell r="AQ11">
            <v>0</v>
          </cell>
          <cell r="AR11">
            <v>846</v>
          </cell>
          <cell r="AS11">
            <v>28200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1880</v>
          </cell>
          <cell r="AY11">
            <v>2266880.5</v>
          </cell>
          <cell r="AZ11" t="str">
            <v>ASH DDMM CORP (06 ITEMS)</v>
          </cell>
          <cell r="BA11" t="str">
            <v>CONTRATADO</v>
          </cell>
          <cell r="BB11" t="str">
            <v>CONTRATADO</v>
          </cell>
          <cell r="BD11" t="str">
            <v>AS-Homologacion-SM-5-2024-CENARES/ MINSA-1</v>
          </cell>
        </row>
        <row r="12">
          <cell r="D12" t="str">
            <v>10302</v>
          </cell>
          <cell r="E12" t="str">
            <v>495701410012</v>
          </cell>
          <cell r="F12" t="str">
            <v>APOSITO TRANSPARENTE ADHESIVO 6 cm X 7 cm   UNIDAD</v>
          </cell>
          <cell r="G12" t="str">
            <v>DDMM Y OTROS</v>
          </cell>
          <cell r="H12">
            <v>0.38</v>
          </cell>
          <cell r="I12">
            <v>0.41800000000000004</v>
          </cell>
          <cell r="J12">
            <v>0.38</v>
          </cell>
          <cell r="M12">
            <v>0.31</v>
          </cell>
          <cell r="P12">
            <v>1549275</v>
          </cell>
          <cell r="R12">
            <v>1000</v>
          </cell>
          <cell r="S12">
            <v>30800</v>
          </cell>
          <cell r="U12">
            <v>28000</v>
          </cell>
          <cell r="X12">
            <v>14000</v>
          </cell>
          <cell r="Z12">
            <v>7000</v>
          </cell>
          <cell r="AA12">
            <v>1630075</v>
          </cell>
          <cell r="AB12">
            <v>588724.5</v>
          </cell>
          <cell r="AC12">
            <v>0</v>
          </cell>
          <cell r="AD12">
            <v>380</v>
          </cell>
          <cell r="AE12">
            <v>11704</v>
          </cell>
          <cell r="AF12">
            <v>0</v>
          </cell>
          <cell r="AG12">
            <v>10640</v>
          </cell>
          <cell r="AH12">
            <v>0</v>
          </cell>
          <cell r="AI12">
            <v>0</v>
          </cell>
          <cell r="AJ12">
            <v>5320</v>
          </cell>
          <cell r="AK12">
            <v>0</v>
          </cell>
          <cell r="AL12">
            <v>2660</v>
          </cell>
          <cell r="AM12">
            <v>619428.5</v>
          </cell>
          <cell r="AN12">
            <v>480275.25</v>
          </cell>
          <cell r="AO12">
            <v>0</v>
          </cell>
          <cell r="AP12">
            <v>310</v>
          </cell>
          <cell r="AQ12">
            <v>9548</v>
          </cell>
          <cell r="AR12">
            <v>0</v>
          </cell>
          <cell r="AS12">
            <v>8680</v>
          </cell>
          <cell r="AT12">
            <v>0</v>
          </cell>
          <cell r="AU12">
            <v>0</v>
          </cell>
          <cell r="AV12">
            <v>4340</v>
          </cell>
          <cell r="AW12">
            <v>0</v>
          </cell>
          <cell r="AX12">
            <v>2170</v>
          </cell>
          <cell r="AY12">
            <v>505323.25</v>
          </cell>
          <cell r="AZ12" t="str">
            <v>ASH DDMM CORP (09 ITEMS)</v>
          </cell>
          <cell r="BA12" t="str">
            <v>CONTRATADO</v>
          </cell>
          <cell r="BB12" t="str">
            <v>CONTRATADO</v>
          </cell>
          <cell r="BD12" t="str">
            <v>AS-Homologacion-SM-4-2024-CENARES/ MINSA-1</v>
          </cell>
          <cell r="BE12">
            <v>45579</v>
          </cell>
        </row>
        <row r="13">
          <cell r="D13" t="str">
            <v>10482</v>
          </cell>
          <cell r="E13" t="str">
            <v>495700210082</v>
          </cell>
          <cell r="F13" t="str">
            <v>CATETER ENDOVENOSO PERIFERICO Nº 24 G X 3/4"   UNIDAD</v>
          </cell>
          <cell r="G13" t="str">
            <v>DDMM Y OTROS</v>
          </cell>
          <cell r="H13">
            <v>2</v>
          </cell>
          <cell r="I13">
            <v>2.2000000000000002</v>
          </cell>
          <cell r="J13">
            <v>1.25</v>
          </cell>
          <cell r="M13">
            <v>0.98</v>
          </cell>
          <cell r="P13">
            <v>671300</v>
          </cell>
          <cell r="R13">
            <v>1000</v>
          </cell>
          <cell r="S13">
            <v>48000</v>
          </cell>
          <cell r="T13">
            <v>3400</v>
          </cell>
          <cell r="U13">
            <v>17500</v>
          </cell>
          <cell r="W13">
            <v>2000</v>
          </cell>
          <cell r="Y13">
            <v>1550</v>
          </cell>
          <cell r="AA13">
            <v>744750</v>
          </cell>
          <cell r="AB13">
            <v>839125</v>
          </cell>
          <cell r="AC13">
            <v>0</v>
          </cell>
          <cell r="AD13">
            <v>1250</v>
          </cell>
          <cell r="AE13">
            <v>60000</v>
          </cell>
          <cell r="AF13">
            <v>4250</v>
          </cell>
          <cell r="AG13">
            <v>21875</v>
          </cell>
          <cell r="AH13">
            <v>0</v>
          </cell>
          <cell r="AI13">
            <v>2500</v>
          </cell>
          <cell r="AJ13">
            <v>0</v>
          </cell>
          <cell r="AK13">
            <v>1937.5</v>
          </cell>
          <cell r="AL13">
            <v>0</v>
          </cell>
          <cell r="AM13">
            <v>930937.5</v>
          </cell>
          <cell r="AN13">
            <v>657874</v>
          </cell>
          <cell r="AO13">
            <v>0</v>
          </cell>
          <cell r="AP13">
            <v>980</v>
          </cell>
          <cell r="AQ13">
            <v>47040</v>
          </cell>
          <cell r="AR13">
            <v>3332</v>
          </cell>
          <cell r="AS13">
            <v>17150</v>
          </cell>
          <cell r="AT13">
            <v>0</v>
          </cell>
          <cell r="AU13">
            <v>1960</v>
          </cell>
          <cell r="AV13">
            <v>0</v>
          </cell>
          <cell r="AW13">
            <v>1519</v>
          </cell>
          <cell r="AX13">
            <v>0</v>
          </cell>
          <cell r="AY13">
            <v>729855</v>
          </cell>
          <cell r="AZ13" t="str">
            <v>ASH DDMM CORP (09 ITEMS)</v>
          </cell>
          <cell r="BA13" t="str">
            <v>CONTRATADO</v>
          </cell>
          <cell r="BB13" t="str">
            <v>CONTRATADO</v>
          </cell>
          <cell r="BD13" t="str">
            <v>AS-Homologacion-SM-4-2024-CENARES/ MINSA-1</v>
          </cell>
          <cell r="BE13">
            <v>45579</v>
          </cell>
        </row>
        <row r="14">
          <cell r="D14" t="str">
            <v>12703</v>
          </cell>
          <cell r="E14" t="str">
            <v>495701010032</v>
          </cell>
          <cell r="F14" t="str">
            <v>TUBO OROFARINGEO (TUBO DE MAYO) N° 4   UNIDAD</v>
          </cell>
          <cell r="G14" t="str">
            <v>DDMM Y OTROS</v>
          </cell>
          <cell r="H14">
            <v>8.4</v>
          </cell>
          <cell r="I14">
            <v>9.24</v>
          </cell>
          <cell r="J14">
            <v>3.67</v>
          </cell>
          <cell r="M14">
            <v>7</v>
          </cell>
          <cell r="P14">
            <v>54860</v>
          </cell>
          <cell r="U14">
            <v>1800</v>
          </cell>
          <cell r="Z14">
            <v>150</v>
          </cell>
          <cell r="AA14">
            <v>56810</v>
          </cell>
          <cell r="AB14">
            <v>201336.19999999998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6606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550.5</v>
          </cell>
          <cell r="AM14">
            <v>208492.69999999998</v>
          </cell>
          <cell r="AN14">
            <v>384020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12600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1050</v>
          </cell>
          <cell r="AY14">
            <v>397670</v>
          </cell>
          <cell r="AZ14" t="str">
            <v>ASH DDMM CORP (09 ITEMS)</v>
          </cell>
          <cell r="BA14" t="str">
            <v>CONTRATADO</v>
          </cell>
          <cell r="BB14" t="str">
            <v>CONTRATADO</v>
          </cell>
          <cell r="BD14" t="str">
            <v>AS-Homologacion-SM-4-2024-CENARES/ MINSA-1</v>
          </cell>
          <cell r="BE14">
            <v>45579</v>
          </cell>
        </row>
        <row r="15">
          <cell r="D15" t="str">
            <v>17473</v>
          </cell>
          <cell r="E15" t="str">
            <v>495701010033</v>
          </cell>
          <cell r="F15" t="str">
            <v>TUBO OROFARINGEO (TUBO DE MAYO) N° 5   UNIDAD</v>
          </cell>
          <cell r="G15" t="str">
            <v>DDMM Y OTROS</v>
          </cell>
          <cell r="H15">
            <v>4.17</v>
          </cell>
          <cell r="I15">
            <v>4.5869999999999997</v>
          </cell>
          <cell r="J15">
            <v>3.99</v>
          </cell>
          <cell r="M15">
            <v>7</v>
          </cell>
          <cell r="P15">
            <v>15569</v>
          </cell>
          <cell r="U15">
            <v>1800</v>
          </cell>
          <cell r="X15">
            <v>160</v>
          </cell>
          <cell r="Z15">
            <v>200</v>
          </cell>
          <cell r="AA15">
            <v>17729</v>
          </cell>
          <cell r="AB15">
            <v>62120.310000000005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7182</v>
          </cell>
          <cell r="AH15">
            <v>0</v>
          </cell>
          <cell r="AI15">
            <v>0</v>
          </cell>
          <cell r="AJ15">
            <v>638.40000000000009</v>
          </cell>
          <cell r="AK15">
            <v>0</v>
          </cell>
          <cell r="AL15">
            <v>798</v>
          </cell>
          <cell r="AM15">
            <v>70738.710000000006</v>
          </cell>
          <cell r="AN15">
            <v>108983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12600</v>
          </cell>
          <cell r="AT15">
            <v>0</v>
          </cell>
          <cell r="AU15">
            <v>0</v>
          </cell>
          <cell r="AV15">
            <v>1120</v>
          </cell>
          <cell r="AW15">
            <v>0</v>
          </cell>
          <cell r="AX15">
            <v>1400</v>
          </cell>
          <cell r="AY15">
            <v>124103</v>
          </cell>
          <cell r="AZ15" t="str">
            <v>ASH DDMM CORP (09 ITEMS)</v>
          </cell>
          <cell r="BA15" t="str">
            <v>CONTRATADO</v>
          </cell>
          <cell r="BB15" t="str">
            <v>CONTRATADO</v>
          </cell>
          <cell r="BD15" t="str">
            <v>AS-Homologacion-SM-4-2024-CENARES/ MINSA-1</v>
          </cell>
          <cell r="BE15">
            <v>45579</v>
          </cell>
        </row>
        <row r="16">
          <cell r="D16" t="str">
            <v>29633</v>
          </cell>
          <cell r="E16" t="str">
            <v>495701490056</v>
          </cell>
          <cell r="F16" t="str">
            <v>CATETER VENOSO CENTRAL TRIPLE LUMEN 7 FR X 20 cm   UNIDAD</v>
          </cell>
          <cell r="G16" t="str">
            <v>DDMM Y OTROS</v>
          </cell>
          <cell r="H16">
            <v>67.25</v>
          </cell>
          <cell r="I16">
            <v>73.974999999999994</v>
          </cell>
          <cell r="J16">
            <v>59.86</v>
          </cell>
          <cell r="M16">
            <v>49.456000000000003</v>
          </cell>
          <cell r="P16">
            <v>42860</v>
          </cell>
          <cell r="U16">
            <v>750</v>
          </cell>
          <cell r="AA16">
            <v>43610</v>
          </cell>
          <cell r="AB16">
            <v>2565599.6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44895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2610494.6</v>
          </cell>
          <cell r="AN16">
            <v>2119684.16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37092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2156776.16</v>
          </cell>
          <cell r="AZ16" t="str">
            <v>ASH DDMM CORP (09 ITEMS)</v>
          </cell>
          <cell r="BA16" t="str">
            <v>CONTRATADO</v>
          </cell>
          <cell r="BB16" t="str">
            <v>CONTRATADO</v>
          </cell>
          <cell r="BD16" t="str">
            <v>AS-Homologacion-SM-4-2024-CENARES/ MINSA-1</v>
          </cell>
          <cell r="BE16">
            <v>45579</v>
          </cell>
        </row>
        <row r="17">
          <cell r="D17" t="str">
            <v>23127</v>
          </cell>
          <cell r="E17" t="str">
            <v>495700410076</v>
          </cell>
          <cell r="F17" t="str">
            <v>MASCARILLA DESCARTABLE QUIRURGICA 3 PLIEGUES   UNIDAD</v>
          </cell>
          <cell r="G17" t="str">
            <v>DDMM Y OTROS</v>
          </cell>
          <cell r="H17">
            <v>9.9999999999999992E-2</v>
          </cell>
          <cell r="I17">
            <v>0.10999999999999999</v>
          </cell>
          <cell r="J17">
            <v>7.0000000000000007E-2</v>
          </cell>
          <cell r="K17">
            <v>972475.2</v>
          </cell>
          <cell r="L17">
            <v>18008800</v>
          </cell>
          <cell r="M17">
            <v>5.3999999999999999E-2</v>
          </cell>
          <cell r="P17">
            <v>17351200</v>
          </cell>
          <cell r="S17">
            <v>500000</v>
          </cell>
          <cell r="T17">
            <v>14500</v>
          </cell>
          <cell r="U17">
            <v>22100</v>
          </cell>
          <cell r="W17">
            <v>16000</v>
          </cell>
          <cell r="X17">
            <v>45000</v>
          </cell>
          <cell r="Y17">
            <v>30000</v>
          </cell>
          <cell r="Z17">
            <v>30000</v>
          </cell>
          <cell r="AA17">
            <v>18008800</v>
          </cell>
          <cell r="AB17">
            <v>1214584</v>
          </cell>
          <cell r="AC17">
            <v>0</v>
          </cell>
          <cell r="AD17">
            <v>0</v>
          </cell>
          <cell r="AE17">
            <v>35000</v>
          </cell>
          <cell r="AF17">
            <v>1015.0000000000001</v>
          </cell>
          <cell r="AG17">
            <v>1547.0000000000002</v>
          </cell>
          <cell r="AH17">
            <v>0</v>
          </cell>
          <cell r="AI17">
            <v>1120</v>
          </cell>
          <cell r="AJ17">
            <v>3150.0000000000005</v>
          </cell>
          <cell r="AK17">
            <v>2100</v>
          </cell>
          <cell r="AL17">
            <v>2100</v>
          </cell>
          <cell r="AM17">
            <v>1260616.0000000002</v>
          </cell>
          <cell r="AN17">
            <v>936964.8</v>
          </cell>
          <cell r="AO17">
            <v>0</v>
          </cell>
          <cell r="AP17">
            <v>0</v>
          </cell>
          <cell r="AQ17">
            <v>27000</v>
          </cell>
          <cell r="AR17">
            <v>783</v>
          </cell>
          <cell r="AS17">
            <v>1193.4000000000001</v>
          </cell>
          <cell r="AT17">
            <v>0</v>
          </cell>
          <cell r="AU17">
            <v>864</v>
          </cell>
          <cell r="AV17">
            <v>2430</v>
          </cell>
          <cell r="AW17">
            <v>1620</v>
          </cell>
          <cell r="AX17">
            <v>1620</v>
          </cell>
          <cell r="AY17">
            <v>972475.2</v>
          </cell>
          <cell r="AZ17" t="str">
            <v>ASH OTROS CORP MASCARILLA DESCARTABLE</v>
          </cell>
          <cell r="BA17" t="str">
            <v>CONTRATADO</v>
          </cell>
          <cell r="BB17" t="str">
            <v>CONTRATADO</v>
          </cell>
          <cell r="BD17" t="str">
            <v>AS-Homologacion-SM-2-2024-CENARES/MINSA-1</v>
          </cell>
        </row>
        <row r="18">
          <cell r="D18" t="str">
            <v>29075</v>
          </cell>
          <cell r="E18" t="str">
            <v>587100110001</v>
          </cell>
          <cell r="F18" t="str">
            <v>FLUDROCORTISONA 100 µg  TABLETA</v>
          </cell>
          <cell r="G18" t="str">
            <v>PPFF</v>
          </cell>
          <cell r="H18" t="str">
            <v>-</v>
          </cell>
          <cell r="I18" t="str">
            <v>-</v>
          </cell>
          <cell r="J18">
            <v>37.5</v>
          </cell>
          <cell r="M18">
            <v>37.5</v>
          </cell>
          <cell r="P18">
            <v>62750</v>
          </cell>
          <cell r="AA18">
            <v>62750</v>
          </cell>
          <cell r="AB18">
            <v>2353125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2353125</v>
          </cell>
          <cell r="AN18">
            <v>2353125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2353125</v>
          </cell>
          <cell r="AZ18" t="str">
            <v>CD PPFF CENTR FLUDROCORTISONA 100 ug TABLETA</v>
          </cell>
          <cell r="BA18" t="str">
            <v>CONTRATADO</v>
          </cell>
          <cell r="BB18" t="str">
            <v>CONTRATADO</v>
          </cell>
          <cell r="BD18" t="str">
            <v>DIRECTA-PROC-43-2024-CENARES/MINSA-1</v>
          </cell>
        </row>
        <row r="19">
          <cell r="D19" t="str">
            <v>22187</v>
          </cell>
          <cell r="E19" t="str">
            <v>584000060021</v>
          </cell>
          <cell r="F19" t="str">
            <v>INSULINA ISOFANA HUMANA (NPH) ADN RECOMBINANTE 100 UI/mL 10 mL INYECTABLE</v>
          </cell>
          <cell r="G19" t="str">
            <v>PPFF</v>
          </cell>
          <cell r="H19" t="str">
            <v>-</v>
          </cell>
          <cell r="I19" t="str">
            <v>-</v>
          </cell>
          <cell r="J19">
            <v>13.5</v>
          </cell>
          <cell r="M19">
            <v>13.5</v>
          </cell>
          <cell r="P19">
            <v>233068</v>
          </cell>
          <cell r="Q19">
            <v>116800</v>
          </cell>
          <cell r="AA19">
            <v>349868</v>
          </cell>
          <cell r="AB19">
            <v>3146418</v>
          </cell>
          <cell r="AC19">
            <v>1576800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4723218</v>
          </cell>
          <cell r="AN19">
            <v>3146418</v>
          </cell>
          <cell r="AO19">
            <v>1576800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4723218</v>
          </cell>
          <cell r="AZ19" t="str">
            <v>CD PPFF CENTR INSULINA ISOFANA HUMANA (NPH) ADN RECONBINANTE 100 UI/ML 10 ML INYECTABLE</v>
          </cell>
          <cell r="BA19" t="str">
            <v>CONTRATADO</v>
          </cell>
          <cell r="BB19" t="str">
            <v>CONTRATADO</v>
          </cell>
          <cell r="BD19" t="str">
            <v>DIRECTA-PROC-48-2024-CENARES/ MINSA-1</v>
          </cell>
          <cell r="BE19">
            <v>45600</v>
          </cell>
        </row>
        <row r="20">
          <cell r="D20" t="str">
            <v>19443</v>
          </cell>
          <cell r="E20" t="str">
            <v>586900100003</v>
          </cell>
          <cell r="F20" t="str">
            <v>BUPRENORFINA( PARCHE TRANSDERMICO) 35 UG/H (20 MG COMO BASE)  PARCHE</v>
          </cell>
          <cell r="G20" t="str">
            <v>PPFF</v>
          </cell>
          <cell r="H20" t="str">
            <v>-</v>
          </cell>
          <cell r="I20" t="str">
            <v>-</v>
          </cell>
          <cell r="J20">
            <v>61.8</v>
          </cell>
          <cell r="M20">
            <v>61.8</v>
          </cell>
          <cell r="P20">
            <v>98115</v>
          </cell>
          <cell r="AA20">
            <v>98115</v>
          </cell>
          <cell r="AB20">
            <v>6063507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6063507</v>
          </cell>
          <cell r="AN20">
            <v>6063507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6063507</v>
          </cell>
          <cell r="AZ20" t="str">
            <v>CD PPFF CORP BUPRENORFINA (PARCHE TRANSDERMICO) 35 UG/H (20 MG COMO BASE)</v>
          </cell>
          <cell r="BA20" t="str">
            <v>CONTRATADO</v>
          </cell>
          <cell r="BB20" t="str">
            <v>CONTRATADO</v>
          </cell>
          <cell r="BD20" t="str">
            <v>DIRECTA-PROC-47-2024-CENARES/MINSA-1</v>
          </cell>
        </row>
        <row r="21">
          <cell r="D21" t="str">
            <v>25177</v>
          </cell>
          <cell r="E21" t="str">
            <v>583500180008</v>
          </cell>
          <cell r="F21" t="str">
            <v>MEGLUMINA GADOPENTETATO 469.01 mg/mL 15 mL INYECTABLE</v>
          </cell>
          <cell r="G21" t="str">
            <v>PPFF</v>
          </cell>
          <cell r="H21" t="str">
            <v>-</v>
          </cell>
          <cell r="I21" t="str">
            <v>-</v>
          </cell>
          <cell r="J21">
            <v>237.5</v>
          </cell>
          <cell r="M21">
            <v>237.5</v>
          </cell>
          <cell r="P21">
            <v>11028</v>
          </cell>
          <cell r="AA21">
            <v>11028</v>
          </cell>
          <cell r="AB21">
            <v>2619150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2619150</v>
          </cell>
          <cell r="AN21">
            <v>2619150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2619150</v>
          </cell>
          <cell r="AZ21" t="str">
            <v>DIRECTA PPFF CENTR (3 ITEMS)</v>
          </cell>
          <cell r="BA21" t="str">
            <v>CONTRATADO</v>
          </cell>
          <cell r="BB21" t="str">
            <v>CONTRATADO</v>
          </cell>
          <cell r="BD21" t="str">
            <v>DIRECTA-PROC-49-2024-CENARES/ MINSA-1</v>
          </cell>
          <cell r="BE21">
            <v>45596</v>
          </cell>
        </row>
        <row r="22">
          <cell r="D22" t="str">
            <v>02554</v>
          </cell>
          <cell r="E22" t="str">
            <v>583900080001</v>
          </cell>
          <cell r="F22" t="str">
            <v>DANAZOL 200 mg  TABLETA</v>
          </cell>
          <cell r="G22" t="str">
            <v>PPFF</v>
          </cell>
          <cell r="H22" t="str">
            <v>-</v>
          </cell>
          <cell r="I22" t="str">
            <v>-</v>
          </cell>
          <cell r="J22">
            <v>6</v>
          </cell>
          <cell r="M22">
            <v>6</v>
          </cell>
          <cell r="P22">
            <v>55400</v>
          </cell>
          <cell r="AA22">
            <v>55400</v>
          </cell>
          <cell r="AB22">
            <v>332400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332400</v>
          </cell>
          <cell r="AN22">
            <v>332400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332400</v>
          </cell>
          <cell r="AZ22" t="str">
            <v>DIRECTA PPFF CENTR (3 ITEMS)</v>
          </cell>
          <cell r="BA22" t="str">
            <v>CONTRATADO</v>
          </cell>
          <cell r="BB22" t="str">
            <v>CONTRATADO</v>
          </cell>
          <cell r="BD22" t="str">
            <v>DIRECTA-PROC-49-2024-CENARES/ MINSA-1</v>
          </cell>
          <cell r="BE22">
            <v>45596</v>
          </cell>
        </row>
        <row r="23">
          <cell r="D23" t="str">
            <v>05143</v>
          </cell>
          <cell r="E23" t="str">
            <v>583000380001</v>
          </cell>
          <cell r="F23" t="str">
            <v>OLEATO DE MONOETANOLAMINA 50 mg/mL 2 mL INYECTABLE</v>
          </cell>
          <cell r="G23" t="str">
            <v>PPFF</v>
          </cell>
          <cell r="H23" t="str">
            <v>-</v>
          </cell>
          <cell r="I23" t="str">
            <v>-</v>
          </cell>
          <cell r="J23">
            <v>380</v>
          </cell>
          <cell r="M23">
            <v>380</v>
          </cell>
          <cell r="P23">
            <v>615</v>
          </cell>
          <cell r="AA23">
            <v>615</v>
          </cell>
          <cell r="AB23">
            <v>233700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233700</v>
          </cell>
          <cell r="AN23">
            <v>233700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233700</v>
          </cell>
          <cell r="AZ23" t="str">
            <v>DIRECTA PPFF CENTR (3 ITEMS)</v>
          </cell>
          <cell r="BA23" t="str">
            <v>CONTRATADO</v>
          </cell>
          <cell r="BB23" t="str">
            <v>CONTRATADO</v>
          </cell>
          <cell r="BD23" t="str">
            <v>DIRECTA-PROC-49-2024-CENARES/ MINSA-1</v>
          </cell>
          <cell r="BE23">
            <v>45596</v>
          </cell>
        </row>
        <row r="24">
          <cell r="D24" t="str">
            <v>24704</v>
          </cell>
          <cell r="E24" t="str">
            <v>495700380010</v>
          </cell>
          <cell r="F24" t="str">
            <v>LLAVE DE TRIPLE VIA CON EXTENSION X 10 cm   UNIDAD</v>
          </cell>
          <cell r="G24" t="str">
            <v>DDMM Y OTROS</v>
          </cell>
          <cell r="H24" t="str">
            <v>-</v>
          </cell>
          <cell r="I24" t="str">
            <v>-</v>
          </cell>
          <cell r="J24">
            <v>0.86</v>
          </cell>
          <cell r="K24">
            <v>1198038.6000000001</v>
          </cell>
          <cell r="L24">
            <v>1603800</v>
          </cell>
          <cell r="M24">
            <v>0.74700000000000011</v>
          </cell>
          <cell r="P24">
            <v>1601800</v>
          </cell>
          <cell r="R24">
            <v>2000</v>
          </cell>
          <cell r="AA24">
            <v>1603800</v>
          </cell>
          <cell r="AB24">
            <v>1377548</v>
          </cell>
          <cell r="AC24">
            <v>0</v>
          </cell>
          <cell r="AD24">
            <v>1720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1379268</v>
          </cell>
          <cell r="AN24">
            <v>1196544.6000000001</v>
          </cell>
          <cell r="AO24">
            <v>0</v>
          </cell>
          <cell r="AP24">
            <v>1494.0000000000002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1198038.6000000001</v>
          </cell>
          <cell r="AZ24" t="str">
            <v xml:space="preserve">LP DDMM CENTR LLAVE TRIPLE VIA CON EXTENSION X 10cm </v>
          </cell>
          <cell r="BA24" t="str">
            <v>CONTRATADO</v>
          </cell>
          <cell r="BB24" t="str">
            <v>CONTRATADO</v>
          </cell>
          <cell r="BD24" t="str">
            <v>LP-SM-31-2024-CENARES/ MINSA-1</v>
          </cell>
        </row>
        <row r="25">
          <cell r="D25" t="str">
            <v>11849</v>
          </cell>
          <cell r="E25" t="str">
            <v>495700480032</v>
          </cell>
          <cell r="F25" t="str">
            <v>SONDA DE ASPIRACION ENDOTRAQUEAL Nº 12   UNIDAD</v>
          </cell>
          <cell r="G25" t="str">
            <v>DDMM Y OTROS</v>
          </cell>
          <cell r="H25">
            <v>0.96</v>
          </cell>
          <cell r="I25">
            <v>1.056</v>
          </cell>
          <cell r="J25">
            <v>0.92</v>
          </cell>
          <cell r="M25">
            <v>0.87</v>
          </cell>
          <cell r="P25">
            <v>137175</v>
          </cell>
          <cell r="U25">
            <v>2950</v>
          </cell>
          <cell r="Z25">
            <v>50</v>
          </cell>
          <cell r="AA25">
            <v>140175</v>
          </cell>
          <cell r="AB25">
            <v>126201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2714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46</v>
          </cell>
          <cell r="AM25">
            <v>128961</v>
          </cell>
          <cell r="AN25">
            <v>119342.25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2566.5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43.5</v>
          </cell>
          <cell r="AY25">
            <v>121952.25</v>
          </cell>
          <cell r="AZ25" t="str">
            <v>LP DDMM Y OTROS CORP (06 ÍTEMS)</v>
          </cell>
          <cell r="BA25" t="str">
            <v>CONTRATADO</v>
          </cell>
          <cell r="BB25" t="str">
            <v>CONTRATADO</v>
          </cell>
          <cell r="BD25" t="str">
            <v xml:space="preserve"> LP-SM-27-2024-CENARES/ MINSA-1</v>
          </cell>
        </row>
        <row r="26">
          <cell r="D26" t="str">
            <v>11851</v>
          </cell>
          <cell r="E26" t="str">
            <v>495700480033</v>
          </cell>
          <cell r="F26" t="str">
            <v>SONDA DE ASPIRACION ENDOTRAQUEAL Nº 16   UNIDAD</v>
          </cell>
          <cell r="G26" t="str">
            <v>DDMM Y OTROS</v>
          </cell>
          <cell r="H26">
            <v>0.96</v>
          </cell>
          <cell r="I26">
            <v>1.056</v>
          </cell>
          <cell r="J26">
            <v>0.92</v>
          </cell>
          <cell r="M26">
            <v>0.87</v>
          </cell>
          <cell r="P26">
            <v>177125</v>
          </cell>
          <cell r="U26">
            <v>9200</v>
          </cell>
          <cell r="Z26">
            <v>75</v>
          </cell>
          <cell r="AA26">
            <v>186400</v>
          </cell>
          <cell r="AB26">
            <v>162955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8464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69</v>
          </cell>
          <cell r="AM26">
            <v>171488</v>
          </cell>
          <cell r="AN26">
            <v>154098.75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8004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65.25</v>
          </cell>
          <cell r="AY26">
            <v>162168</v>
          </cell>
          <cell r="AZ26" t="str">
            <v>LP DDMM Y OTROS CORP (06 ÍTEMS)</v>
          </cell>
          <cell r="BA26" t="str">
            <v>CONTRATADO</v>
          </cell>
          <cell r="BB26" t="str">
            <v>CONTRATADO</v>
          </cell>
          <cell r="BD26" t="str">
            <v xml:space="preserve"> LP-SM-27-2024-CENARES/ MINSA-1</v>
          </cell>
        </row>
        <row r="27">
          <cell r="D27" t="str">
            <v>16825</v>
          </cell>
          <cell r="E27" t="str">
            <v>139200410066</v>
          </cell>
          <cell r="F27" t="str">
            <v>PAÑAL CALZON DESCARTABLE PARA ADULTO TALLA GRANDE   UNIDAD</v>
          </cell>
          <cell r="G27" t="str">
            <v>DDMM Y OTROS</v>
          </cell>
          <cell r="H27">
            <v>2.52</v>
          </cell>
          <cell r="I27">
            <v>2.7720000000000002</v>
          </cell>
          <cell r="J27">
            <v>2.68</v>
          </cell>
          <cell r="M27">
            <v>2.6</v>
          </cell>
          <cell r="P27">
            <v>665480</v>
          </cell>
          <cell r="Y27">
            <v>750</v>
          </cell>
          <cell r="AA27">
            <v>666230</v>
          </cell>
          <cell r="AB27">
            <v>1783486.4000000001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2010.0000000000002</v>
          </cell>
          <cell r="AL27">
            <v>0</v>
          </cell>
          <cell r="AM27">
            <v>1785496.4000000001</v>
          </cell>
          <cell r="AN27">
            <v>1730248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1950</v>
          </cell>
          <cell r="AX27">
            <v>0</v>
          </cell>
          <cell r="AY27">
            <v>1732198</v>
          </cell>
          <cell r="AZ27" t="str">
            <v>LP DDMM Y OTROS CORP (06 ÍTEMS)</v>
          </cell>
          <cell r="BA27" t="str">
            <v>CONTRATADO</v>
          </cell>
          <cell r="BB27" t="str">
            <v>CONTRATADO</v>
          </cell>
          <cell r="BD27" t="str">
            <v xml:space="preserve"> LP-SM-27-2024-CENARES/ MINSA-1</v>
          </cell>
        </row>
        <row r="28">
          <cell r="D28" t="str">
            <v>18931</v>
          </cell>
          <cell r="E28" t="str">
            <v>495500010135</v>
          </cell>
          <cell r="F28" t="str">
            <v>BOTA DESCARTABLE CUBRE CALZADO PARA CIRUJANO (PAR)   UNIDAD</v>
          </cell>
          <cell r="G28" t="str">
            <v>DDMM Y OTROS</v>
          </cell>
          <cell r="H28">
            <v>0.8</v>
          </cell>
          <cell r="I28">
            <v>0.88000000000000012</v>
          </cell>
          <cell r="J28">
            <v>0.5</v>
          </cell>
          <cell r="K28">
            <v>1998902.4</v>
          </cell>
          <cell r="L28">
            <v>4164380</v>
          </cell>
          <cell r="M28">
            <v>0.48</v>
          </cell>
          <cell r="P28">
            <v>4060880</v>
          </cell>
          <cell r="U28">
            <v>103500</v>
          </cell>
          <cell r="AA28">
            <v>4164380</v>
          </cell>
          <cell r="AB28">
            <v>2030440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51750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2082190</v>
          </cell>
          <cell r="AN28">
            <v>1949222.4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49680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1998902.4</v>
          </cell>
          <cell r="AZ28" t="str">
            <v>LP OTROS CORP EPP (04 ÍTEMS)</v>
          </cell>
          <cell r="BA28" t="str">
            <v>CONSENTIDO</v>
          </cell>
          <cell r="BB28" t="str">
            <v>CONSENTIDO</v>
          </cell>
          <cell r="BD28" t="str">
            <v>LP-SM-25-2024-CENARES/MINSA-1</v>
          </cell>
        </row>
        <row r="29">
          <cell r="D29" t="str">
            <v>35343</v>
          </cell>
          <cell r="E29" t="str">
            <v>495500011418</v>
          </cell>
          <cell r="F29" t="str">
            <v>MANDIL DESCARTABLE NO ESTERIL  TALLA "L" UNIDAD</v>
          </cell>
          <cell r="G29" t="str">
            <v>DDMM Y OTROS</v>
          </cell>
          <cell r="H29">
            <v>2.8899999999999997</v>
          </cell>
          <cell r="I29">
            <v>3.1789999999999998</v>
          </cell>
          <cell r="J29">
            <v>2.4500000000000002</v>
          </cell>
          <cell r="K29">
            <v>5813910</v>
          </cell>
          <cell r="L29">
            <v>2583960</v>
          </cell>
          <cell r="M29">
            <v>2.25</v>
          </cell>
          <cell r="P29">
            <v>2520860</v>
          </cell>
          <cell r="T29">
            <v>2900</v>
          </cell>
          <cell r="U29">
            <v>60200</v>
          </cell>
          <cell r="AA29">
            <v>2583960</v>
          </cell>
          <cell r="AB29">
            <v>6176107</v>
          </cell>
          <cell r="AC29">
            <v>0</v>
          </cell>
          <cell r="AD29">
            <v>0</v>
          </cell>
          <cell r="AE29">
            <v>0</v>
          </cell>
          <cell r="AF29">
            <v>7105.0000000000009</v>
          </cell>
          <cell r="AG29">
            <v>147490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6330702</v>
          </cell>
          <cell r="AN29">
            <v>5671935</v>
          </cell>
          <cell r="AO29">
            <v>0</v>
          </cell>
          <cell r="AP29">
            <v>0</v>
          </cell>
          <cell r="AQ29">
            <v>0</v>
          </cell>
          <cell r="AR29">
            <v>6525</v>
          </cell>
          <cell r="AS29">
            <v>135450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5813910</v>
          </cell>
          <cell r="AZ29" t="str">
            <v>LP OTROS CORP EPP (04 ÍTEMS)</v>
          </cell>
          <cell r="BA29" t="str">
            <v>CONSENTIDO</v>
          </cell>
          <cell r="BB29" t="str">
            <v>CONSENTIDO</v>
          </cell>
          <cell r="BD29" t="str">
            <v>LP-SM-25-2024-CENARES/MINSA-1</v>
          </cell>
        </row>
        <row r="30">
          <cell r="D30" t="str">
            <v>18725</v>
          </cell>
          <cell r="E30" t="str">
            <v>495500010455</v>
          </cell>
          <cell r="F30" t="str">
            <v>GORRO DESCARTABLE DE CIRUJANO   UNIDAD</v>
          </cell>
          <cell r="G30" t="str">
            <v>DDMM Y OTROS</v>
          </cell>
          <cell r="H30">
            <v>0.17</v>
          </cell>
          <cell r="I30">
            <v>0.187</v>
          </cell>
          <cell r="J30">
            <v>0.15</v>
          </cell>
          <cell r="M30">
            <v>9.5000000000000001E-2</v>
          </cell>
          <cell r="P30">
            <v>815300</v>
          </cell>
          <cell r="T30">
            <v>2000</v>
          </cell>
          <cell r="U30">
            <v>48000</v>
          </cell>
          <cell r="AA30">
            <v>865300</v>
          </cell>
          <cell r="AB30">
            <v>122295</v>
          </cell>
          <cell r="AC30">
            <v>0</v>
          </cell>
          <cell r="AD30">
            <v>0</v>
          </cell>
          <cell r="AE30">
            <v>0</v>
          </cell>
          <cell r="AF30">
            <v>300</v>
          </cell>
          <cell r="AG30">
            <v>7200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129795</v>
          </cell>
          <cell r="AN30">
            <v>77453.5</v>
          </cell>
          <cell r="AO30">
            <v>0</v>
          </cell>
          <cell r="AP30">
            <v>0</v>
          </cell>
          <cell r="AQ30">
            <v>0</v>
          </cell>
          <cell r="AR30">
            <v>190</v>
          </cell>
          <cell r="AS30">
            <v>4560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82203.5</v>
          </cell>
          <cell r="AZ30" t="str">
            <v>LP OTROS CORP EPP 2 ITEMS</v>
          </cell>
          <cell r="BA30" t="str">
            <v>CONTRATADO</v>
          </cell>
          <cell r="BB30" t="str">
            <v>CONTRATADO</v>
          </cell>
          <cell r="BD30" t="str">
            <v>LP-SM-33-2024-CENARES/MINSA-1</v>
          </cell>
        </row>
        <row r="31">
          <cell r="D31" t="str">
            <v>38996</v>
          </cell>
          <cell r="E31" t="str">
            <v>495500011499</v>
          </cell>
          <cell r="F31" t="str">
            <v>MANDIL DESCARTABLE NO ESTERIL  TALLA S UNIDAD</v>
          </cell>
          <cell r="G31" t="str">
            <v>DDMM Y OTROS</v>
          </cell>
          <cell r="H31">
            <v>3.0799999999999996</v>
          </cell>
          <cell r="I31">
            <v>3.3879999999999995</v>
          </cell>
          <cell r="J31">
            <v>2.4500000000000002</v>
          </cell>
          <cell r="M31">
            <v>2.09</v>
          </cell>
          <cell r="P31">
            <v>256830</v>
          </cell>
          <cell r="T31">
            <v>2920</v>
          </cell>
          <cell r="AA31">
            <v>259750</v>
          </cell>
          <cell r="AB31">
            <v>629233.5</v>
          </cell>
          <cell r="AC31">
            <v>0</v>
          </cell>
          <cell r="AD31">
            <v>0</v>
          </cell>
          <cell r="AE31">
            <v>0</v>
          </cell>
          <cell r="AF31">
            <v>7154.0000000000009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636387.5</v>
          </cell>
          <cell r="AN31">
            <v>536774.69999999995</v>
          </cell>
          <cell r="AO31">
            <v>0</v>
          </cell>
          <cell r="AP31">
            <v>0</v>
          </cell>
          <cell r="AQ31">
            <v>0</v>
          </cell>
          <cell r="AR31">
            <v>6102.7999999999993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542877.5</v>
          </cell>
          <cell r="AZ31" t="str">
            <v>LP OTROS CORP EPP 2 ITEMS</v>
          </cell>
          <cell r="BA31" t="str">
            <v>CONTRATADO</v>
          </cell>
          <cell r="BB31" t="str">
            <v>CONTRATADO</v>
          </cell>
          <cell r="BD31" t="str">
            <v>LP-SM-33-2024-CENARES/MINSA-1</v>
          </cell>
        </row>
        <row r="32">
          <cell r="D32" t="str">
            <v>01502</v>
          </cell>
          <cell r="E32" t="str">
            <v>585200260004</v>
          </cell>
          <cell r="F32" t="str">
            <v>CALCITRIOL 1 µg/1 mL 1 mL INYECTABLE</v>
          </cell>
          <cell r="G32" t="str">
            <v>PPFF</v>
          </cell>
          <cell r="H32" t="str">
            <v>-</v>
          </cell>
          <cell r="I32" t="str">
            <v>-</v>
          </cell>
          <cell r="J32">
            <v>16.37</v>
          </cell>
          <cell r="M32">
            <v>6.2</v>
          </cell>
          <cell r="P32">
            <v>15600</v>
          </cell>
          <cell r="AA32">
            <v>15600</v>
          </cell>
          <cell r="AB32">
            <v>255372.00000000003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255372.00000000003</v>
          </cell>
          <cell r="AN32">
            <v>96720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96720</v>
          </cell>
          <cell r="AZ32" t="str">
            <v>LP PPFF CENTR (07 ITEMS)</v>
          </cell>
          <cell r="BA32" t="str">
            <v>CONTRATADO</v>
          </cell>
          <cell r="BB32" t="str">
            <v>CONTRATADO</v>
          </cell>
          <cell r="BD32" t="str">
            <v>LP-SM-24-2024-CENARES/MINSA-1</v>
          </cell>
        </row>
        <row r="33">
          <cell r="D33" t="str">
            <v>03536</v>
          </cell>
          <cell r="E33" t="str">
            <v>582800230005</v>
          </cell>
          <cell r="F33" t="str">
            <v>FERROSO SULFATO 25 mg de Fe/mL 30 mL SOLUCION</v>
          </cell>
          <cell r="G33" t="str">
            <v>PPFF</v>
          </cell>
          <cell r="H33" t="str">
            <v>-</v>
          </cell>
          <cell r="I33" t="str">
            <v>-</v>
          </cell>
          <cell r="J33">
            <v>11.4</v>
          </cell>
          <cell r="M33">
            <v>4.3</v>
          </cell>
          <cell r="P33">
            <v>1089339</v>
          </cell>
          <cell r="Q33">
            <v>1500000</v>
          </cell>
          <cell r="AA33">
            <v>2589339</v>
          </cell>
          <cell r="AB33">
            <v>12418464.6</v>
          </cell>
          <cell r="AC33">
            <v>17100000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29518464.600000001</v>
          </cell>
          <cell r="AN33">
            <v>4684157.7</v>
          </cell>
          <cell r="AO33">
            <v>6450000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11134157.699999999</v>
          </cell>
          <cell r="AZ33" t="str">
            <v>LP PPFF CENTR (07 ITEMS)</v>
          </cell>
          <cell r="BA33" t="str">
            <v>CONTRATADO</v>
          </cell>
          <cell r="BB33" t="str">
            <v>CONTRATADO</v>
          </cell>
          <cell r="BD33" t="str">
            <v>LP-SM-24-2024-CENARES/MINSA-1</v>
          </cell>
        </row>
        <row r="34">
          <cell r="D34" t="str">
            <v>20475</v>
          </cell>
          <cell r="E34" t="str">
            <v>587100010005</v>
          </cell>
          <cell r="F34" t="str">
            <v>HIDROCORTISONA 20 mg  TABLETA</v>
          </cell>
          <cell r="G34" t="str">
            <v>PPFF</v>
          </cell>
          <cell r="H34" t="str">
            <v>-</v>
          </cell>
          <cell r="I34" t="str">
            <v>-</v>
          </cell>
          <cell r="J34">
            <v>10</v>
          </cell>
          <cell r="M34">
            <v>8</v>
          </cell>
          <cell r="P34">
            <v>76400</v>
          </cell>
          <cell r="AA34">
            <v>76400</v>
          </cell>
          <cell r="AB34">
            <v>764000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764000</v>
          </cell>
          <cell r="AN34">
            <v>611200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611200</v>
          </cell>
          <cell r="AZ34" t="str">
            <v>LP PPFF CENTR (07 ITEMS)</v>
          </cell>
          <cell r="BA34" t="str">
            <v>CONTRATADO</v>
          </cell>
          <cell r="BB34" t="str">
            <v>CONTRATADO</v>
          </cell>
          <cell r="BD34" t="str">
            <v>LP-SM-24-2024-CENARES/MINSA-1</v>
          </cell>
        </row>
        <row r="35">
          <cell r="D35" t="str">
            <v>28399</v>
          </cell>
          <cell r="E35" t="str">
            <v>583400020002</v>
          </cell>
          <cell r="F35" t="str">
            <v>DORZOLAMIDA (SOLUCION OFTALMICA) 20 mg/mL 15 mL SOLUCION</v>
          </cell>
          <cell r="G35" t="str">
            <v>PPFF</v>
          </cell>
          <cell r="H35" t="str">
            <v>-</v>
          </cell>
          <cell r="I35" t="str">
            <v>-</v>
          </cell>
          <cell r="J35">
            <v>9.9600000000000009</v>
          </cell>
          <cell r="M35">
            <v>17.7</v>
          </cell>
          <cell r="P35">
            <v>13150</v>
          </cell>
          <cell r="AA35">
            <v>13150</v>
          </cell>
          <cell r="AB35">
            <v>130974.00000000001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130974.00000000001</v>
          </cell>
          <cell r="AN35">
            <v>232755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232755</v>
          </cell>
          <cell r="AZ35" t="str">
            <v>LP PPFF CENTR (07 ITEMS)</v>
          </cell>
          <cell r="BA35" t="str">
            <v>CONTRATADO</v>
          </cell>
          <cell r="BB35" t="str">
            <v>CONTRATADO</v>
          </cell>
          <cell r="BD35" t="str">
            <v>LP-SM-24-2024-CENARES/MINSA-1</v>
          </cell>
        </row>
        <row r="36">
          <cell r="D36" t="str">
            <v>41174</v>
          </cell>
          <cell r="E36" t="str">
            <v>584000030002</v>
          </cell>
          <cell r="F36" t="str">
            <v>GLICLAZIDA (TABLETA DE LIBERACION MODIFICADA) 60 mg  TABLETA</v>
          </cell>
          <cell r="G36" t="str">
            <v>PPFF</v>
          </cell>
          <cell r="H36" t="str">
            <v>-</v>
          </cell>
          <cell r="I36" t="str">
            <v>-</v>
          </cell>
          <cell r="J36">
            <v>2.9</v>
          </cell>
          <cell r="M36">
            <v>2.6</v>
          </cell>
          <cell r="P36">
            <v>274680</v>
          </cell>
          <cell r="Q36">
            <v>372300</v>
          </cell>
          <cell r="AA36">
            <v>646980</v>
          </cell>
          <cell r="AB36">
            <v>796572</v>
          </cell>
          <cell r="AC36">
            <v>1079670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1876242</v>
          </cell>
          <cell r="AN36">
            <v>714168</v>
          </cell>
          <cell r="AO36">
            <v>967980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1682148</v>
          </cell>
          <cell r="AZ36" t="str">
            <v>LP PPFF CENTR (07 ITEMS)</v>
          </cell>
          <cell r="BA36" t="str">
            <v>CONTRATADO</v>
          </cell>
          <cell r="BB36" t="str">
            <v>CONTRATADO</v>
          </cell>
          <cell r="BD36" t="str">
            <v>LP-SM-24-2024-CENARES/MINSA-1</v>
          </cell>
        </row>
        <row r="37">
          <cell r="D37" t="str">
            <v>05970</v>
          </cell>
          <cell r="E37" t="str">
            <v>581300030001</v>
          </cell>
          <cell r="F37" t="str">
            <v>SULFAMETOXAZOL + TRIMETOPRIMA 80 mg + 16 mg / mL 5 mL INYECTABLE</v>
          </cell>
          <cell r="G37" t="str">
            <v>PPFF</v>
          </cell>
          <cell r="H37" t="str">
            <v>-</v>
          </cell>
          <cell r="I37" t="str">
            <v>-</v>
          </cell>
          <cell r="J37">
            <v>14.71</v>
          </cell>
          <cell r="M37">
            <v>11.67258064516129</v>
          </cell>
          <cell r="P37">
            <v>55800</v>
          </cell>
          <cell r="AA37">
            <v>55800</v>
          </cell>
          <cell r="AB37">
            <v>820818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820818</v>
          </cell>
          <cell r="AN37">
            <v>651330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651330</v>
          </cell>
          <cell r="AZ37" t="str">
            <v>LP PPFF CENTR SULFA + TRIMET INY</v>
          </cell>
          <cell r="BA37" t="str">
            <v>CONTRATADO</v>
          </cell>
          <cell r="BB37" t="str">
            <v>CONTRATADO</v>
          </cell>
          <cell r="BD37" t="str">
            <v>LP-SM-36-2024-CENARES/MINSA-1</v>
          </cell>
          <cell r="BE37">
            <v>45579</v>
          </cell>
        </row>
        <row r="38">
          <cell r="D38" t="str">
            <v>02208</v>
          </cell>
          <cell r="E38" t="str">
            <v>584800650001</v>
          </cell>
          <cell r="F38" t="str">
            <v>CLORPROMAZINA CLORHIDRATO 100 mg  TABLETA</v>
          </cell>
          <cell r="G38" t="str">
            <v>PPFF</v>
          </cell>
          <cell r="H38">
            <v>0.55000000000000004</v>
          </cell>
          <cell r="I38">
            <v>0.60500000000000009</v>
          </cell>
          <cell r="J38">
            <v>0.52</v>
          </cell>
          <cell r="K38">
            <v>368013.7</v>
          </cell>
          <cell r="L38">
            <v>838300</v>
          </cell>
          <cell r="M38">
            <v>0.439</v>
          </cell>
          <cell r="P38">
            <v>535600</v>
          </cell>
          <cell r="Q38">
            <v>200000</v>
          </cell>
          <cell r="T38">
            <v>58700</v>
          </cell>
          <cell r="U38">
            <v>38000</v>
          </cell>
          <cell r="Y38">
            <v>6000</v>
          </cell>
          <cell r="AA38">
            <v>838300</v>
          </cell>
          <cell r="AB38">
            <v>278512</v>
          </cell>
          <cell r="AC38">
            <v>104000</v>
          </cell>
          <cell r="AD38">
            <v>0</v>
          </cell>
          <cell r="AE38">
            <v>0</v>
          </cell>
          <cell r="AF38">
            <v>30524</v>
          </cell>
          <cell r="AG38">
            <v>19760</v>
          </cell>
          <cell r="AH38">
            <v>0</v>
          </cell>
          <cell r="AI38">
            <v>0</v>
          </cell>
          <cell r="AJ38">
            <v>0</v>
          </cell>
          <cell r="AK38">
            <v>3120</v>
          </cell>
          <cell r="AL38">
            <v>0</v>
          </cell>
          <cell r="AM38">
            <v>435916</v>
          </cell>
          <cell r="AN38">
            <v>235128.4</v>
          </cell>
          <cell r="AO38">
            <v>87800</v>
          </cell>
          <cell r="AP38">
            <v>0</v>
          </cell>
          <cell r="AQ38">
            <v>0</v>
          </cell>
          <cell r="AR38">
            <v>25769.3</v>
          </cell>
          <cell r="AS38">
            <v>16682</v>
          </cell>
          <cell r="AT38">
            <v>0</v>
          </cell>
          <cell r="AU38">
            <v>0</v>
          </cell>
          <cell r="AV38">
            <v>0</v>
          </cell>
          <cell r="AW38">
            <v>2634</v>
          </cell>
          <cell r="AX38">
            <v>0</v>
          </cell>
          <cell r="AY38">
            <v>368013.7</v>
          </cell>
          <cell r="AZ38" t="str">
            <v>LP PPFF CORP 4 ITEMS</v>
          </cell>
          <cell r="BA38" t="str">
            <v>CONTRATADO</v>
          </cell>
          <cell r="BB38" t="str">
            <v>CONTRATADO</v>
          </cell>
          <cell r="BD38" t="str">
            <v xml:space="preserve"> LP-SM-30-2024-CENARES/MINSA-1</v>
          </cell>
        </row>
        <row r="39">
          <cell r="D39" t="str">
            <v>05636</v>
          </cell>
          <cell r="E39" t="str">
            <v>580400210001</v>
          </cell>
          <cell r="F39" t="str">
            <v>PROTAMINA SULFATO 10 mg/mL 5 mL INYECTABLE</v>
          </cell>
          <cell r="G39" t="str">
            <v>PPFF</v>
          </cell>
          <cell r="H39">
            <v>24.520000000000003</v>
          </cell>
          <cell r="I39">
            <v>26.972000000000005</v>
          </cell>
          <cell r="J39">
            <v>23.35</v>
          </cell>
          <cell r="K39">
            <v>139182.39999999999</v>
          </cell>
          <cell r="L39">
            <v>6020</v>
          </cell>
          <cell r="M39">
            <v>23.119999999999997</v>
          </cell>
          <cell r="P39">
            <v>5480</v>
          </cell>
          <cell r="U39">
            <v>540</v>
          </cell>
          <cell r="AA39">
            <v>6020</v>
          </cell>
          <cell r="AB39">
            <v>127958.00000000001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12609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140567</v>
          </cell>
          <cell r="AN39">
            <v>126697.59999999999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12484.8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139182.39999999999</v>
          </cell>
          <cell r="AZ39" t="str">
            <v>LP PPFF CORP 4 ITEMS</v>
          </cell>
          <cell r="BA39" t="str">
            <v>CONTRATADO</v>
          </cell>
          <cell r="BB39" t="str">
            <v>CONTRATADO</v>
          </cell>
          <cell r="BD39" t="str">
            <v xml:space="preserve"> LP-SM-30-2024-CENARES/MINSA-1</v>
          </cell>
        </row>
        <row r="40">
          <cell r="D40" t="str">
            <v>06337</v>
          </cell>
          <cell r="E40" t="str">
            <v>584800640002</v>
          </cell>
          <cell r="F40" t="str">
            <v>TRIFLUOPERAZINA (COMO CLORHIDRATO) 5 mg  TABLETA</v>
          </cell>
          <cell r="G40" t="str">
            <v>PPFF</v>
          </cell>
          <cell r="H40">
            <v>0.42</v>
          </cell>
          <cell r="I40">
            <v>0.46199999999999997</v>
          </cell>
          <cell r="J40">
            <v>0.4</v>
          </cell>
          <cell r="K40">
            <v>261990</v>
          </cell>
          <cell r="L40">
            <v>639000</v>
          </cell>
          <cell r="M40">
            <v>0.41</v>
          </cell>
          <cell r="P40">
            <v>636000</v>
          </cell>
          <cell r="U40">
            <v>3000</v>
          </cell>
          <cell r="AA40">
            <v>639000</v>
          </cell>
          <cell r="AB40">
            <v>254400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1200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255600</v>
          </cell>
          <cell r="AN40">
            <v>260759.99999999997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1230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261989.99999999997</v>
          </cell>
          <cell r="AZ40" t="str">
            <v>LP PPFF CORP 4 ITEMS</v>
          </cell>
          <cell r="BA40" t="str">
            <v>CONTRATADO</v>
          </cell>
          <cell r="BB40" t="str">
            <v>CONTRATADO</v>
          </cell>
          <cell r="BD40" t="str">
            <v xml:space="preserve"> LP-SM-30-2024-CENARES/MINSA-1</v>
          </cell>
        </row>
        <row r="41">
          <cell r="D41" t="str">
            <v>18617</v>
          </cell>
          <cell r="E41" t="str">
            <v>582600530002</v>
          </cell>
          <cell r="F41" t="str">
            <v>BEVACIZUMAB 25 mg/mL 4 mL INYECTABLE</v>
          </cell>
          <cell r="G41" t="str">
            <v>PPFF</v>
          </cell>
          <cell r="H41">
            <v>522.79</v>
          </cell>
          <cell r="I41">
            <v>575.06899999999996</v>
          </cell>
          <cell r="J41">
            <v>497.89</v>
          </cell>
          <cell r="K41">
            <v>272741</v>
          </cell>
          <cell r="L41">
            <v>829</v>
          </cell>
          <cell r="M41">
            <v>329</v>
          </cell>
          <cell r="P41">
            <v>509</v>
          </cell>
          <cell r="S41">
            <v>230</v>
          </cell>
          <cell r="U41">
            <v>90</v>
          </cell>
          <cell r="AA41">
            <v>829</v>
          </cell>
          <cell r="AB41">
            <v>253426.00999999998</v>
          </cell>
          <cell r="AC41">
            <v>0</v>
          </cell>
          <cell r="AD41">
            <v>0</v>
          </cell>
          <cell r="AE41">
            <v>114514.7</v>
          </cell>
          <cell r="AF41">
            <v>0</v>
          </cell>
          <cell r="AG41">
            <v>44810.1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412750.81</v>
          </cell>
          <cell r="AN41">
            <v>167461</v>
          </cell>
          <cell r="AO41">
            <v>0</v>
          </cell>
          <cell r="AP41">
            <v>0</v>
          </cell>
          <cell r="AQ41">
            <v>75670</v>
          </cell>
          <cell r="AR41">
            <v>0</v>
          </cell>
          <cell r="AS41">
            <v>29610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272741</v>
          </cell>
          <cell r="AZ41" t="str">
            <v>LP PPFF CORP 4 ITEMS</v>
          </cell>
          <cell r="BA41" t="str">
            <v>CONTRATADO</v>
          </cell>
          <cell r="BB41" t="str">
            <v>CONTRATADO</v>
          </cell>
          <cell r="BD41" t="str">
            <v xml:space="preserve"> LP-SM-30-2024-CENARES/MINSA-1</v>
          </cell>
        </row>
        <row r="42">
          <cell r="D42" t="str">
            <v>10367</v>
          </cell>
          <cell r="E42" t="str">
            <v>495700910022</v>
          </cell>
          <cell r="F42" t="str">
            <v>BOLSA DE COLOSTOMIA ADULTO   UNIDAD</v>
          </cell>
          <cell r="G42" t="str">
            <v>DDMM Y OTROS</v>
          </cell>
          <cell r="H42" t="str">
            <v>-</v>
          </cell>
          <cell r="I42" t="str">
            <v>-</v>
          </cell>
          <cell r="J42">
            <v>7.8</v>
          </cell>
          <cell r="M42">
            <v>4.5</v>
          </cell>
          <cell r="P42">
            <v>451850</v>
          </cell>
          <cell r="AA42">
            <v>451850</v>
          </cell>
          <cell r="AB42">
            <v>3524430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3524430</v>
          </cell>
          <cell r="AN42">
            <v>2033325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2033325</v>
          </cell>
          <cell r="AZ42" t="str">
            <v>SIE DDMM CENTR BOLSA DE COLOSTOMIA ADULTO</v>
          </cell>
          <cell r="BA42" t="str">
            <v>CONTRATADO</v>
          </cell>
          <cell r="BB42" t="str">
            <v>CONTRATADO</v>
          </cell>
          <cell r="BD42" t="str">
            <v>SIE-SIE-35-2024-CENARES/MINSA-1</v>
          </cell>
        </row>
        <row r="43">
          <cell r="D43" t="str">
            <v>19462</v>
          </cell>
          <cell r="E43" t="str">
            <v>495701350423</v>
          </cell>
          <cell r="F43" t="str">
            <v>SUTURA ACIDO POLIGLICOLICO 3/0 C/A 1/2 CIRCULO REDONDA  30 mm x 70 cm   UNIDAD</v>
          </cell>
          <cell r="G43" t="str">
            <v>DDMM Y OTROS</v>
          </cell>
          <cell r="H43" t="str">
            <v>-</v>
          </cell>
          <cell r="I43" t="str">
            <v>-</v>
          </cell>
          <cell r="J43">
            <v>5</v>
          </cell>
          <cell r="M43">
            <v>4.8000000000000007</v>
          </cell>
          <cell r="P43">
            <v>31704</v>
          </cell>
          <cell r="AA43">
            <v>31704</v>
          </cell>
          <cell r="AB43">
            <v>158520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158520</v>
          </cell>
          <cell r="AN43">
            <v>152179.20000000001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152179.20000000001</v>
          </cell>
          <cell r="AZ43" t="str">
            <v>SIE DDMM CENTR SUTURAS (13 ITEMS)</v>
          </cell>
          <cell r="BA43" t="str">
            <v>CONTRATADO</v>
          </cell>
          <cell r="BB43" t="str">
            <v>CONTRATADO</v>
          </cell>
          <cell r="BD43" t="str">
            <v>SIE-SIE-46-2024-CENARES/ MINSA-1</v>
          </cell>
        </row>
        <row r="44">
          <cell r="D44" t="str">
            <v>23015</v>
          </cell>
          <cell r="E44" t="str">
            <v>495701350419</v>
          </cell>
          <cell r="F44" t="str">
            <v>SUTURA ACIDO POLIGLACTIN 2/0 C/A 1/2 CIRCULO REDONDA 35 m X 70 cm   UNIDAD</v>
          </cell>
          <cell r="G44" t="str">
            <v>DDMM Y OTROS</v>
          </cell>
          <cell r="H44" t="str">
            <v>-</v>
          </cell>
          <cell r="I44" t="str">
            <v>-</v>
          </cell>
          <cell r="J44">
            <v>5</v>
          </cell>
          <cell r="M44">
            <v>4.8</v>
          </cell>
          <cell r="P44">
            <v>15696</v>
          </cell>
          <cell r="AA44">
            <v>15696</v>
          </cell>
          <cell r="AB44">
            <v>78480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78480</v>
          </cell>
          <cell r="AN44">
            <v>75340.800000000003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75340.800000000003</v>
          </cell>
          <cell r="AZ44" t="str">
            <v>SIE DDMM CENTR SUTURAS (13 ITEMS)</v>
          </cell>
          <cell r="BA44" t="str">
            <v>CONTRATADO</v>
          </cell>
          <cell r="BB44" t="str">
            <v>CONTRATADO</v>
          </cell>
          <cell r="BD44" t="str">
            <v>SIE-SIE-46-2024-CENARES/ MINSA-1</v>
          </cell>
        </row>
        <row r="45">
          <cell r="D45" t="str">
            <v>23555</v>
          </cell>
          <cell r="E45" t="str">
            <v>495701350389</v>
          </cell>
          <cell r="F45" t="str">
            <v>SUTURA ACIDO POLIGLACTIN 1 C/A 1/2 CIRCULO REDONDA 40 mm X 70 cm   UNIDAD</v>
          </cell>
          <cell r="G45" t="str">
            <v>DDMM Y OTROS</v>
          </cell>
          <cell r="H45" t="str">
            <v>-</v>
          </cell>
          <cell r="I45" t="str">
            <v>-</v>
          </cell>
          <cell r="J45">
            <v>5</v>
          </cell>
          <cell r="M45">
            <v>4.82</v>
          </cell>
          <cell r="P45">
            <v>108504</v>
          </cell>
          <cell r="AA45">
            <v>108504</v>
          </cell>
          <cell r="AB45">
            <v>542520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542520</v>
          </cell>
          <cell r="AN45">
            <v>522989.28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522989.28</v>
          </cell>
          <cell r="AZ45" t="str">
            <v>SIE DDMM CENTR SUTURAS (13 ITEMS)</v>
          </cell>
          <cell r="BA45" t="str">
            <v>CONTRATADO</v>
          </cell>
          <cell r="BB45" t="str">
            <v>CONTRATADO</v>
          </cell>
          <cell r="BD45" t="str">
            <v>SIE-SIE-46-2024-CENARES/ MINSA-1</v>
          </cell>
        </row>
        <row r="46">
          <cell r="D46" t="str">
            <v>24294</v>
          </cell>
          <cell r="E46" t="str">
            <v>495701350158</v>
          </cell>
          <cell r="F46" t="str">
            <v>SUTURA ACIDO POLIGLACTIN 0 C/A 1/2 CIRCULO REDONDA 30 mm X 70 cm   UNIDAD</v>
          </cell>
          <cell r="G46" t="str">
            <v>DDMM Y OTROS</v>
          </cell>
          <cell r="H46" t="str">
            <v>-</v>
          </cell>
          <cell r="I46" t="str">
            <v>-</v>
          </cell>
          <cell r="J46">
            <v>5</v>
          </cell>
          <cell r="M46">
            <v>4.8</v>
          </cell>
          <cell r="P46">
            <v>14064</v>
          </cell>
          <cell r="AA46">
            <v>14064</v>
          </cell>
          <cell r="AB46">
            <v>70320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70320</v>
          </cell>
          <cell r="AN46">
            <v>67507.199999999997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67507.199999999997</v>
          </cell>
          <cell r="AZ46" t="str">
            <v>SIE DDMM CENTR SUTURAS (13 ITEMS)</v>
          </cell>
          <cell r="BA46" t="str">
            <v>CONTRATADO</v>
          </cell>
          <cell r="BB46" t="str">
            <v>CONTRATADO</v>
          </cell>
          <cell r="BD46" t="str">
            <v>SIE-SIE-46-2024-CENARES/ MINSA-1</v>
          </cell>
        </row>
        <row r="47">
          <cell r="D47" t="str">
            <v>24369</v>
          </cell>
          <cell r="E47" t="str">
            <v>495701350401</v>
          </cell>
          <cell r="F47" t="str">
            <v>SUTURA ACIDO POLIGLACTIN 2/0 C/A 1/2 CIRCULO REDONDA 30 mm X 70 cm   UNIDAD</v>
          </cell>
          <cell r="G47" t="str">
            <v>DDMM Y OTROS</v>
          </cell>
          <cell r="H47" t="str">
            <v>-</v>
          </cell>
          <cell r="I47" t="str">
            <v>-</v>
          </cell>
          <cell r="J47">
            <v>5</v>
          </cell>
          <cell r="M47">
            <v>4.8</v>
          </cell>
          <cell r="P47">
            <v>27120</v>
          </cell>
          <cell r="AA47">
            <v>27120</v>
          </cell>
          <cell r="AB47">
            <v>135600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135600</v>
          </cell>
          <cell r="AN47">
            <v>130176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130176</v>
          </cell>
          <cell r="AZ47" t="str">
            <v>SIE DDMM CENTR SUTURAS (13 ITEMS)</v>
          </cell>
          <cell r="BA47" t="str">
            <v>CONTRATADO</v>
          </cell>
          <cell r="BB47" t="str">
            <v>CONTRATADO</v>
          </cell>
          <cell r="BD47" t="str">
            <v>SIE-SIE-46-2024-CENARES/ MINSA-1</v>
          </cell>
        </row>
        <row r="48">
          <cell r="D48" t="str">
            <v>24370</v>
          </cell>
          <cell r="E48" t="str">
            <v>495701350393</v>
          </cell>
          <cell r="F48" t="str">
            <v>SUTURA ACIDO POLIGLACTIN 1 C/A 1/2 CIRCULO REDONDA 35 mm X 70 cm   UNIDAD</v>
          </cell>
          <cell r="G48" t="str">
            <v>DDMM Y OTROS</v>
          </cell>
          <cell r="H48" t="str">
            <v>-</v>
          </cell>
          <cell r="I48" t="str">
            <v>-</v>
          </cell>
          <cell r="J48">
            <v>5</v>
          </cell>
          <cell r="M48">
            <v>4.8</v>
          </cell>
          <cell r="P48">
            <v>62244</v>
          </cell>
          <cell r="AA48">
            <v>62244</v>
          </cell>
          <cell r="AB48">
            <v>311220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311220</v>
          </cell>
          <cell r="AN48">
            <v>298771.20000000001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298771.20000000001</v>
          </cell>
          <cell r="AZ48" t="str">
            <v>SIE DDMM CENTR SUTURAS (13 ITEMS)</v>
          </cell>
          <cell r="BA48" t="str">
            <v>CONTRATADO</v>
          </cell>
          <cell r="BB48" t="str">
            <v>CONTRATADO</v>
          </cell>
          <cell r="BD48" t="str">
            <v>SIE-SIE-46-2024-CENARES/ MINSA-1</v>
          </cell>
        </row>
        <row r="49">
          <cell r="D49" t="str">
            <v>25080</v>
          </cell>
          <cell r="E49" t="str">
            <v>495701350369</v>
          </cell>
          <cell r="F49" t="str">
            <v>SUTURA ACIDO POLIGLACTIN 2/0 C/A 1/2 CIRCULO REDONDA 25 mm X 70 cm   UNIDAD</v>
          </cell>
          <cell r="G49" t="str">
            <v>DDMM Y OTROS</v>
          </cell>
          <cell r="H49" t="str">
            <v>-</v>
          </cell>
          <cell r="I49" t="str">
            <v>-</v>
          </cell>
          <cell r="J49">
            <v>5</v>
          </cell>
          <cell r="M49">
            <v>4.8</v>
          </cell>
          <cell r="P49">
            <v>19824</v>
          </cell>
          <cell r="AA49">
            <v>19824</v>
          </cell>
          <cell r="AB49">
            <v>99120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99120</v>
          </cell>
          <cell r="AN49">
            <v>95155.199999999997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95155.199999999997</v>
          </cell>
          <cell r="AZ49" t="str">
            <v>SIE DDMM CENTR SUTURAS (13 ITEMS)</v>
          </cell>
          <cell r="BA49" t="str">
            <v>CONTRATADO</v>
          </cell>
          <cell r="BB49" t="str">
            <v>CONTRATADO</v>
          </cell>
          <cell r="BD49" t="str">
            <v>SIE-SIE-46-2024-CENARES/ MINSA-1</v>
          </cell>
        </row>
        <row r="50">
          <cell r="D50" t="str">
            <v>25091</v>
          </cell>
          <cell r="E50" t="str">
            <v>495701350447</v>
          </cell>
          <cell r="F50" t="str">
            <v>SUTURA ACIDO POLIGLACTIN 1 C/A 1/2 CIRCULO REDONDA 30 mm X 70 cm   UNIDAD</v>
          </cell>
          <cell r="G50" t="str">
            <v>DDMM Y OTROS</v>
          </cell>
          <cell r="H50" t="str">
            <v>-</v>
          </cell>
          <cell r="I50" t="str">
            <v>-</v>
          </cell>
          <cell r="J50">
            <v>5</v>
          </cell>
          <cell r="M50">
            <v>4.8</v>
          </cell>
          <cell r="P50">
            <v>33192</v>
          </cell>
          <cell r="R50">
            <v>180</v>
          </cell>
          <cell r="AA50">
            <v>33372</v>
          </cell>
          <cell r="AB50">
            <v>165960</v>
          </cell>
          <cell r="AC50">
            <v>0</v>
          </cell>
          <cell r="AD50">
            <v>900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166860</v>
          </cell>
          <cell r="AN50">
            <v>159321.60000000001</v>
          </cell>
          <cell r="AO50">
            <v>0</v>
          </cell>
          <cell r="AP50">
            <v>864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160185.60000000001</v>
          </cell>
          <cell r="AZ50" t="str">
            <v>SIE DDMM CENTR SUTURAS (13 ITEMS)</v>
          </cell>
          <cell r="BA50" t="str">
            <v>CONTRATADO</v>
          </cell>
          <cell r="BB50" t="str">
            <v>CONTRATADO</v>
          </cell>
          <cell r="BD50" t="str">
            <v>SIE-SIE-46-2024-CENARES/ MINSA-1</v>
          </cell>
        </row>
        <row r="51">
          <cell r="D51" t="str">
            <v>27719</v>
          </cell>
          <cell r="E51" t="str">
            <v>495701350381</v>
          </cell>
          <cell r="F51" t="str">
            <v>SUTURA ACIDO POLIGLACTIN 3/0 C/A 1/2 CIRCULO REDONDA 25 mm x 70 cm   UNIDAD</v>
          </cell>
          <cell r="G51" t="str">
            <v>DDMM Y OTROS</v>
          </cell>
          <cell r="H51" t="str">
            <v>-</v>
          </cell>
          <cell r="I51" t="str">
            <v>-</v>
          </cell>
          <cell r="J51">
            <v>5</v>
          </cell>
          <cell r="M51">
            <v>4.8</v>
          </cell>
          <cell r="P51">
            <v>20388</v>
          </cell>
          <cell r="AA51">
            <v>20388</v>
          </cell>
          <cell r="AB51">
            <v>101940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101940</v>
          </cell>
          <cell r="AN51">
            <v>97862.399999999994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97862.399999999994</v>
          </cell>
          <cell r="AZ51" t="str">
            <v>SIE DDMM CENTR SUTURAS (13 ITEMS)</v>
          </cell>
          <cell r="BA51" t="str">
            <v>CONTRATADO</v>
          </cell>
          <cell r="BB51" t="str">
            <v>CONTRATADO</v>
          </cell>
          <cell r="BD51" t="str">
            <v>SIE-SIE-46-2024-CENARES/ MINSA-1</v>
          </cell>
        </row>
        <row r="52">
          <cell r="D52" t="str">
            <v>36412</v>
          </cell>
          <cell r="E52" t="str">
            <v>495700742967</v>
          </cell>
          <cell r="F52" t="str">
            <v>AEROCAMARA DE PLASTICO ADULTO   UNIDAD</v>
          </cell>
          <cell r="G52" t="str">
            <v>DDMM Y OTROS</v>
          </cell>
          <cell r="H52">
            <v>4.0999999999999996</v>
          </cell>
          <cell r="I52">
            <v>4.51</v>
          </cell>
          <cell r="J52">
            <v>3.6</v>
          </cell>
          <cell r="K52">
            <v>803604.51</v>
          </cell>
          <cell r="L52">
            <v>217779</v>
          </cell>
          <cell r="M52">
            <v>3.69</v>
          </cell>
          <cell r="P52">
            <v>206753</v>
          </cell>
          <cell r="R52">
            <v>1000</v>
          </cell>
          <cell r="S52">
            <v>6000</v>
          </cell>
          <cell r="T52">
            <v>86</v>
          </cell>
          <cell r="U52">
            <v>3100</v>
          </cell>
          <cell r="W52">
            <v>600</v>
          </cell>
          <cell r="X52">
            <v>100</v>
          </cell>
          <cell r="Y52">
            <v>90</v>
          </cell>
          <cell r="Z52">
            <v>50</v>
          </cell>
          <cell r="AA52">
            <v>217779</v>
          </cell>
          <cell r="AB52">
            <v>744310.8</v>
          </cell>
          <cell r="AC52">
            <v>0</v>
          </cell>
          <cell r="AD52">
            <v>3600</v>
          </cell>
          <cell r="AE52">
            <v>21600</v>
          </cell>
          <cell r="AF52">
            <v>309.60000000000002</v>
          </cell>
          <cell r="AG52">
            <v>11160</v>
          </cell>
          <cell r="AH52">
            <v>0</v>
          </cell>
          <cell r="AI52">
            <v>2160</v>
          </cell>
          <cell r="AJ52">
            <v>360</v>
          </cell>
          <cell r="AK52">
            <v>324</v>
          </cell>
          <cell r="AL52">
            <v>180</v>
          </cell>
          <cell r="AM52">
            <v>784004.4</v>
          </cell>
          <cell r="AN52">
            <v>762918.57</v>
          </cell>
          <cell r="AO52">
            <v>0</v>
          </cell>
          <cell r="AP52">
            <v>3690</v>
          </cell>
          <cell r="AQ52">
            <v>22140</v>
          </cell>
          <cell r="AR52">
            <v>317.33999999999997</v>
          </cell>
          <cell r="AS52">
            <v>11439</v>
          </cell>
          <cell r="AT52">
            <v>0</v>
          </cell>
          <cell r="AU52">
            <v>2214</v>
          </cell>
          <cell r="AV52">
            <v>369</v>
          </cell>
          <cell r="AW52">
            <v>332.1</v>
          </cell>
          <cell r="AX52">
            <v>184.5</v>
          </cell>
          <cell r="AY52">
            <v>803604.51</v>
          </cell>
          <cell r="AZ52" t="str">
            <v>SIE DDMM CORP 8 ITEMS (SIE N°62)</v>
          </cell>
          <cell r="BA52" t="str">
            <v>CONTRATADO</v>
          </cell>
          <cell r="BB52" t="str">
            <v>CONTRATADO</v>
          </cell>
          <cell r="BD52" t="str">
            <v>SIE-SIE-62-2024-CENARES/MINSA-1</v>
          </cell>
        </row>
        <row r="53">
          <cell r="D53" t="str">
            <v>10151</v>
          </cell>
          <cell r="E53" t="str">
            <v>495700030024</v>
          </cell>
          <cell r="F53" t="str">
            <v>AGUJA HIPODERMICA DESCARTABLE N° 21 G X 1 1/2"   UNIDAD</v>
          </cell>
          <cell r="G53" t="str">
            <v>DDMM Y OTROS</v>
          </cell>
          <cell r="H53">
            <v>0.05</v>
          </cell>
          <cell r="I53">
            <v>5.5000000000000007E-2</v>
          </cell>
          <cell r="J53">
            <v>0.05</v>
          </cell>
          <cell r="M53">
            <v>4.3974749982268246E-2</v>
          </cell>
          <cell r="P53">
            <v>4117300</v>
          </cell>
          <cell r="S53">
            <v>60000</v>
          </cell>
          <cell r="T53">
            <v>21200</v>
          </cell>
          <cell r="U53">
            <v>15500</v>
          </cell>
          <cell r="W53">
            <v>10000</v>
          </cell>
          <cell r="X53">
            <v>2000</v>
          </cell>
          <cell r="Y53">
            <v>3700</v>
          </cell>
          <cell r="AA53">
            <v>4229700</v>
          </cell>
          <cell r="AB53">
            <v>205865</v>
          </cell>
          <cell r="AC53">
            <v>0</v>
          </cell>
          <cell r="AD53">
            <v>0</v>
          </cell>
          <cell r="AE53">
            <v>3000</v>
          </cell>
          <cell r="AF53">
            <v>1060</v>
          </cell>
          <cell r="AG53">
            <v>775</v>
          </cell>
          <cell r="AH53">
            <v>0</v>
          </cell>
          <cell r="AI53">
            <v>500</v>
          </cell>
          <cell r="AJ53">
            <v>100</v>
          </cell>
          <cell r="AK53">
            <v>185</v>
          </cell>
          <cell r="AL53">
            <v>0</v>
          </cell>
          <cell r="AM53">
            <v>211485</v>
          </cell>
          <cell r="AN53">
            <v>181057.23810199305</v>
          </cell>
          <cell r="AO53">
            <v>0</v>
          </cell>
          <cell r="AP53">
            <v>0</v>
          </cell>
          <cell r="AQ53">
            <v>2638.4849989360946</v>
          </cell>
          <cell r="AR53">
            <v>932.2646996240868</v>
          </cell>
          <cell r="AS53">
            <v>681.60862472515782</v>
          </cell>
          <cell r="AT53">
            <v>0</v>
          </cell>
          <cell r="AU53">
            <v>439.74749982268247</v>
          </cell>
          <cell r="AV53">
            <v>87.9494999645365</v>
          </cell>
          <cell r="AW53">
            <v>162.70657493439251</v>
          </cell>
          <cell r="AX53">
            <v>0</v>
          </cell>
          <cell r="AY53">
            <v>186000</v>
          </cell>
          <cell r="AZ53" t="str">
            <v>SIE DDMM CORP 27 ÍTEMS</v>
          </cell>
          <cell r="BA53" t="str">
            <v>CONTRATADO</v>
          </cell>
          <cell r="BB53" t="str">
            <v>CONTRATADO</v>
          </cell>
          <cell r="BD53" t="str">
            <v>SIE-SIE-31-2024-CENARES/MINSA-1</v>
          </cell>
        </row>
        <row r="54">
          <cell r="D54" t="str">
            <v>10155</v>
          </cell>
          <cell r="E54" t="str">
            <v>495700030029</v>
          </cell>
          <cell r="F54" t="str">
            <v>AGUJA HIPODERMICA DESCARTABLE N° 23 G X 1"   UNIDAD</v>
          </cell>
          <cell r="G54" t="str">
            <v>DDMM Y OTROS</v>
          </cell>
          <cell r="H54">
            <v>6.0000000000000005E-2</v>
          </cell>
          <cell r="I54">
            <v>6.6000000000000003E-2</v>
          </cell>
          <cell r="J54">
            <v>0.05</v>
          </cell>
          <cell r="M54">
            <v>4.3983524566048836E-2</v>
          </cell>
          <cell r="P54">
            <v>3362100</v>
          </cell>
          <cell r="T54">
            <v>6800</v>
          </cell>
          <cell r="U54">
            <v>20300</v>
          </cell>
          <cell r="W54">
            <v>2500</v>
          </cell>
          <cell r="X54">
            <v>5000</v>
          </cell>
          <cell r="Y54">
            <v>2000</v>
          </cell>
          <cell r="Z54">
            <v>300</v>
          </cell>
          <cell r="AA54">
            <v>3399000</v>
          </cell>
          <cell r="AB54">
            <v>168105</v>
          </cell>
          <cell r="AC54">
            <v>0</v>
          </cell>
          <cell r="AD54">
            <v>0</v>
          </cell>
          <cell r="AE54">
            <v>0</v>
          </cell>
          <cell r="AF54">
            <v>340</v>
          </cell>
          <cell r="AG54">
            <v>1015</v>
          </cell>
          <cell r="AH54">
            <v>0</v>
          </cell>
          <cell r="AI54">
            <v>125</v>
          </cell>
          <cell r="AJ54">
            <v>250</v>
          </cell>
          <cell r="AK54">
            <v>100</v>
          </cell>
          <cell r="AL54">
            <v>15</v>
          </cell>
          <cell r="AM54">
            <v>169950</v>
          </cell>
          <cell r="AN54">
            <v>147877.00794351278</v>
          </cell>
          <cell r="AO54">
            <v>0</v>
          </cell>
          <cell r="AP54">
            <v>0</v>
          </cell>
          <cell r="AQ54">
            <v>0</v>
          </cell>
          <cell r="AR54">
            <v>299.08796704913209</v>
          </cell>
          <cell r="AS54">
            <v>892.86554869079134</v>
          </cell>
          <cell r="AT54">
            <v>0</v>
          </cell>
          <cell r="AU54">
            <v>109.95881141512209</v>
          </cell>
          <cell r="AV54">
            <v>219.91762283024417</v>
          </cell>
          <cell r="AW54">
            <v>87.967049132097671</v>
          </cell>
          <cell r="AX54">
            <v>13.19505736981465</v>
          </cell>
          <cell r="AY54">
            <v>149500</v>
          </cell>
          <cell r="AZ54" t="str">
            <v>SIE DDMM CORP 27 ÍTEMS</v>
          </cell>
          <cell r="BA54" t="str">
            <v>CONTRATADO</v>
          </cell>
          <cell r="BB54" t="str">
            <v>CONTRATADO</v>
          </cell>
          <cell r="BD54" t="str">
            <v>SIE-SIE-31-2024-CENARES/MINSA-1</v>
          </cell>
        </row>
        <row r="55">
          <cell r="D55" t="str">
            <v>10158</v>
          </cell>
          <cell r="E55" t="str">
            <v>495700030031</v>
          </cell>
          <cell r="F55" t="str">
            <v>AGUJA HIPODERMICA DESCARTABLE N° 25 G X 5/8"   UNIDAD</v>
          </cell>
          <cell r="G55" t="str">
            <v>DDMM Y OTROS</v>
          </cell>
          <cell r="H55">
            <v>0.05</v>
          </cell>
          <cell r="I55">
            <v>5.5000000000000007E-2</v>
          </cell>
          <cell r="J55">
            <v>0.04</v>
          </cell>
          <cell r="M55">
            <v>4.3900000000000002E-2</v>
          </cell>
          <cell r="P55">
            <v>1481300</v>
          </cell>
          <cell r="S55">
            <v>41800</v>
          </cell>
          <cell r="U55">
            <v>32000</v>
          </cell>
          <cell r="V55">
            <v>1640700</v>
          </cell>
          <cell r="W55">
            <v>3000</v>
          </cell>
          <cell r="X55">
            <v>4000</v>
          </cell>
          <cell r="AA55">
            <v>3202800</v>
          </cell>
          <cell r="AB55">
            <v>59252</v>
          </cell>
          <cell r="AC55">
            <v>0</v>
          </cell>
          <cell r="AD55">
            <v>0</v>
          </cell>
          <cell r="AE55">
            <v>1672</v>
          </cell>
          <cell r="AF55">
            <v>0</v>
          </cell>
          <cell r="AG55">
            <v>1280</v>
          </cell>
          <cell r="AH55">
            <v>65628</v>
          </cell>
          <cell r="AI55">
            <v>120</v>
          </cell>
          <cell r="AJ55">
            <v>160</v>
          </cell>
          <cell r="AK55">
            <v>0</v>
          </cell>
          <cell r="AL55">
            <v>0</v>
          </cell>
          <cell r="AM55">
            <v>128112</v>
          </cell>
          <cell r="AN55">
            <v>65029.07</v>
          </cell>
          <cell r="AO55">
            <v>0</v>
          </cell>
          <cell r="AP55">
            <v>0</v>
          </cell>
          <cell r="AQ55">
            <v>1835.02</v>
          </cell>
          <cell r="AR55">
            <v>0</v>
          </cell>
          <cell r="AS55">
            <v>1404.8</v>
          </cell>
          <cell r="AT55">
            <v>72026.73</v>
          </cell>
          <cell r="AU55">
            <v>131.70000000000002</v>
          </cell>
          <cell r="AV55">
            <v>175.6</v>
          </cell>
          <cell r="AW55">
            <v>0</v>
          </cell>
          <cell r="AX55">
            <v>0</v>
          </cell>
          <cell r="AY55">
            <v>140602.92000000001</v>
          </cell>
          <cell r="AZ55" t="str">
            <v>SIE DDMM CORP 27 ÍTEMS</v>
          </cell>
          <cell r="BA55" t="str">
            <v>CONTRATADO</v>
          </cell>
          <cell r="BB55" t="str">
            <v>CONTRATADO</v>
          </cell>
          <cell r="BD55" t="str">
            <v>SIE-SIE-31-2024-CENARES/MINSA-1</v>
          </cell>
        </row>
        <row r="56">
          <cell r="D56" t="str">
            <v>10244</v>
          </cell>
          <cell r="E56" t="str">
            <v>495700070011</v>
          </cell>
          <cell r="F56" t="str">
            <v>ALGODON HIDROFILO  100 g UNIDAD</v>
          </cell>
          <cell r="G56" t="str">
            <v>DDMM Y OTROS</v>
          </cell>
          <cell r="H56">
            <v>3.03</v>
          </cell>
          <cell r="I56">
            <v>3.3329999999999997</v>
          </cell>
          <cell r="J56">
            <v>2.89</v>
          </cell>
          <cell r="M56">
            <v>2.8899990738168011</v>
          </cell>
          <cell r="P56">
            <v>268025</v>
          </cell>
          <cell r="X56">
            <v>200</v>
          </cell>
          <cell r="Y56">
            <v>1700</v>
          </cell>
          <cell r="AA56">
            <v>269925</v>
          </cell>
          <cell r="AB56">
            <v>774592.25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578</v>
          </cell>
          <cell r="AK56">
            <v>4913</v>
          </cell>
          <cell r="AL56">
            <v>0</v>
          </cell>
          <cell r="AM56">
            <v>780083.25</v>
          </cell>
          <cell r="AN56">
            <v>774592.00175974809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577.99981476336018</v>
          </cell>
          <cell r="AW56">
            <v>4912.9984254885621</v>
          </cell>
          <cell r="AX56">
            <v>0</v>
          </cell>
          <cell r="AY56">
            <v>780083</v>
          </cell>
          <cell r="AZ56" t="str">
            <v>SIE DDMM CORP 27 ÍTEMS</v>
          </cell>
          <cell r="BA56" t="str">
            <v>CONTRATADO</v>
          </cell>
          <cell r="BB56" t="str">
            <v>CONTRATADO</v>
          </cell>
          <cell r="BD56" t="str">
            <v>SIE-SIE-31-2024-CENARES/MINSA-1</v>
          </cell>
        </row>
        <row r="57">
          <cell r="D57" t="str">
            <v>10246</v>
          </cell>
          <cell r="E57" t="str">
            <v>495700070006</v>
          </cell>
          <cell r="F57" t="str">
            <v>ALGODON HIDROFILO  25 g UNIDAD</v>
          </cell>
          <cell r="G57" t="str">
            <v>DDMM Y OTROS</v>
          </cell>
          <cell r="H57">
            <v>0.96</v>
          </cell>
          <cell r="I57">
            <v>1.056</v>
          </cell>
          <cell r="J57">
            <v>0.91</v>
          </cell>
          <cell r="M57">
            <v>0.99</v>
          </cell>
          <cell r="P57">
            <v>66650</v>
          </cell>
          <cell r="Y57">
            <v>1500</v>
          </cell>
          <cell r="AA57">
            <v>68150</v>
          </cell>
          <cell r="AB57">
            <v>60651.5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1365</v>
          </cell>
          <cell r="AL57">
            <v>0</v>
          </cell>
          <cell r="AM57">
            <v>62016.5</v>
          </cell>
          <cell r="AN57">
            <v>65983.5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1485</v>
          </cell>
          <cell r="AX57">
            <v>0</v>
          </cell>
          <cell r="AY57">
            <v>67468.5</v>
          </cell>
          <cell r="AZ57" t="str">
            <v>SIE DDMM CORP 27 ÍTEMS</v>
          </cell>
          <cell r="BA57" t="str">
            <v>CONTRATADO</v>
          </cell>
          <cell r="BB57" t="str">
            <v>CONTRATADO</v>
          </cell>
          <cell r="BD57" t="str">
            <v>SIE-SIE-31-2024-CENARES/MINSA-1</v>
          </cell>
        </row>
        <row r="58">
          <cell r="D58" t="str">
            <v>10248</v>
          </cell>
          <cell r="E58" t="str">
            <v>495700070004</v>
          </cell>
          <cell r="F58" t="str">
            <v>ALGODON HIDROFILO  50 g UNIDAD</v>
          </cell>
          <cell r="G58" t="str">
            <v>DDMM Y OTROS</v>
          </cell>
          <cell r="H58">
            <v>1.62</v>
          </cell>
          <cell r="I58">
            <v>1.782</v>
          </cell>
          <cell r="J58">
            <v>1.54</v>
          </cell>
          <cell r="M58">
            <v>1.48</v>
          </cell>
          <cell r="P58">
            <v>87400</v>
          </cell>
          <cell r="Y58">
            <v>2500</v>
          </cell>
          <cell r="AA58">
            <v>89900</v>
          </cell>
          <cell r="AB58">
            <v>134596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3850</v>
          </cell>
          <cell r="AL58">
            <v>0</v>
          </cell>
          <cell r="AM58">
            <v>138446</v>
          </cell>
          <cell r="AN58">
            <v>129352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3700</v>
          </cell>
          <cell r="AX58">
            <v>0</v>
          </cell>
          <cell r="AY58">
            <v>133052</v>
          </cell>
          <cell r="AZ58" t="str">
            <v>SIE DDMM CORP 27 ÍTEMS</v>
          </cell>
          <cell r="BA58" t="str">
            <v>CONTRATADO</v>
          </cell>
          <cell r="BB58" t="str">
            <v>CONTRATADO</v>
          </cell>
          <cell r="BD58" t="str">
            <v>SIE-SIE-31-2024-CENARES/MINSA-1</v>
          </cell>
        </row>
        <row r="59">
          <cell r="D59" t="str">
            <v>10249</v>
          </cell>
          <cell r="E59" t="str">
            <v>495700070005</v>
          </cell>
          <cell r="F59" t="str">
            <v>ALGODON HIDROFILO  500 g UNIDAD</v>
          </cell>
          <cell r="G59" t="str">
            <v>DDMM Y OTROS</v>
          </cell>
          <cell r="H59">
            <v>15.24</v>
          </cell>
          <cell r="I59">
            <v>16.763999999999999</v>
          </cell>
          <cell r="J59">
            <v>14.47</v>
          </cell>
          <cell r="M59">
            <v>12.739999999999998</v>
          </cell>
          <cell r="P59">
            <v>168187</v>
          </cell>
          <cell r="S59">
            <v>11000</v>
          </cell>
          <cell r="T59">
            <v>410</v>
          </cell>
          <cell r="U59">
            <v>6600</v>
          </cell>
          <cell r="W59">
            <v>200</v>
          </cell>
          <cell r="X59">
            <v>500</v>
          </cell>
          <cell r="AA59">
            <v>186897</v>
          </cell>
          <cell r="AB59">
            <v>2433665.89</v>
          </cell>
          <cell r="AC59">
            <v>0</v>
          </cell>
          <cell r="AD59">
            <v>0</v>
          </cell>
          <cell r="AE59">
            <v>159170</v>
          </cell>
          <cell r="AF59">
            <v>5932.7</v>
          </cell>
          <cell r="AG59">
            <v>95502</v>
          </cell>
          <cell r="AH59">
            <v>0</v>
          </cell>
          <cell r="AI59">
            <v>2894</v>
          </cell>
          <cell r="AJ59">
            <v>7235</v>
          </cell>
          <cell r="AK59">
            <v>0</v>
          </cell>
          <cell r="AL59">
            <v>0</v>
          </cell>
          <cell r="AM59">
            <v>2704399.5900000003</v>
          </cell>
          <cell r="AN59">
            <v>2142702.38</v>
          </cell>
          <cell r="AO59">
            <v>0</v>
          </cell>
          <cell r="AP59">
            <v>0</v>
          </cell>
          <cell r="AQ59">
            <v>140139.99999999997</v>
          </cell>
          <cell r="AR59">
            <v>5223.3999999999996</v>
          </cell>
          <cell r="AS59">
            <v>84083.999999999985</v>
          </cell>
          <cell r="AT59">
            <v>0</v>
          </cell>
          <cell r="AU59">
            <v>2547.9999999999995</v>
          </cell>
          <cell r="AV59">
            <v>6369.9999999999991</v>
          </cell>
          <cell r="AW59">
            <v>0</v>
          </cell>
          <cell r="AX59">
            <v>0</v>
          </cell>
          <cell r="AY59">
            <v>2381067.7799999998</v>
          </cell>
          <cell r="AZ59" t="str">
            <v>SIE DDMM CORP 27 ÍTEMS</v>
          </cell>
          <cell r="BA59" t="str">
            <v>CONTRATADO</v>
          </cell>
          <cell r="BB59" t="str">
            <v>CONTRATADO</v>
          </cell>
          <cell r="BD59" t="str">
            <v>SIE-SIE-31-2024-CENARES/MINSA-1</v>
          </cell>
        </row>
        <row r="60">
          <cell r="D60" t="str">
            <v>11368</v>
          </cell>
          <cell r="E60" t="str">
            <v>495700350051</v>
          </cell>
          <cell r="F60" t="str">
            <v>JERINGA DESCARTABLE 10 mL CON AGUJA 21G X 1 1/2"   UNIDAD</v>
          </cell>
          <cell r="G60" t="str">
            <v>DDMM Y OTROS</v>
          </cell>
          <cell r="H60">
            <v>0.24000000000000002</v>
          </cell>
          <cell r="I60">
            <v>0.26400000000000001</v>
          </cell>
          <cell r="J60">
            <v>0.2</v>
          </cell>
          <cell r="M60">
            <v>0.182</v>
          </cell>
          <cell r="P60">
            <v>23871200</v>
          </cell>
          <cell r="S60">
            <v>476000</v>
          </cell>
          <cell r="T60">
            <v>241400</v>
          </cell>
          <cell r="U60">
            <v>230700</v>
          </cell>
          <cell r="W60">
            <v>40000</v>
          </cell>
          <cell r="X60">
            <v>16000</v>
          </cell>
          <cell r="Y60">
            <v>15000</v>
          </cell>
          <cell r="Z60">
            <v>3000</v>
          </cell>
          <cell r="AA60">
            <v>24893300</v>
          </cell>
          <cell r="AB60">
            <v>4774240</v>
          </cell>
          <cell r="AC60">
            <v>0</v>
          </cell>
          <cell r="AD60">
            <v>0</v>
          </cell>
          <cell r="AE60">
            <v>95200</v>
          </cell>
          <cell r="AF60">
            <v>48280</v>
          </cell>
          <cell r="AG60">
            <v>46140</v>
          </cell>
          <cell r="AH60">
            <v>0</v>
          </cell>
          <cell r="AI60">
            <v>8000</v>
          </cell>
          <cell r="AJ60">
            <v>3200</v>
          </cell>
          <cell r="AK60">
            <v>3000</v>
          </cell>
          <cell r="AL60">
            <v>600</v>
          </cell>
          <cell r="AM60">
            <v>4978660</v>
          </cell>
          <cell r="AN60">
            <v>4344558.3999999994</v>
          </cell>
          <cell r="AO60">
            <v>0</v>
          </cell>
          <cell r="AP60">
            <v>0</v>
          </cell>
          <cell r="AQ60">
            <v>86632</v>
          </cell>
          <cell r="AR60">
            <v>43934.799999999996</v>
          </cell>
          <cell r="AS60">
            <v>41987.4</v>
          </cell>
          <cell r="AT60">
            <v>0</v>
          </cell>
          <cell r="AU60">
            <v>7280</v>
          </cell>
          <cell r="AV60">
            <v>2912</v>
          </cell>
          <cell r="AW60">
            <v>2730</v>
          </cell>
          <cell r="AX60">
            <v>546</v>
          </cell>
          <cell r="AY60">
            <v>4530580.5999999996</v>
          </cell>
          <cell r="AZ60" t="str">
            <v>SIE DDMM CORP 27 ÍTEMS</v>
          </cell>
          <cell r="BA60" t="str">
            <v>CONTRATADO</v>
          </cell>
          <cell r="BB60" t="str">
            <v>CONTRATADO</v>
          </cell>
          <cell r="BD60" t="str">
            <v>SIE-SIE-31-2024-CENARES/MINSA-1</v>
          </cell>
        </row>
        <row r="61">
          <cell r="D61" t="str">
            <v>18381</v>
          </cell>
          <cell r="E61" t="str">
            <v>495701410026</v>
          </cell>
          <cell r="F61" t="str">
            <v>APOSITO DE GASA Y ALGODON ESTERIL 10 cm X 20 cm   UNIDAD</v>
          </cell>
          <cell r="G61" t="str">
            <v>DDMM Y OTROS</v>
          </cell>
          <cell r="H61">
            <v>2.36</v>
          </cell>
          <cell r="I61">
            <v>2.5960000000000001</v>
          </cell>
          <cell r="J61">
            <v>1.1000000000000001</v>
          </cell>
          <cell r="M61">
            <v>0.9</v>
          </cell>
          <cell r="P61">
            <v>787375</v>
          </cell>
          <cell r="Y61">
            <v>200</v>
          </cell>
          <cell r="AA61">
            <v>787575</v>
          </cell>
          <cell r="AB61">
            <v>866112.50000000012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220.00000000000003</v>
          </cell>
          <cell r="AL61">
            <v>0</v>
          </cell>
          <cell r="AM61">
            <v>866332.50000000012</v>
          </cell>
          <cell r="AN61">
            <v>708637.5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180</v>
          </cell>
          <cell r="AX61">
            <v>0</v>
          </cell>
          <cell r="AY61">
            <v>708817.5</v>
          </cell>
          <cell r="AZ61" t="str">
            <v>SIE DDMM CORP 27 ÍTEMS</v>
          </cell>
          <cell r="BA61" t="str">
            <v>CONTRATADO</v>
          </cell>
          <cell r="BB61" t="str">
            <v>CONTRATADO</v>
          </cell>
          <cell r="BD61" t="str">
            <v>SIE-SIE-31-2024-CENARES/MINSA-1</v>
          </cell>
        </row>
        <row r="62">
          <cell r="D62" t="str">
            <v>18522</v>
          </cell>
          <cell r="E62" t="str">
            <v>495701410092</v>
          </cell>
          <cell r="F62" t="str">
            <v>APOSITO DE GASA Y ALGODON ESTERIL 10 cm X 10 cm   UNIDAD</v>
          </cell>
          <cell r="G62" t="str">
            <v>DDMM Y OTROS</v>
          </cell>
          <cell r="H62">
            <v>1.65</v>
          </cell>
          <cell r="I62">
            <v>1.8149999999999999</v>
          </cell>
          <cell r="J62">
            <v>1</v>
          </cell>
          <cell r="M62">
            <v>0.94</v>
          </cell>
          <cell r="P62">
            <v>496050</v>
          </cell>
          <cell r="W62">
            <v>3000</v>
          </cell>
          <cell r="Y62">
            <v>200</v>
          </cell>
          <cell r="AA62">
            <v>499250</v>
          </cell>
          <cell r="AB62">
            <v>496050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3000</v>
          </cell>
          <cell r="AJ62">
            <v>0</v>
          </cell>
          <cell r="AK62">
            <v>200</v>
          </cell>
          <cell r="AL62">
            <v>0</v>
          </cell>
          <cell r="AM62">
            <v>499250</v>
          </cell>
          <cell r="AN62">
            <v>466287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2820</v>
          </cell>
          <cell r="AV62">
            <v>0</v>
          </cell>
          <cell r="AW62">
            <v>188</v>
          </cell>
          <cell r="AX62">
            <v>0</v>
          </cell>
          <cell r="AY62">
            <v>469295</v>
          </cell>
          <cell r="AZ62" t="str">
            <v>SIE DDMM CORP 27 ÍTEMS</v>
          </cell>
          <cell r="BA62" t="str">
            <v>CONTRATADO</v>
          </cell>
          <cell r="BB62" t="str">
            <v>CONTRATADO</v>
          </cell>
          <cell r="BD62" t="str">
            <v>SIE-SIE-31-2024-CENARES/MINSA-1</v>
          </cell>
        </row>
        <row r="63">
          <cell r="D63" t="str">
            <v>25008</v>
          </cell>
          <cell r="E63" t="str">
            <v>495700280012</v>
          </cell>
          <cell r="F63" t="str">
            <v>GUANTE PARA EXAMEN DESCARTABLE TALLA S   UNIDAD</v>
          </cell>
          <cell r="G63" t="str">
            <v>DDMM Y OTROS</v>
          </cell>
          <cell r="H63">
            <v>0.13</v>
          </cell>
          <cell r="I63">
            <v>0.14300000000000002</v>
          </cell>
          <cell r="J63">
            <v>0.12</v>
          </cell>
          <cell r="M63">
            <v>0.112</v>
          </cell>
          <cell r="P63">
            <v>40792900</v>
          </cell>
          <cell r="S63">
            <v>1760000</v>
          </cell>
          <cell r="T63">
            <v>29200</v>
          </cell>
          <cell r="U63">
            <v>1109000</v>
          </cell>
          <cell r="Y63">
            <v>21000</v>
          </cell>
          <cell r="AA63">
            <v>43712100</v>
          </cell>
          <cell r="AB63">
            <v>4895148</v>
          </cell>
          <cell r="AC63">
            <v>0</v>
          </cell>
          <cell r="AD63">
            <v>0</v>
          </cell>
          <cell r="AE63">
            <v>211200</v>
          </cell>
          <cell r="AF63">
            <v>3504</v>
          </cell>
          <cell r="AG63">
            <v>133080</v>
          </cell>
          <cell r="AH63">
            <v>0</v>
          </cell>
          <cell r="AI63">
            <v>0</v>
          </cell>
          <cell r="AJ63">
            <v>0</v>
          </cell>
          <cell r="AK63">
            <v>2520</v>
          </cell>
          <cell r="AL63">
            <v>0</v>
          </cell>
          <cell r="AM63">
            <v>5245452</v>
          </cell>
          <cell r="AN63">
            <v>4568804.8</v>
          </cell>
          <cell r="AO63">
            <v>0</v>
          </cell>
          <cell r="AP63">
            <v>0</v>
          </cell>
          <cell r="AQ63">
            <v>197120</v>
          </cell>
          <cell r="AR63">
            <v>3270.4</v>
          </cell>
          <cell r="AS63">
            <v>124208</v>
          </cell>
          <cell r="AT63">
            <v>0</v>
          </cell>
          <cell r="AU63">
            <v>0</v>
          </cell>
          <cell r="AV63">
            <v>0</v>
          </cell>
          <cell r="AW63">
            <v>2352</v>
          </cell>
          <cell r="AX63">
            <v>0</v>
          </cell>
          <cell r="AY63">
            <v>4895755.2</v>
          </cell>
          <cell r="AZ63" t="str">
            <v>SIE DDMM CORP 27 ÍTEMS</v>
          </cell>
          <cell r="BA63" t="str">
            <v>CONTRATADO</v>
          </cell>
          <cell r="BB63" t="str">
            <v>CONTRATADO</v>
          </cell>
          <cell r="BD63" t="str">
            <v>SIE-SIE-31-2024-CENARES/MINSA-1</v>
          </cell>
        </row>
        <row r="64">
          <cell r="D64" t="str">
            <v>41364</v>
          </cell>
          <cell r="E64" t="str">
            <v>495700280143</v>
          </cell>
          <cell r="F64" t="str">
            <v>GUANTE PARA EXAMEN DESCARTABLE DE NITRILO SIN POLVO TALLA S   UNIDAD</v>
          </cell>
          <cell r="G64" t="str">
            <v>DDMM Y OTROS</v>
          </cell>
          <cell r="H64">
            <v>0.11</v>
          </cell>
          <cell r="I64">
            <v>0.121</v>
          </cell>
          <cell r="J64">
            <v>0.1</v>
          </cell>
          <cell r="M64">
            <v>0.1065</v>
          </cell>
          <cell r="P64">
            <v>5017800</v>
          </cell>
          <cell r="T64">
            <v>21000</v>
          </cell>
          <cell r="U64">
            <v>36000</v>
          </cell>
          <cell r="Z64">
            <v>150000</v>
          </cell>
          <cell r="AA64">
            <v>5224800</v>
          </cell>
          <cell r="AB64">
            <v>501780</v>
          </cell>
          <cell r="AC64">
            <v>0</v>
          </cell>
          <cell r="AD64">
            <v>0</v>
          </cell>
          <cell r="AE64">
            <v>0</v>
          </cell>
          <cell r="AF64">
            <v>2100</v>
          </cell>
          <cell r="AG64">
            <v>3600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15000</v>
          </cell>
          <cell r="AM64">
            <v>522480</v>
          </cell>
          <cell r="AN64">
            <v>534395.69999999995</v>
          </cell>
          <cell r="AO64">
            <v>0</v>
          </cell>
          <cell r="AP64">
            <v>0</v>
          </cell>
          <cell r="AQ64">
            <v>0</v>
          </cell>
          <cell r="AR64">
            <v>2236.5</v>
          </cell>
          <cell r="AS64">
            <v>3834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15975</v>
          </cell>
          <cell r="AY64">
            <v>556441.19999999995</v>
          </cell>
          <cell r="AZ64" t="str">
            <v>SIE DDMM CORP 27 ÍTEMS</v>
          </cell>
          <cell r="BA64" t="str">
            <v>CONTRATADO</v>
          </cell>
          <cell r="BB64" t="str">
            <v>CONTRATADO</v>
          </cell>
          <cell r="BD64" t="str">
            <v>SIE-SIE-31-2024-CENARES/MINSA-1</v>
          </cell>
        </row>
        <row r="65">
          <cell r="D65" t="str">
            <v>41485</v>
          </cell>
          <cell r="E65" t="str">
            <v>495700280146</v>
          </cell>
          <cell r="F65" t="str">
            <v>GUANTE PARA EXAMEN DESCARTABLE DE NITRILO SIN POLVO TALLA L   UNIDAD</v>
          </cell>
          <cell r="G65" t="str">
            <v>DDMM Y OTROS</v>
          </cell>
          <cell r="H65">
            <v>9.9999999999999992E-2</v>
          </cell>
          <cell r="I65">
            <v>0.10999999999999999</v>
          </cell>
          <cell r="J65">
            <v>0.09</v>
          </cell>
          <cell r="M65">
            <v>0.106</v>
          </cell>
          <cell r="P65">
            <v>6510900</v>
          </cell>
          <cell r="U65">
            <v>36000</v>
          </cell>
          <cell r="Z65">
            <v>200000</v>
          </cell>
          <cell r="AA65">
            <v>6746900</v>
          </cell>
          <cell r="AB65">
            <v>585981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3240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18000</v>
          </cell>
          <cell r="AM65">
            <v>607221</v>
          </cell>
          <cell r="AN65">
            <v>690155.4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3816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21200</v>
          </cell>
          <cell r="AY65">
            <v>715171.4</v>
          </cell>
          <cell r="AZ65" t="str">
            <v>SIE DDMM CORP 27 ÍTEMS</v>
          </cell>
          <cell r="BA65" t="str">
            <v>CONTRATADO</v>
          </cell>
          <cell r="BB65" t="str">
            <v>CONTRATADO</v>
          </cell>
          <cell r="BD65" t="str">
            <v>SIE-SIE-31-2024-CENARES/MINSA-1</v>
          </cell>
        </row>
        <row r="66">
          <cell r="D66" t="str">
            <v>41488</v>
          </cell>
          <cell r="E66" t="str">
            <v>495700280145</v>
          </cell>
          <cell r="F66" t="str">
            <v>GUANTE PARA EXAMEN DESCARTABLE DE NITRILO SIN POLVO TALLA M   UNIDAD</v>
          </cell>
          <cell r="G66" t="str">
            <v>DDMM Y OTROS</v>
          </cell>
          <cell r="H66">
            <v>0.12</v>
          </cell>
          <cell r="I66">
            <v>0.13200000000000001</v>
          </cell>
          <cell r="J66">
            <v>0.11</v>
          </cell>
          <cell r="M66">
            <v>0.106</v>
          </cell>
          <cell r="P66">
            <v>17157000</v>
          </cell>
          <cell r="T66">
            <v>25500</v>
          </cell>
          <cell r="U66">
            <v>48000</v>
          </cell>
          <cell r="Z66">
            <v>180000</v>
          </cell>
          <cell r="AA66">
            <v>17410500</v>
          </cell>
          <cell r="AB66">
            <v>1887270</v>
          </cell>
          <cell r="AC66">
            <v>0</v>
          </cell>
          <cell r="AD66">
            <v>0</v>
          </cell>
          <cell r="AE66">
            <v>0</v>
          </cell>
          <cell r="AF66">
            <v>2805</v>
          </cell>
          <cell r="AG66">
            <v>5280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19800</v>
          </cell>
          <cell r="AM66">
            <v>1915155</v>
          </cell>
          <cell r="AN66">
            <v>1818642</v>
          </cell>
          <cell r="AO66">
            <v>0</v>
          </cell>
          <cell r="AP66">
            <v>0</v>
          </cell>
          <cell r="AQ66">
            <v>0</v>
          </cell>
          <cell r="AR66">
            <v>2703</v>
          </cell>
          <cell r="AS66">
            <v>5088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19080</v>
          </cell>
          <cell r="AY66">
            <v>1845513</v>
          </cell>
          <cell r="AZ66" t="str">
            <v>SIE DDMM CORP 27 ÍTEMS</v>
          </cell>
          <cell r="BA66" t="str">
            <v>CONTRATADO</v>
          </cell>
          <cell r="BB66" t="str">
            <v>CONTRATADO</v>
          </cell>
          <cell r="BD66" t="str">
            <v>SIE-SIE-31-2024-CENARES/MINSA-1</v>
          </cell>
        </row>
        <row r="67">
          <cell r="D67" t="str">
            <v>10145</v>
          </cell>
          <cell r="E67" t="str">
            <v>495700030033</v>
          </cell>
          <cell r="F67" t="str">
            <v>AGUJA HIPODERMICA DESCARTABLE N° 18 G X 1 1/2"   UNIDAD</v>
          </cell>
          <cell r="G67" t="str">
            <v>DDMM Y OTROS</v>
          </cell>
          <cell r="H67">
            <v>6.0000000000000005E-2</v>
          </cell>
          <cell r="I67">
            <v>6.6000000000000003E-2</v>
          </cell>
          <cell r="J67">
            <v>0.05</v>
          </cell>
          <cell r="K67">
            <v>376143.92</v>
          </cell>
          <cell r="L67">
            <v>7321900</v>
          </cell>
          <cell r="M67">
            <v>5.1372447042434335E-2</v>
          </cell>
          <cell r="P67">
            <v>7115200</v>
          </cell>
          <cell r="S67">
            <v>116000</v>
          </cell>
          <cell r="T67">
            <v>9900</v>
          </cell>
          <cell r="U67">
            <v>62000</v>
          </cell>
          <cell r="W67">
            <v>3000</v>
          </cell>
          <cell r="X67">
            <v>12000</v>
          </cell>
          <cell r="Y67">
            <v>1800</v>
          </cell>
          <cell r="Z67">
            <v>2000</v>
          </cell>
          <cell r="AA67">
            <v>7321900</v>
          </cell>
          <cell r="AB67">
            <v>355760</v>
          </cell>
          <cell r="AC67">
            <v>0</v>
          </cell>
          <cell r="AD67">
            <v>0</v>
          </cell>
          <cell r="AE67">
            <v>5800</v>
          </cell>
          <cell r="AF67">
            <v>495</v>
          </cell>
          <cell r="AG67">
            <v>3100</v>
          </cell>
          <cell r="AH67">
            <v>0</v>
          </cell>
          <cell r="AI67">
            <v>150</v>
          </cell>
          <cell r="AJ67">
            <v>600</v>
          </cell>
          <cell r="AK67">
            <v>90</v>
          </cell>
          <cell r="AL67">
            <v>100</v>
          </cell>
          <cell r="AM67">
            <v>366095</v>
          </cell>
          <cell r="AN67">
            <v>365525.23519632878</v>
          </cell>
          <cell r="AO67">
            <v>0</v>
          </cell>
          <cell r="AP67">
            <v>0</v>
          </cell>
          <cell r="AQ67">
            <v>5959.2038569223832</v>
          </cell>
          <cell r="AR67">
            <v>508.58722572009992</v>
          </cell>
          <cell r="AS67">
            <v>3185.0917166309287</v>
          </cell>
          <cell r="AT67">
            <v>0</v>
          </cell>
          <cell r="AU67">
            <v>154.11734112730301</v>
          </cell>
          <cell r="AV67">
            <v>616.46936450921203</v>
          </cell>
          <cell r="AW67">
            <v>92.470404676381804</v>
          </cell>
          <cell r="AX67">
            <v>102.74489408486868</v>
          </cell>
          <cell r="AY67">
            <v>376143.92</v>
          </cell>
          <cell r="AZ67" t="str">
            <v>SIE DDMM CORP 27 ÍTEMS</v>
          </cell>
          <cell r="BA67" t="str">
            <v>CONTRATADO</v>
          </cell>
          <cell r="BB67" t="str">
            <v>CONTRATADO</v>
          </cell>
          <cell r="BD67" t="str">
            <v>SIE-SIE-31-2024-CENARES/MINSA-1</v>
          </cell>
        </row>
        <row r="68">
          <cell r="D68" t="str">
            <v>10149</v>
          </cell>
          <cell r="E68" t="str">
            <v>495700030021</v>
          </cell>
          <cell r="F68" t="str">
            <v>AGUJA HIPODERMICA DESCARTABLE N° 20 G X 1 1/2"   UNIDAD</v>
          </cell>
          <cell r="G68" t="str">
            <v>DDMM Y OTROS</v>
          </cell>
          <cell r="H68">
            <v>6.0000000000000005E-2</v>
          </cell>
          <cell r="I68">
            <v>6.6000000000000003E-2</v>
          </cell>
          <cell r="J68">
            <v>0.06</v>
          </cell>
          <cell r="K68">
            <v>35824</v>
          </cell>
          <cell r="L68">
            <v>743500</v>
          </cell>
          <cell r="M68">
            <v>4.8182918628110291E-2</v>
          </cell>
          <cell r="P68">
            <v>628400</v>
          </cell>
          <cell r="S68">
            <v>90000</v>
          </cell>
          <cell r="T68">
            <v>14300</v>
          </cell>
          <cell r="U68">
            <v>8000</v>
          </cell>
          <cell r="Y68">
            <v>2300</v>
          </cell>
          <cell r="Z68">
            <v>500</v>
          </cell>
          <cell r="AA68">
            <v>743500</v>
          </cell>
          <cell r="AB68">
            <v>37704</v>
          </cell>
          <cell r="AC68">
            <v>0</v>
          </cell>
          <cell r="AD68">
            <v>0</v>
          </cell>
          <cell r="AE68">
            <v>5400</v>
          </cell>
          <cell r="AF68">
            <v>858</v>
          </cell>
          <cell r="AG68">
            <v>480</v>
          </cell>
          <cell r="AH68">
            <v>0</v>
          </cell>
          <cell r="AI68">
            <v>0</v>
          </cell>
          <cell r="AJ68">
            <v>0</v>
          </cell>
          <cell r="AK68">
            <v>138</v>
          </cell>
          <cell r="AL68">
            <v>30</v>
          </cell>
          <cell r="AM68">
            <v>44610</v>
          </cell>
          <cell r="AN68">
            <v>30278.146065904508</v>
          </cell>
          <cell r="AO68">
            <v>0</v>
          </cell>
          <cell r="AP68">
            <v>0</v>
          </cell>
          <cell r="AQ68">
            <v>4336.4626765299263</v>
          </cell>
          <cell r="AR68">
            <v>689.01573638197715</v>
          </cell>
          <cell r="AS68">
            <v>385.46334902488235</v>
          </cell>
          <cell r="AT68">
            <v>0</v>
          </cell>
          <cell r="AU68">
            <v>0</v>
          </cell>
          <cell r="AV68">
            <v>0</v>
          </cell>
          <cell r="AW68">
            <v>110.82071284465367</v>
          </cell>
          <cell r="AX68">
            <v>24.091459314055147</v>
          </cell>
          <cell r="AY68">
            <v>35824</v>
          </cell>
          <cell r="AZ68" t="str">
            <v>SIE DDMM CORP 27 ÍTEMS</v>
          </cell>
          <cell r="BA68" t="str">
            <v>CONTRATADO</v>
          </cell>
          <cell r="BB68" t="str">
            <v>CONTRATADO</v>
          </cell>
          <cell r="BD68" t="str">
            <v>SIE-SIE-31-2024-CENARES/MINSA-1</v>
          </cell>
        </row>
        <row r="69">
          <cell r="D69" t="str">
            <v>11369</v>
          </cell>
          <cell r="E69" t="str">
            <v>495700350055</v>
          </cell>
          <cell r="F69" t="str">
            <v>JERINGA DESCARTABLE 20 mL CON AGUJA 21 G X 1 1/2"   UNIDAD</v>
          </cell>
          <cell r="G69" t="str">
            <v>DDMM Y OTROS</v>
          </cell>
          <cell r="H69">
            <v>0.4</v>
          </cell>
          <cell r="I69">
            <v>0.44000000000000006</v>
          </cell>
          <cell r="J69">
            <v>0.32</v>
          </cell>
          <cell r="M69">
            <v>0.28800000000000003</v>
          </cell>
          <cell r="P69">
            <v>21000500</v>
          </cell>
          <cell r="S69">
            <v>434000</v>
          </cell>
          <cell r="T69">
            <v>66300</v>
          </cell>
          <cell r="U69">
            <v>196000</v>
          </cell>
          <cell r="W69">
            <v>2000</v>
          </cell>
          <cell r="X69">
            <v>25000</v>
          </cell>
          <cell r="Y69">
            <v>3500</v>
          </cell>
          <cell r="Z69">
            <v>1000</v>
          </cell>
          <cell r="AA69">
            <v>21728300</v>
          </cell>
          <cell r="AB69">
            <v>6720160</v>
          </cell>
          <cell r="AC69">
            <v>0</v>
          </cell>
          <cell r="AD69">
            <v>0</v>
          </cell>
          <cell r="AE69">
            <v>138880</v>
          </cell>
          <cell r="AF69">
            <v>21216</v>
          </cell>
          <cell r="AG69">
            <v>62720</v>
          </cell>
          <cell r="AH69">
            <v>0</v>
          </cell>
          <cell r="AI69">
            <v>640</v>
          </cell>
          <cell r="AJ69">
            <v>8000</v>
          </cell>
          <cell r="AK69">
            <v>1120</v>
          </cell>
          <cell r="AL69">
            <v>320</v>
          </cell>
          <cell r="AM69">
            <v>6953056</v>
          </cell>
          <cell r="AN69">
            <v>6048144.0000000009</v>
          </cell>
          <cell r="AO69">
            <v>0</v>
          </cell>
          <cell r="AP69">
            <v>0</v>
          </cell>
          <cell r="AQ69">
            <v>124992.00000000001</v>
          </cell>
          <cell r="AR69">
            <v>19094.400000000001</v>
          </cell>
          <cell r="AS69">
            <v>56448.000000000007</v>
          </cell>
          <cell r="AT69">
            <v>0</v>
          </cell>
          <cell r="AU69">
            <v>576.00000000000011</v>
          </cell>
          <cell r="AV69">
            <v>7200.0000000000009</v>
          </cell>
          <cell r="AW69">
            <v>1008.0000000000001</v>
          </cell>
          <cell r="AX69">
            <v>288.00000000000006</v>
          </cell>
          <cell r="AY69">
            <v>6257750.4000000004</v>
          </cell>
          <cell r="AZ69" t="str">
            <v>SIE DDMM CORP 27 ÍTEMS</v>
          </cell>
          <cell r="BA69" t="str">
            <v>CONTRATADO</v>
          </cell>
          <cell r="BB69" t="str">
            <v>CONTRATADO</v>
          </cell>
          <cell r="BD69" t="str">
            <v>SIE-SIE-31-2024-CENARES/MINSA-1</v>
          </cell>
        </row>
        <row r="70">
          <cell r="D70" t="str">
            <v>11370</v>
          </cell>
          <cell r="E70" t="str">
            <v>495700350032</v>
          </cell>
          <cell r="F70" t="str">
            <v>JERINGA DESCARTABLE 5 mL CON AGUJA 21 G X 1 1/2"   UNIDAD</v>
          </cell>
          <cell r="G70" t="str">
            <v>DDMM Y OTROS</v>
          </cell>
          <cell r="H70">
            <v>0.15000000000000002</v>
          </cell>
          <cell r="I70">
            <v>0.16500000000000004</v>
          </cell>
          <cell r="J70">
            <v>0.14000000000000001</v>
          </cell>
          <cell r="M70">
            <v>1.6006695584873738E-2</v>
          </cell>
          <cell r="P70">
            <v>15955800</v>
          </cell>
          <cell r="S70">
            <v>198000</v>
          </cell>
          <cell r="T70">
            <v>362300</v>
          </cell>
          <cell r="U70">
            <v>89100</v>
          </cell>
          <cell r="W70">
            <v>44000</v>
          </cell>
          <cell r="X70">
            <v>8000</v>
          </cell>
          <cell r="Y70">
            <v>8000</v>
          </cell>
          <cell r="Z70">
            <v>2500</v>
          </cell>
          <cell r="AA70">
            <v>16667700</v>
          </cell>
          <cell r="AB70">
            <v>2233812</v>
          </cell>
          <cell r="AC70">
            <v>0</v>
          </cell>
          <cell r="AD70">
            <v>0</v>
          </cell>
          <cell r="AE70">
            <v>27720.000000000004</v>
          </cell>
          <cell r="AF70">
            <v>50722.000000000007</v>
          </cell>
          <cell r="AG70">
            <v>12474.000000000002</v>
          </cell>
          <cell r="AH70">
            <v>0</v>
          </cell>
          <cell r="AI70">
            <v>6160.0000000000009</v>
          </cell>
          <cell r="AJ70">
            <v>1120</v>
          </cell>
          <cell r="AK70">
            <v>1120</v>
          </cell>
          <cell r="AL70">
            <v>350.00000000000006</v>
          </cell>
          <cell r="AM70">
            <v>2333478</v>
          </cell>
          <cell r="AN70">
            <v>255399.63341312838</v>
          </cell>
          <cell r="AO70">
            <v>0</v>
          </cell>
          <cell r="AP70">
            <v>0</v>
          </cell>
          <cell r="AQ70">
            <v>3169.3257258049998</v>
          </cell>
          <cell r="AR70">
            <v>5799.2258103997556</v>
          </cell>
          <cell r="AS70">
            <v>1426.1965766122501</v>
          </cell>
          <cell r="AT70">
            <v>0</v>
          </cell>
          <cell r="AU70">
            <v>704.29460573444442</v>
          </cell>
          <cell r="AV70">
            <v>128.05356467898991</v>
          </cell>
          <cell r="AW70">
            <v>128.05356467898991</v>
          </cell>
          <cell r="AX70">
            <v>40.016738962184341</v>
          </cell>
          <cell r="AY70">
            <v>266794.8</v>
          </cell>
          <cell r="AZ70" t="str">
            <v>SIE DDMM CORP 27 ÍTEMS</v>
          </cell>
          <cell r="BA70" t="str">
            <v>CONTRATADO</v>
          </cell>
          <cell r="BB70" t="str">
            <v>CONTRATADO</v>
          </cell>
          <cell r="BD70" t="str">
            <v>SIE-SIE-31-2024-CENARES/MINSA-1</v>
          </cell>
        </row>
        <row r="71">
          <cell r="D71" t="str">
            <v>16657</v>
          </cell>
          <cell r="E71" t="str">
            <v>495700350021</v>
          </cell>
          <cell r="F71" t="str">
            <v>JERINGA DESCARTABLE 3 mL CON AGUJA 21 G X 1 1/2"   UNIDAD</v>
          </cell>
          <cell r="G71" t="str">
            <v>DDMM Y OTROS</v>
          </cell>
          <cell r="H71">
            <v>0.15000000000000002</v>
          </cell>
          <cell r="I71">
            <v>0.16500000000000004</v>
          </cell>
          <cell r="J71">
            <v>0.14000000000000001</v>
          </cell>
          <cell r="M71">
            <v>0.11699999999999999</v>
          </cell>
          <cell r="P71">
            <v>7768300</v>
          </cell>
          <cell r="Q71">
            <v>2700000</v>
          </cell>
          <cell r="S71">
            <v>45000</v>
          </cell>
          <cell r="T71">
            <v>115700</v>
          </cell>
          <cell r="U71">
            <v>46100</v>
          </cell>
          <cell r="W71">
            <v>10000</v>
          </cell>
          <cell r="Y71">
            <v>1000</v>
          </cell>
          <cell r="Z71">
            <v>1500</v>
          </cell>
          <cell r="AA71">
            <v>10687600</v>
          </cell>
          <cell r="AB71">
            <v>1087562</v>
          </cell>
          <cell r="AC71">
            <v>378000.00000000006</v>
          </cell>
          <cell r="AD71">
            <v>0</v>
          </cell>
          <cell r="AE71">
            <v>6300.0000000000009</v>
          </cell>
          <cell r="AF71">
            <v>16198.000000000002</v>
          </cell>
          <cell r="AG71">
            <v>6454.0000000000009</v>
          </cell>
          <cell r="AH71">
            <v>0</v>
          </cell>
          <cell r="AI71">
            <v>1400.0000000000002</v>
          </cell>
          <cell r="AJ71">
            <v>0</v>
          </cell>
          <cell r="AK71">
            <v>140</v>
          </cell>
          <cell r="AL71">
            <v>210.00000000000003</v>
          </cell>
          <cell r="AM71">
            <v>1496264.0000000002</v>
          </cell>
          <cell r="AN71">
            <v>908891.1</v>
          </cell>
          <cell r="AO71">
            <v>315900</v>
          </cell>
          <cell r="AP71">
            <v>0</v>
          </cell>
          <cell r="AQ71">
            <v>5265</v>
          </cell>
          <cell r="AR71">
            <v>13536.9</v>
          </cell>
          <cell r="AS71">
            <v>5393.7</v>
          </cell>
          <cell r="AT71">
            <v>0</v>
          </cell>
          <cell r="AU71">
            <v>1170</v>
          </cell>
          <cell r="AV71">
            <v>0</v>
          </cell>
          <cell r="AW71">
            <v>117</v>
          </cell>
          <cell r="AX71">
            <v>175.5</v>
          </cell>
          <cell r="AY71">
            <v>1250449.2</v>
          </cell>
          <cell r="AZ71" t="str">
            <v>SIE DDMM CORP 27 ÍTEMS</v>
          </cell>
          <cell r="BA71" t="str">
            <v>CONTRATADO</v>
          </cell>
          <cell r="BB71" t="str">
            <v>CONTRATADO</v>
          </cell>
          <cell r="BD71" t="str">
            <v>SIE-SIE-31-2024-CENARES/MINSA-1</v>
          </cell>
        </row>
        <row r="72">
          <cell r="D72" t="str">
            <v>03794</v>
          </cell>
          <cell r="E72" t="str">
            <v>585100070010</v>
          </cell>
          <cell r="F72" t="str">
            <v>DEXTROSA 5 g/100 mL (5 %) 500 mL INYECTABLE</v>
          </cell>
          <cell r="G72" t="str">
            <v>PPFF</v>
          </cell>
          <cell r="H72" t="str">
            <v>-</v>
          </cell>
          <cell r="I72" t="str">
            <v>-</v>
          </cell>
          <cell r="J72">
            <v>3.33</v>
          </cell>
          <cell r="K72">
            <v>209836.2</v>
          </cell>
          <cell r="L72">
            <v>63780</v>
          </cell>
          <cell r="M72">
            <v>3.29</v>
          </cell>
          <cell r="P72">
            <v>63780</v>
          </cell>
          <cell r="AA72">
            <v>63780</v>
          </cell>
          <cell r="AB72">
            <v>212387.4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212387.4</v>
          </cell>
          <cell r="AN72">
            <v>209836.2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209836.2</v>
          </cell>
          <cell r="AZ72" t="str">
            <v>SIE PPFF CENTR (04 ÍTEMS)</v>
          </cell>
          <cell r="BA72" t="str">
            <v>CONTRATADO</v>
          </cell>
          <cell r="BB72" t="str">
            <v>CONTRATADO</v>
          </cell>
          <cell r="BD72" t="str">
            <v>SIE-SIE-36-2024-CENARES/MINSA-1</v>
          </cell>
        </row>
        <row r="73">
          <cell r="D73" t="str">
            <v>05880</v>
          </cell>
          <cell r="E73" t="str">
            <v>585100100005</v>
          </cell>
          <cell r="F73" t="str">
            <v>SODIO CLORURO 900 mg/100 mL (0.9 %) 250 mL INYECTABLE</v>
          </cell>
          <cell r="G73" t="str">
            <v>PPFF</v>
          </cell>
          <cell r="H73" t="str">
            <v>-</v>
          </cell>
          <cell r="I73" t="str">
            <v>-</v>
          </cell>
          <cell r="J73">
            <v>1.36</v>
          </cell>
          <cell r="K73">
            <v>598315.68000000005</v>
          </cell>
          <cell r="L73">
            <v>490825</v>
          </cell>
          <cell r="M73">
            <v>1.2190000101869303</v>
          </cell>
          <cell r="P73">
            <v>490825</v>
          </cell>
          <cell r="AA73">
            <v>490825</v>
          </cell>
          <cell r="AB73">
            <v>667522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667522</v>
          </cell>
          <cell r="AN73">
            <v>598315.68000000005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598315.68000000005</v>
          </cell>
          <cell r="AZ73" t="str">
            <v>SIE PPFF CENTR (04 ÍTEMS)</v>
          </cell>
          <cell r="BA73" t="str">
            <v>CONTRATADO</v>
          </cell>
          <cell r="BB73" t="str">
            <v>CONTRATADO</v>
          </cell>
          <cell r="BD73" t="str">
            <v>SIE-SIE-36-2024-CENARES/MINSA-1</v>
          </cell>
        </row>
        <row r="74">
          <cell r="D74" t="str">
            <v>26367</v>
          </cell>
          <cell r="E74" t="str">
            <v>585100100034</v>
          </cell>
          <cell r="F74" t="str">
            <v>SODIO CLORURO (CIRCUITO CERRADO ) 900 mg/100 mL (0.9 %) CIRCUITO CERRADO 500 mL INYECTABLE</v>
          </cell>
          <cell r="G74" t="str">
            <v>PPFF</v>
          </cell>
          <cell r="H74" t="str">
            <v>-</v>
          </cell>
          <cell r="I74" t="str">
            <v>-</v>
          </cell>
          <cell r="J74">
            <v>2.73</v>
          </cell>
          <cell r="K74">
            <v>476928</v>
          </cell>
          <cell r="L74">
            <v>176640</v>
          </cell>
          <cell r="M74">
            <v>2.7</v>
          </cell>
          <cell r="P74">
            <v>176640</v>
          </cell>
          <cell r="AA74">
            <v>176640</v>
          </cell>
          <cell r="AB74">
            <v>482227.20000000001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482227.20000000001</v>
          </cell>
          <cell r="AN74">
            <v>476928.00000000006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476928.00000000006</v>
          </cell>
          <cell r="AZ74" t="str">
            <v>SIE PPFF CENTR (04 ÍTEMS)</v>
          </cell>
          <cell r="BA74" t="str">
            <v>CONTRATADO</v>
          </cell>
          <cell r="BB74" t="str">
            <v>CONTRATADO</v>
          </cell>
          <cell r="BD74" t="str">
            <v>SIE-SIE-36-2024-CENARES/MINSA-1</v>
          </cell>
        </row>
        <row r="75">
          <cell r="D75" t="str">
            <v>26435</v>
          </cell>
          <cell r="E75" t="str">
            <v>585100100033</v>
          </cell>
          <cell r="F75" t="str">
            <v>SODIO CLORURO (CIRCUITO CERRADO ) 900 mg/100 mL (0.9 %) CIRCUITO CERRADO 250 mL INYECTABLE</v>
          </cell>
          <cell r="G75" t="str">
            <v>PPFF</v>
          </cell>
          <cell r="H75" t="str">
            <v>-</v>
          </cell>
          <cell r="I75" t="str">
            <v>-</v>
          </cell>
          <cell r="J75">
            <v>2.29</v>
          </cell>
          <cell r="K75">
            <v>557040</v>
          </cell>
          <cell r="L75">
            <v>222816</v>
          </cell>
          <cell r="M75">
            <v>2.5</v>
          </cell>
          <cell r="P75">
            <v>222816</v>
          </cell>
          <cell r="AA75">
            <v>222816</v>
          </cell>
          <cell r="AB75">
            <v>510248.64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510248.64</v>
          </cell>
          <cell r="AN75">
            <v>557040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557040</v>
          </cell>
          <cell r="AZ75" t="str">
            <v>SIE PPFF CENTR (04 ÍTEMS)</v>
          </cell>
          <cell r="BA75" t="str">
            <v>CONTRATADO</v>
          </cell>
          <cell r="BB75" t="str">
            <v>CONTRATADO</v>
          </cell>
          <cell r="BD75" t="str">
            <v>SIE-SIE-36-2024-CENARES/MINSA-1</v>
          </cell>
        </row>
        <row r="76">
          <cell r="D76" t="str">
            <v>00783</v>
          </cell>
          <cell r="E76" t="str">
            <v>580700100003</v>
          </cell>
          <cell r="F76" t="str">
            <v>AMOXICILINA 125 mg/5 mL 60 mL SUSPENSION</v>
          </cell>
          <cell r="G76" t="str">
            <v>PPFF</v>
          </cell>
          <cell r="H76" t="str">
            <v>-</v>
          </cell>
          <cell r="I76" t="str">
            <v>-</v>
          </cell>
          <cell r="J76">
            <v>2.76</v>
          </cell>
          <cell r="K76">
            <v>136920</v>
          </cell>
          <cell r="L76">
            <v>48900</v>
          </cell>
          <cell r="M76">
            <v>2.8</v>
          </cell>
          <cell r="P76">
            <v>48900</v>
          </cell>
          <cell r="AA76">
            <v>48900</v>
          </cell>
          <cell r="AB76">
            <v>134964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134964</v>
          </cell>
          <cell r="AN76">
            <v>136920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136920</v>
          </cell>
          <cell r="AZ76" t="str">
            <v>SIE PPFF CENTR (15 ITEMS)</v>
          </cell>
          <cell r="BA76" t="str">
            <v>CONTRATADO</v>
          </cell>
          <cell r="BB76" t="str">
            <v>CONTRATADO</v>
          </cell>
          <cell r="BD76" t="str">
            <v>SIE-SIE-37-2024-CENARES/MINSA-1</v>
          </cell>
        </row>
        <row r="77">
          <cell r="D77" t="str">
            <v>00807</v>
          </cell>
          <cell r="E77" t="str">
            <v>580700100004</v>
          </cell>
          <cell r="F77" t="str">
            <v>AMOXICILINA 250 mg  TABLETA</v>
          </cell>
          <cell r="G77" t="str">
            <v>PPFF</v>
          </cell>
          <cell r="H77" t="str">
            <v>-</v>
          </cell>
          <cell r="I77" t="str">
            <v>-</v>
          </cell>
          <cell r="J77">
            <v>0.16</v>
          </cell>
          <cell r="K77">
            <v>568735.56000000006</v>
          </cell>
          <cell r="L77">
            <v>4450200</v>
          </cell>
          <cell r="M77">
            <v>0.12780000000000002</v>
          </cell>
          <cell r="P77">
            <v>4450200</v>
          </cell>
          <cell r="AA77">
            <v>4450200</v>
          </cell>
          <cell r="AB77">
            <v>712032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712032</v>
          </cell>
          <cell r="AN77">
            <v>568735.56000000006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568735.56000000006</v>
          </cell>
          <cell r="AZ77" t="str">
            <v>SIE PPFF CENTR (15 ITEMS)</v>
          </cell>
          <cell r="BA77" t="str">
            <v>CONTRATADO</v>
          </cell>
          <cell r="BB77" t="str">
            <v>CONTRATADO</v>
          </cell>
          <cell r="BD77" t="str">
            <v>SIE-SIE-37-2024-CENARES/MINSA-1</v>
          </cell>
        </row>
        <row r="78">
          <cell r="D78" t="str">
            <v>04125</v>
          </cell>
          <cell r="E78" t="str">
            <v>583500090013</v>
          </cell>
          <cell r="F78" t="str">
            <v>IOPAMIDOL Equiv. 300 mg Iodo/mL 100 mL INYECTABLE</v>
          </cell>
          <cell r="G78" t="str">
            <v>PPFF</v>
          </cell>
          <cell r="H78" t="str">
            <v>-</v>
          </cell>
          <cell r="I78" t="str">
            <v>-</v>
          </cell>
          <cell r="J78">
            <v>68.06</v>
          </cell>
          <cell r="K78">
            <v>4715325</v>
          </cell>
          <cell r="L78">
            <v>82725</v>
          </cell>
          <cell r="M78">
            <v>57</v>
          </cell>
          <cell r="P78">
            <v>82725</v>
          </cell>
          <cell r="AA78">
            <v>82725</v>
          </cell>
          <cell r="AB78">
            <v>5630263.5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5630263.5</v>
          </cell>
          <cell r="AN78">
            <v>4715325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4715325</v>
          </cell>
          <cell r="AZ78" t="str">
            <v>SIE PPFF CENTR (15 ITEMS)</v>
          </cell>
          <cell r="BA78" t="str">
            <v>CONTRATADO</v>
          </cell>
          <cell r="BB78" t="str">
            <v>CONTRATADO</v>
          </cell>
          <cell r="BD78" t="str">
            <v>SIE-SIE-37-2024-CENARES/MINSA-1</v>
          </cell>
        </row>
        <row r="79">
          <cell r="D79" t="str">
            <v>04129</v>
          </cell>
          <cell r="E79" t="str">
            <v>583500090017</v>
          </cell>
          <cell r="F79" t="str">
            <v>IOPAMIDOL Equiv. 370 mg Iodo/mL 100 mL INYECTABLE</v>
          </cell>
          <cell r="G79" t="str">
            <v>PPFF</v>
          </cell>
          <cell r="H79" t="str">
            <v>-</v>
          </cell>
          <cell r="I79" t="str">
            <v>-</v>
          </cell>
          <cell r="J79">
            <v>72.48</v>
          </cell>
          <cell r="K79">
            <v>2261850</v>
          </cell>
          <cell r="L79">
            <v>39725</v>
          </cell>
          <cell r="M79">
            <v>56.937696664568911</v>
          </cell>
          <cell r="P79">
            <v>39725</v>
          </cell>
          <cell r="AA79">
            <v>39725</v>
          </cell>
          <cell r="AB79">
            <v>2879268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2879268</v>
          </cell>
          <cell r="AN79">
            <v>2261850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2261850</v>
          </cell>
          <cell r="AZ79" t="str">
            <v>SIE PPFF CENTR (15 ITEMS)</v>
          </cell>
          <cell r="BA79" t="str">
            <v>CONTRATADO</v>
          </cell>
          <cell r="BB79" t="str">
            <v>CONTRATADO</v>
          </cell>
          <cell r="BD79" t="str">
            <v>SIE-SIE-37-2024-CENARES/MINSA-1</v>
          </cell>
        </row>
        <row r="80">
          <cell r="D80" t="str">
            <v>04131</v>
          </cell>
          <cell r="E80" t="str">
            <v>583500090006</v>
          </cell>
          <cell r="F80" t="str">
            <v>IOPAMIDOL Equiv. 370 mg Iodo/mL 50 mL INYECTABLE</v>
          </cell>
          <cell r="G80" t="str">
            <v>PPFF</v>
          </cell>
          <cell r="H80" t="str">
            <v>-</v>
          </cell>
          <cell r="I80" t="str">
            <v>-</v>
          </cell>
          <cell r="J80">
            <v>44.38</v>
          </cell>
          <cell r="K80">
            <v>1750787</v>
          </cell>
          <cell r="L80">
            <v>45475</v>
          </cell>
          <cell r="M80">
            <v>38.499989004947771</v>
          </cell>
          <cell r="P80">
            <v>45475</v>
          </cell>
          <cell r="AA80">
            <v>45475</v>
          </cell>
          <cell r="AB80">
            <v>2018180.5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2018180.5</v>
          </cell>
          <cell r="AN80">
            <v>1750787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1750787</v>
          </cell>
          <cell r="AZ80" t="str">
            <v>SIE PPFF CENTR (15 ITEMS)</v>
          </cell>
          <cell r="BA80" t="str">
            <v>CONTRATADO</v>
          </cell>
          <cell r="BB80" t="str">
            <v>CONTRATADO</v>
          </cell>
          <cell r="BD80" t="str">
            <v>SIE-SIE-37-2024-CENARES/MINSA-1</v>
          </cell>
        </row>
        <row r="81">
          <cell r="D81" t="str">
            <v>04385</v>
          </cell>
          <cell r="E81" t="str">
            <v>587300010004</v>
          </cell>
          <cell r="F81" t="str">
            <v>LEVOTIROXINA SODICA 50 µg (0.05 mg)  TABLETA</v>
          </cell>
          <cell r="G81" t="str">
            <v>PPFF</v>
          </cell>
          <cell r="H81" t="str">
            <v>-</v>
          </cell>
          <cell r="I81" t="str">
            <v>-</v>
          </cell>
          <cell r="J81">
            <v>0.16</v>
          </cell>
          <cell r="K81">
            <v>147800</v>
          </cell>
          <cell r="L81">
            <v>1407550</v>
          </cell>
          <cell r="M81">
            <v>0.10500515079393272</v>
          </cell>
          <cell r="P81">
            <v>1407550</v>
          </cell>
          <cell r="AA81">
            <v>1407550</v>
          </cell>
          <cell r="AB81">
            <v>225208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225208</v>
          </cell>
          <cell r="AN81">
            <v>147800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147800</v>
          </cell>
          <cell r="AZ81" t="str">
            <v>SIE PPFF CENTR (15 ITEMS)</v>
          </cell>
          <cell r="BA81" t="str">
            <v>CONTRATADO</v>
          </cell>
          <cell r="BB81" t="str">
            <v>CONTRATADO</v>
          </cell>
          <cell r="BD81" t="str">
            <v>SIE-SIE-37-2024-CENARES/MINSA-1</v>
          </cell>
        </row>
        <row r="82">
          <cell r="D82" t="str">
            <v>05266</v>
          </cell>
          <cell r="E82" t="str">
            <v>582600470003</v>
          </cell>
          <cell r="F82" t="str">
            <v>PACLITAXEL 300 mg 50 mL INYECTABLE</v>
          </cell>
          <cell r="G82" t="str">
            <v>PPFF</v>
          </cell>
          <cell r="H82" t="str">
            <v>-</v>
          </cell>
          <cell r="I82" t="str">
            <v>-</v>
          </cell>
          <cell r="J82">
            <v>142.80000000000001</v>
          </cell>
          <cell r="K82">
            <v>459648</v>
          </cell>
          <cell r="L82">
            <v>3456</v>
          </cell>
          <cell r="M82">
            <v>133</v>
          </cell>
          <cell r="P82">
            <v>3456</v>
          </cell>
          <cell r="AA82">
            <v>3456</v>
          </cell>
          <cell r="AB82">
            <v>493516.80000000005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493516.80000000005</v>
          </cell>
          <cell r="AN82">
            <v>459648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459648</v>
          </cell>
          <cell r="AZ82" t="str">
            <v>SIE PPFF CENTR (15 ITEMS)</v>
          </cell>
          <cell r="BA82" t="str">
            <v>CONTRATADO</v>
          </cell>
          <cell r="BB82" t="str">
            <v>CONTRATADO</v>
          </cell>
          <cell r="BD82" t="str">
            <v>SIE-SIE-37-2024-CENARES/MINSA-1</v>
          </cell>
        </row>
        <row r="83">
          <cell r="D83" t="str">
            <v>05562</v>
          </cell>
          <cell r="E83" t="str">
            <v>582700050002</v>
          </cell>
          <cell r="F83" t="str">
            <v>PRAMIPEXOL 250 ug  TABLETA</v>
          </cell>
          <cell r="G83" t="str">
            <v>PPFF</v>
          </cell>
          <cell r="H83" t="str">
            <v>-</v>
          </cell>
          <cell r="I83" t="str">
            <v>-</v>
          </cell>
          <cell r="J83">
            <v>0.84</v>
          </cell>
          <cell r="K83">
            <v>121866</v>
          </cell>
          <cell r="L83">
            <v>213800</v>
          </cell>
          <cell r="M83">
            <v>0.56999999999999995</v>
          </cell>
          <cell r="P83">
            <v>213800</v>
          </cell>
          <cell r="AA83">
            <v>213800</v>
          </cell>
          <cell r="AB83">
            <v>179592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179592</v>
          </cell>
          <cell r="AN83">
            <v>121865.99999999999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121865.99999999999</v>
          </cell>
          <cell r="AZ83" t="str">
            <v>SIE PPFF CENTR (15 ITEMS)</v>
          </cell>
          <cell r="BA83" t="str">
            <v>CONTRATADO</v>
          </cell>
          <cell r="BB83" t="str">
            <v>CONTRATADO</v>
          </cell>
          <cell r="BD83" t="str">
            <v>SIE-SIE-37-2024-CENARES/MINSA-1</v>
          </cell>
        </row>
        <row r="84">
          <cell r="D84" t="str">
            <v>06046</v>
          </cell>
          <cell r="E84" t="str">
            <v>582600370001</v>
          </cell>
          <cell r="F84" t="str">
            <v>TEMOZOLOMIDA 100 mg  TABLETA</v>
          </cell>
          <cell r="G84" t="str">
            <v>PPFF</v>
          </cell>
          <cell r="H84" t="str">
            <v>-</v>
          </cell>
          <cell r="I84" t="str">
            <v>-</v>
          </cell>
          <cell r="J84">
            <v>6.92</v>
          </cell>
          <cell r="K84">
            <v>45600</v>
          </cell>
          <cell r="L84">
            <v>8000</v>
          </cell>
          <cell r="M84">
            <v>5.7</v>
          </cell>
          <cell r="P84">
            <v>8000</v>
          </cell>
          <cell r="AA84">
            <v>8000</v>
          </cell>
          <cell r="AB84">
            <v>55360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55360</v>
          </cell>
          <cell r="AN84">
            <v>45600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45600</v>
          </cell>
          <cell r="AZ84" t="str">
            <v>SIE PPFF CENTR (15 ITEMS)</v>
          </cell>
          <cell r="BA84" t="str">
            <v>CONTRATADO</v>
          </cell>
          <cell r="BB84" t="str">
            <v>CONTRATADO</v>
          </cell>
          <cell r="BD84" t="str">
            <v>SIE-SIE-37-2024-CENARES/MINSA-1</v>
          </cell>
        </row>
        <row r="85">
          <cell r="D85" t="str">
            <v>22687</v>
          </cell>
          <cell r="E85" t="str">
            <v>582600720013</v>
          </cell>
          <cell r="F85" t="str">
            <v>METOTREXATO 500 mg  INYECTABLE</v>
          </cell>
          <cell r="G85" t="str">
            <v>PPFF</v>
          </cell>
          <cell r="H85" t="str">
            <v>-</v>
          </cell>
          <cell r="I85" t="str">
            <v>-</v>
          </cell>
          <cell r="J85">
            <v>43.32</v>
          </cell>
          <cell r="K85">
            <v>752499</v>
          </cell>
          <cell r="L85">
            <v>20730</v>
          </cell>
          <cell r="M85">
            <v>36.299999999999997</v>
          </cell>
          <cell r="P85">
            <v>20730</v>
          </cell>
          <cell r="AA85">
            <v>20730</v>
          </cell>
          <cell r="AB85">
            <v>898023.6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898023.6</v>
          </cell>
          <cell r="AN85">
            <v>752498.99999999988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752498.99999999988</v>
          </cell>
          <cell r="AZ85" t="str">
            <v>SIE PPFF CENTR (15 ITEMS)</v>
          </cell>
          <cell r="BA85" t="str">
            <v>CONTRATADO</v>
          </cell>
          <cell r="BB85" t="str">
            <v>CONTRATADO</v>
          </cell>
          <cell r="BD85" t="str">
            <v>SIE-SIE-37-2024-CENARES/MINSA-1</v>
          </cell>
        </row>
        <row r="86">
          <cell r="D86" t="str">
            <v>29494</v>
          </cell>
          <cell r="E86" t="str">
            <v>585900640001</v>
          </cell>
          <cell r="F86" t="str">
            <v>POTASIO CITRATO 1080 mg (equiv. 10 mEq de ión potasio TAB. LIB. PROL. TABLETA</v>
          </cell>
          <cell r="G86" t="str">
            <v>PPFF</v>
          </cell>
          <cell r="H86" t="str">
            <v>-</v>
          </cell>
          <cell r="I86" t="str">
            <v>-</v>
          </cell>
          <cell r="J86">
            <v>0.87</v>
          </cell>
          <cell r="K86">
            <v>99153.78</v>
          </cell>
          <cell r="L86">
            <v>199110</v>
          </cell>
          <cell r="M86">
            <v>0.49798493295163476</v>
          </cell>
          <cell r="P86">
            <v>199110</v>
          </cell>
          <cell r="AA86">
            <v>199110</v>
          </cell>
          <cell r="AB86">
            <v>173225.7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173225.7</v>
          </cell>
          <cell r="AN86">
            <v>99153.78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99153.78</v>
          </cell>
          <cell r="AZ86" t="str">
            <v>SIE PPFF CENTR (15 ITEMS)</v>
          </cell>
          <cell r="BA86" t="str">
            <v>CONTRATADO</v>
          </cell>
          <cell r="BB86" t="str">
            <v>CONTRATADO</v>
          </cell>
          <cell r="BD86" t="str">
            <v>SIE-SIE-37-2024-CENARES/MINSA-1</v>
          </cell>
        </row>
        <row r="87">
          <cell r="D87" t="str">
            <v>38459</v>
          </cell>
          <cell r="E87" t="str">
            <v>581500100003</v>
          </cell>
          <cell r="F87" t="str">
            <v>COLISTINA (COMO COLISTIMETATO DE SODIO) 150 mg  INYECTABLE</v>
          </cell>
          <cell r="G87" t="str">
            <v>PPFF</v>
          </cell>
          <cell r="H87" t="str">
            <v>-</v>
          </cell>
          <cell r="I87" t="str">
            <v>-</v>
          </cell>
          <cell r="J87">
            <v>16.920000000000002</v>
          </cell>
          <cell r="K87">
            <v>824391</v>
          </cell>
          <cell r="L87">
            <v>56081</v>
          </cell>
          <cell r="M87">
            <v>14.700005349405325</v>
          </cell>
          <cell r="P87">
            <v>56081</v>
          </cell>
          <cell r="AA87">
            <v>56081</v>
          </cell>
          <cell r="AB87">
            <v>948890.52000000014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948890.52000000014</v>
          </cell>
          <cell r="AN87">
            <v>824391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824391</v>
          </cell>
          <cell r="AZ87" t="str">
            <v>SIE PPFF CENTR (15 ITEMS)</v>
          </cell>
          <cell r="BA87" t="str">
            <v>CONTRATADO</v>
          </cell>
          <cell r="BB87" t="str">
            <v>CONTRATADO</v>
          </cell>
          <cell r="BD87" t="str">
            <v>SIE-SIE-37-2024-CENARES/MINSA-1</v>
          </cell>
        </row>
        <row r="88">
          <cell r="D88" t="str">
            <v>03317</v>
          </cell>
          <cell r="E88" t="str">
            <v>583000510001</v>
          </cell>
          <cell r="F88" t="str">
            <v>ETILEFRINA 10 mg/mL 1 mL INYECTABLE</v>
          </cell>
          <cell r="G88" t="str">
            <v>PPFF</v>
          </cell>
          <cell r="H88" t="str">
            <v>-</v>
          </cell>
          <cell r="I88" t="str">
            <v>-</v>
          </cell>
          <cell r="J88">
            <v>8.48</v>
          </cell>
          <cell r="P88">
            <v>230625</v>
          </cell>
          <cell r="AA88">
            <v>230625</v>
          </cell>
          <cell r="AB88">
            <v>1955700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1955700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 t="str">
            <v>SIE PPFF CENTR (19 ÍTEMS)</v>
          </cell>
          <cell r="BA88" t="str">
            <v>CONSENTIDO</v>
          </cell>
          <cell r="BB88" t="str">
            <v>CONSENTIDO</v>
          </cell>
          <cell r="BD88" t="str">
            <v>SIE-SIE-57-2024-CENARES/ MINSA-1</v>
          </cell>
          <cell r="BE88">
            <v>45623</v>
          </cell>
        </row>
        <row r="89">
          <cell r="D89" t="str">
            <v>03443</v>
          </cell>
          <cell r="E89" t="str">
            <v>580500100007</v>
          </cell>
          <cell r="F89" t="str">
            <v>FENITOINA SODICA 50mg/mL 2 mL INYECTABLE</v>
          </cell>
          <cell r="G89" t="str">
            <v>PPFF</v>
          </cell>
          <cell r="H89" t="str">
            <v>-</v>
          </cell>
          <cell r="I89" t="str">
            <v>-</v>
          </cell>
          <cell r="J89">
            <v>1.81</v>
          </cell>
          <cell r="P89">
            <v>588650</v>
          </cell>
          <cell r="AA89">
            <v>588650</v>
          </cell>
          <cell r="AB89">
            <v>1065456.5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1065456.5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 t="str">
            <v>SIE PPFF CENTR (19 ÍTEMS)</v>
          </cell>
          <cell r="BA89" t="str">
            <v>CONSENTIDO</v>
          </cell>
          <cell r="BB89" t="str">
            <v>CONSENTIDO</v>
          </cell>
          <cell r="BD89" t="str">
            <v>SIE-SIE-57-2024-CENARES/ MINSA-1</v>
          </cell>
          <cell r="BE89">
            <v>45623</v>
          </cell>
        </row>
        <row r="90">
          <cell r="D90" t="str">
            <v>03499</v>
          </cell>
          <cell r="E90" t="str">
            <v>580700130004</v>
          </cell>
          <cell r="F90" t="str">
            <v>FENOXIMETILPENICILINA POTASICA 1000000 UI  TABLETA</v>
          </cell>
          <cell r="G90" t="str">
            <v>PPFF</v>
          </cell>
          <cell r="H90" t="str">
            <v>-</v>
          </cell>
          <cell r="I90" t="str">
            <v>-</v>
          </cell>
          <cell r="J90">
            <v>1.23</v>
          </cell>
          <cell r="P90">
            <v>42900</v>
          </cell>
          <cell r="AA90">
            <v>42900</v>
          </cell>
          <cell r="AB90">
            <v>52767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52767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 t="str">
            <v>SIE PPFF CENTR (19 ÍTEMS)</v>
          </cell>
          <cell r="BA90" t="str">
            <v>CONTRATADO</v>
          </cell>
          <cell r="BB90" t="str">
            <v>CONTRATADO</v>
          </cell>
          <cell r="BD90" t="str">
            <v>SIE-SIE-57-2024-CENARES/ MINSA-1</v>
          </cell>
          <cell r="BE90">
            <v>45623</v>
          </cell>
        </row>
        <row r="91">
          <cell r="D91" t="str">
            <v>02144</v>
          </cell>
          <cell r="E91" t="str">
            <v>580300180001</v>
          </cell>
          <cell r="F91" t="str">
            <v>CLORFENAMINA MALEATO 2 mg/5 mL 60 mL JARABE</v>
          </cell>
          <cell r="G91" t="str">
            <v>PPFF</v>
          </cell>
          <cell r="H91" t="str">
            <v>-</v>
          </cell>
          <cell r="I91" t="str">
            <v>-</v>
          </cell>
          <cell r="J91">
            <v>4.24</v>
          </cell>
          <cell r="K91">
            <v>102400</v>
          </cell>
          <cell r="L91">
            <v>143360</v>
          </cell>
          <cell r="M91">
            <v>0.7142857142857143</v>
          </cell>
          <cell r="P91">
            <v>102400</v>
          </cell>
          <cell r="AA91">
            <v>102400</v>
          </cell>
          <cell r="AB91">
            <v>434176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434176</v>
          </cell>
          <cell r="AN91">
            <v>73142.857142857145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73142.857142857145</v>
          </cell>
          <cell r="AZ91" t="str">
            <v>SIE PPFF CENTR (22 ITEMS)</v>
          </cell>
          <cell r="BA91" t="str">
            <v>CONTRATADO</v>
          </cell>
          <cell r="BB91" t="str">
            <v>CONTRATADO</v>
          </cell>
          <cell r="BD91" t="str">
            <v>SIE-SIE-59-2024-CENARES/ MINSA-1</v>
          </cell>
        </row>
        <row r="92">
          <cell r="D92" t="str">
            <v>04420</v>
          </cell>
          <cell r="E92" t="str">
            <v>580100210021</v>
          </cell>
          <cell r="F92" t="str">
            <v>LIDOCAINA CLORHIDRATO 2 g/100 g 30 g GEL</v>
          </cell>
          <cell r="G92" t="str">
            <v>PPFF</v>
          </cell>
          <cell r="H92" t="str">
            <v>-</v>
          </cell>
          <cell r="I92" t="str">
            <v>-</v>
          </cell>
          <cell r="J92">
            <v>5.77</v>
          </cell>
          <cell r="K92">
            <v>460359.9</v>
          </cell>
          <cell r="L92">
            <v>93002</v>
          </cell>
          <cell r="M92">
            <v>4.95</v>
          </cell>
          <cell r="P92">
            <v>93002</v>
          </cell>
          <cell r="AA92">
            <v>93002</v>
          </cell>
          <cell r="AB92">
            <v>536621.53999999992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536621.53999999992</v>
          </cell>
          <cell r="AN92">
            <v>460359.9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460359.9</v>
          </cell>
          <cell r="AZ92" t="str">
            <v>SIE PPFF CENTR (22 ITEMS)</v>
          </cell>
          <cell r="BA92" t="str">
            <v>CONTRATADO</v>
          </cell>
          <cell r="BB92" t="str">
            <v>CONTRATADO</v>
          </cell>
          <cell r="BD92" t="str">
            <v>SIE-SIE-59-2024-CENARES/ MINSA-1</v>
          </cell>
        </row>
        <row r="93">
          <cell r="D93" t="str">
            <v>10222</v>
          </cell>
          <cell r="E93" t="str">
            <v>586600290005</v>
          </cell>
          <cell r="F93" t="str">
            <v>ALCOHOL ETILICO (ETANOL) 70° 120 mL SOLUCION</v>
          </cell>
          <cell r="G93" t="str">
            <v>PPFF</v>
          </cell>
          <cell r="H93" t="str">
            <v>-</v>
          </cell>
          <cell r="I93" t="str">
            <v>-</v>
          </cell>
          <cell r="J93">
            <v>1.37</v>
          </cell>
          <cell r="K93">
            <v>93520.8</v>
          </cell>
          <cell r="L93">
            <v>77934</v>
          </cell>
          <cell r="M93">
            <v>1.2</v>
          </cell>
          <cell r="P93">
            <v>77934</v>
          </cell>
          <cell r="AA93">
            <v>77934</v>
          </cell>
          <cell r="AB93">
            <v>106769.58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106769.58</v>
          </cell>
          <cell r="AN93">
            <v>93520.8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93520.8</v>
          </cell>
          <cell r="AZ93" t="str">
            <v>SIE PPFF CENTR (22 ITEMS)</v>
          </cell>
          <cell r="BA93" t="str">
            <v>CONTRATADO</v>
          </cell>
          <cell r="BB93" t="str">
            <v>CONTRATADO</v>
          </cell>
          <cell r="BD93" t="str">
            <v>SIE-SIE-59-2024-CENARES/ MINSA-1</v>
          </cell>
        </row>
        <row r="94">
          <cell r="D94" t="str">
            <v>00725</v>
          </cell>
          <cell r="E94" t="str">
            <v>580700150006</v>
          </cell>
          <cell r="F94" t="str">
            <v>AMOXICILINA + ACIDO CLAVULANICO (COMO SAL POTASICA) 250 mg + 62.5 mg/5 mL 60 mL SUSPENSION</v>
          </cell>
          <cell r="G94" t="str">
            <v>PPFF</v>
          </cell>
          <cell r="H94">
            <v>4.1899999999999995</v>
          </cell>
          <cell r="I94">
            <v>4.6089999999999991</v>
          </cell>
          <cell r="J94">
            <v>4.07</v>
          </cell>
          <cell r="P94">
            <v>797700</v>
          </cell>
          <cell r="R94">
            <v>1000</v>
          </cell>
          <cell r="T94">
            <v>200</v>
          </cell>
          <cell r="U94">
            <v>1000</v>
          </cell>
          <cell r="W94">
            <v>1100</v>
          </cell>
          <cell r="X94">
            <v>1000</v>
          </cell>
          <cell r="Y94">
            <v>400</v>
          </cell>
          <cell r="AA94">
            <v>802400</v>
          </cell>
          <cell r="AB94">
            <v>3246639</v>
          </cell>
          <cell r="AC94">
            <v>0</v>
          </cell>
          <cell r="AD94">
            <v>4070.0000000000005</v>
          </cell>
          <cell r="AE94">
            <v>0</v>
          </cell>
          <cell r="AF94">
            <v>814</v>
          </cell>
          <cell r="AG94">
            <v>4070.0000000000005</v>
          </cell>
          <cell r="AH94">
            <v>0</v>
          </cell>
          <cell r="AI94">
            <v>4477</v>
          </cell>
          <cell r="AJ94">
            <v>4070.0000000000005</v>
          </cell>
          <cell r="AK94">
            <v>1628</v>
          </cell>
          <cell r="AL94">
            <v>0</v>
          </cell>
          <cell r="AM94">
            <v>3265768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 t="str">
            <v>SIE PPFF CORP  (32 ITEMS)</v>
          </cell>
          <cell r="BA94" t="str">
            <v>CONTRATADO</v>
          </cell>
          <cell r="BB94" t="str">
            <v>CONTRATADO</v>
          </cell>
          <cell r="BD94" t="str">
            <v>SIE-SIE-47-2024-CENARES/MINSA-1</v>
          </cell>
        </row>
        <row r="95">
          <cell r="D95" t="str">
            <v>00786</v>
          </cell>
          <cell r="E95" t="str">
            <v>580700100002</v>
          </cell>
          <cell r="F95" t="str">
            <v>AMOXICILINA 250 mg/5 mL 120 mL SUSPENSION</v>
          </cell>
          <cell r="G95" t="str">
            <v>PPFF</v>
          </cell>
          <cell r="H95">
            <v>4.1899999999999995</v>
          </cell>
          <cell r="I95">
            <v>4.6089999999999991</v>
          </cell>
          <cell r="J95">
            <v>3.5</v>
          </cell>
          <cell r="P95">
            <v>207300</v>
          </cell>
          <cell r="S95">
            <v>3000</v>
          </cell>
          <cell r="W95">
            <v>2500</v>
          </cell>
          <cell r="AA95">
            <v>212800</v>
          </cell>
          <cell r="AB95">
            <v>725550</v>
          </cell>
          <cell r="AC95">
            <v>0</v>
          </cell>
          <cell r="AD95">
            <v>0</v>
          </cell>
          <cell r="AE95">
            <v>10500</v>
          </cell>
          <cell r="AF95">
            <v>0</v>
          </cell>
          <cell r="AG95">
            <v>0</v>
          </cell>
          <cell r="AH95">
            <v>0</v>
          </cell>
          <cell r="AI95">
            <v>8750</v>
          </cell>
          <cell r="AJ95">
            <v>0</v>
          </cell>
          <cell r="AK95">
            <v>0</v>
          </cell>
          <cell r="AL95">
            <v>0</v>
          </cell>
          <cell r="AM95">
            <v>744800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 t="str">
            <v>SIE PPFF CORP  (32 ITEMS)</v>
          </cell>
          <cell r="BA95" t="str">
            <v>CONTRATADO</v>
          </cell>
          <cell r="BB95" t="str">
            <v>CONTRATADO</v>
          </cell>
          <cell r="BD95" t="str">
            <v>SIE-SIE-47-2024-CENARES/MINSA-1</v>
          </cell>
        </row>
        <row r="96">
          <cell r="D96" t="str">
            <v>00933</v>
          </cell>
          <cell r="E96" t="str">
            <v>581000080004</v>
          </cell>
          <cell r="F96" t="str">
            <v>AZITROMICINA 200 mg/5 mL 30 mL SUSPENSION</v>
          </cell>
          <cell r="G96" t="str">
            <v>PPFF</v>
          </cell>
          <cell r="H96">
            <v>3.59</v>
          </cell>
          <cell r="I96">
            <v>3.9489999999999998</v>
          </cell>
          <cell r="J96">
            <v>3.93</v>
          </cell>
          <cell r="P96">
            <v>297350</v>
          </cell>
          <cell r="T96">
            <v>50</v>
          </cell>
          <cell r="W96">
            <v>850</v>
          </cell>
          <cell r="X96">
            <v>1000</v>
          </cell>
          <cell r="Y96">
            <v>75</v>
          </cell>
          <cell r="AA96">
            <v>299325</v>
          </cell>
          <cell r="AB96">
            <v>1168585.5</v>
          </cell>
          <cell r="AC96">
            <v>0</v>
          </cell>
          <cell r="AD96">
            <v>0</v>
          </cell>
          <cell r="AE96">
            <v>0</v>
          </cell>
          <cell r="AF96">
            <v>196.5</v>
          </cell>
          <cell r="AG96">
            <v>0</v>
          </cell>
          <cell r="AH96">
            <v>0</v>
          </cell>
          <cell r="AI96">
            <v>3340.5</v>
          </cell>
          <cell r="AJ96">
            <v>3930</v>
          </cell>
          <cell r="AK96">
            <v>294.75</v>
          </cell>
          <cell r="AL96">
            <v>0</v>
          </cell>
          <cell r="AM96">
            <v>1176347.25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 t="str">
            <v>SIE PPFF CORP  (32 ITEMS)</v>
          </cell>
          <cell r="BA96" t="str">
            <v>CONTRATADO</v>
          </cell>
          <cell r="BB96" t="str">
            <v>CONTRATADO</v>
          </cell>
          <cell r="BD96" t="str">
            <v>SIE-SIE-47-2024-CENARES/MINSA-1</v>
          </cell>
        </row>
        <row r="97">
          <cell r="D97" t="str">
            <v>01205</v>
          </cell>
          <cell r="E97" t="str">
            <v>583300990002</v>
          </cell>
          <cell r="F97" t="str">
            <v>BETAMETASONA (COMO DIPROPIONATO) 50 mg/100 g (0.05 %) 20 g CREMA</v>
          </cell>
          <cell r="G97" t="str">
            <v>PPFF</v>
          </cell>
          <cell r="H97">
            <v>1.44</v>
          </cell>
          <cell r="I97">
            <v>1.5839999999999999</v>
          </cell>
          <cell r="J97">
            <v>1.4</v>
          </cell>
          <cell r="P97">
            <v>825325</v>
          </cell>
          <cell r="S97">
            <v>2000</v>
          </cell>
          <cell r="T97">
            <v>6600</v>
          </cell>
          <cell r="W97">
            <v>4000</v>
          </cell>
          <cell r="X97">
            <v>8000</v>
          </cell>
          <cell r="Y97">
            <v>7000</v>
          </cell>
          <cell r="AA97">
            <v>852925</v>
          </cell>
          <cell r="AB97">
            <v>1155455</v>
          </cell>
          <cell r="AC97">
            <v>0</v>
          </cell>
          <cell r="AD97">
            <v>0</v>
          </cell>
          <cell r="AE97">
            <v>2800</v>
          </cell>
          <cell r="AF97">
            <v>9240</v>
          </cell>
          <cell r="AG97">
            <v>0</v>
          </cell>
          <cell r="AH97">
            <v>0</v>
          </cell>
          <cell r="AI97">
            <v>5600</v>
          </cell>
          <cell r="AJ97">
            <v>11200</v>
          </cell>
          <cell r="AK97">
            <v>9800</v>
          </cell>
          <cell r="AL97">
            <v>0</v>
          </cell>
          <cell r="AM97">
            <v>1194095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 t="str">
            <v>SIE PPFF CORP  (32 ITEMS)</v>
          </cell>
          <cell r="BA97" t="str">
            <v>CONTRATADO</v>
          </cell>
          <cell r="BB97" t="str">
            <v>CONTRATADO</v>
          </cell>
          <cell r="BD97" t="str">
            <v>SIE-SIE-47-2024-CENARES/MINSA-1</v>
          </cell>
        </row>
        <row r="98">
          <cell r="D98" t="str">
            <v>01841</v>
          </cell>
          <cell r="E98" t="str">
            <v>584400670004</v>
          </cell>
          <cell r="F98" t="str">
            <v>CIPROFLOXACINO (COMO CLORHIDRATO)(SOLUCION OFTALMICA) 3 mg/mL (0.3 %) 5 mL SOLUCION</v>
          </cell>
          <cell r="G98" t="str">
            <v>PPFF</v>
          </cell>
          <cell r="H98">
            <v>1.25</v>
          </cell>
          <cell r="I98">
            <v>1.375</v>
          </cell>
          <cell r="J98">
            <v>1.36</v>
          </cell>
          <cell r="P98">
            <v>198400</v>
          </cell>
          <cell r="S98">
            <v>4500</v>
          </cell>
          <cell r="T98">
            <v>1375</v>
          </cell>
          <cell r="U98">
            <v>3500</v>
          </cell>
          <cell r="V98">
            <v>168975</v>
          </cell>
          <cell r="W98">
            <v>300</v>
          </cell>
          <cell r="X98">
            <v>1500</v>
          </cell>
          <cell r="Y98">
            <v>500</v>
          </cell>
          <cell r="AA98">
            <v>379050</v>
          </cell>
          <cell r="AB98">
            <v>269824</v>
          </cell>
          <cell r="AC98">
            <v>0</v>
          </cell>
          <cell r="AD98">
            <v>0</v>
          </cell>
          <cell r="AE98">
            <v>6120</v>
          </cell>
          <cell r="AF98">
            <v>1870.0000000000002</v>
          </cell>
          <cell r="AG98">
            <v>4760</v>
          </cell>
          <cell r="AH98">
            <v>229806.00000000003</v>
          </cell>
          <cell r="AI98">
            <v>408.00000000000006</v>
          </cell>
          <cell r="AJ98">
            <v>2040.0000000000002</v>
          </cell>
          <cell r="AK98">
            <v>680</v>
          </cell>
          <cell r="AL98">
            <v>0</v>
          </cell>
          <cell r="AM98">
            <v>515508.00000000006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 t="str">
            <v>SIE PPFF CORP  (32 ITEMS)</v>
          </cell>
          <cell r="BA98" t="str">
            <v>CONTRATADO</v>
          </cell>
          <cell r="BB98" t="str">
            <v>CONTRATADO</v>
          </cell>
          <cell r="BD98" t="str">
            <v>SIE-SIE-47-2024-CENARES/MINSA-1</v>
          </cell>
        </row>
        <row r="99">
          <cell r="D99" t="str">
            <v>02132</v>
          </cell>
          <cell r="E99" t="str">
            <v>580300180006</v>
          </cell>
          <cell r="F99" t="str">
            <v>CLORFENAMINA MALEATO 2 mg/5 mL 120 mL JARABE</v>
          </cell>
          <cell r="G99" t="str">
            <v>PPFF</v>
          </cell>
          <cell r="H99">
            <v>1.62</v>
          </cell>
          <cell r="I99">
            <v>1.782</v>
          </cell>
          <cell r="J99">
            <v>1.57</v>
          </cell>
          <cell r="P99">
            <v>2043225</v>
          </cell>
          <cell r="R99">
            <v>2000</v>
          </cell>
          <cell r="T99">
            <v>300</v>
          </cell>
          <cell r="U99">
            <v>10000</v>
          </cell>
          <cell r="W99">
            <v>2900</v>
          </cell>
          <cell r="X99">
            <v>6000</v>
          </cell>
          <cell r="Y99">
            <v>1000</v>
          </cell>
          <cell r="AA99">
            <v>2065425</v>
          </cell>
          <cell r="AB99">
            <v>3207863.25</v>
          </cell>
          <cell r="AC99">
            <v>0</v>
          </cell>
          <cell r="AD99">
            <v>3140</v>
          </cell>
          <cell r="AE99">
            <v>0</v>
          </cell>
          <cell r="AF99">
            <v>471</v>
          </cell>
          <cell r="AG99">
            <v>15700</v>
          </cell>
          <cell r="AH99">
            <v>0</v>
          </cell>
          <cell r="AI99">
            <v>4553</v>
          </cell>
          <cell r="AJ99">
            <v>9420</v>
          </cell>
          <cell r="AK99">
            <v>1570</v>
          </cell>
          <cell r="AL99">
            <v>0</v>
          </cell>
          <cell r="AM99">
            <v>3242717.25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 t="str">
            <v>SIE PPFF CORP  (32 ITEMS)</v>
          </cell>
          <cell r="BA99" t="str">
            <v>CONTRATADO</v>
          </cell>
          <cell r="BB99" t="str">
            <v>CONTRATADO</v>
          </cell>
          <cell r="BD99" t="str">
            <v>SIE-SIE-47-2024-CENARES/MINSA-1</v>
          </cell>
        </row>
        <row r="100">
          <cell r="D100" t="str">
            <v>02319</v>
          </cell>
          <cell r="E100" t="str">
            <v>583301020002</v>
          </cell>
          <cell r="F100" t="str">
            <v>CLOTRIMAZOL 1 g/100 g (1 %) 20 g CREMA</v>
          </cell>
          <cell r="G100" t="str">
            <v>PPFF</v>
          </cell>
          <cell r="H100">
            <v>1.02</v>
          </cell>
          <cell r="I100">
            <v>1.1220000000000001</v>
          </cell>
          <cell r="J100">
            <v>0.99</v>
          </cell>
          <cell r="P100">
            <v>1512425</v>
          </cell>
          <cell r="S100">
            <v>8000</v>
          </cell>
          <cell r="T100">
            <v>26200</v>
          </cell>
          <cell r="U100">
            <v>14000</v>
          </cell>
          <cell r="W100">
            <v>4100</v>
          </cell>
          <cell r="X100">
            <v>10000</v>
          </cell>
          <cell r="Y100">
            <v>21000</v>
          </cell>
          <cell r="AA100">
            <v>1595725</v>
          </cell>
          <cell r="AB100">
            <v>1497300.75</v>
          </cell>
          <cell r="AC100">
            <v>0</v>
          </cell>
          <cell r="AD100">
            <v>0</v>
          </cell>
          <cell r="AE100">
            <v>7920</v>
          </cell>
          <cell r="AF100">
            <v>25938</v>
          </cell>
          <cell r="AG100">
            <v>13860</v>
          </cell>
          <cell r="AH100">
            <v>0</v>
          </cell>
          <cell r="AI100">
            <v>4059</v>
          </cell>
          <cell r="AJ100">
            <v>9900</v>
          </cell>
          <cell r="AK100">
            <v>20790</v>
          </cell>
          <cell r="AL100">
            <v>0</v>
          </cell>
          <cell r="AM100">
            <v>1579767.75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 t="str">
            <v>SIE PPFF CORP  (32 ITEMS)</v>
          </cell>
          <cell r="BA100" t="str">
            <v>CONTRATADO</v>
          </cell>
          <cell r="BB100" t="str">
            <v>CONTRATADO</v>
          </cell>
          <cell r="BD100" t="str">
            <v>SIE-SIE-47-2024-CENARES/MINSA-1</v>
          </cell>
        </row>
        <row r="101">
          <cell r="D101" t="str">
            <v>02354</v>
          </cell>
          <cell r="E101" t="str">
            <v>581800060003</v>
          </cell>
          <cell r="F101" t="str">
            <v>CLOTRIMAZOL 500 mg  OVULO</v>
          </cell>
          <cell r="G101" t="str">
            <v>PPFF</v>
          </cell>
          <cell r="H101">
            <v>0.41000000000000003</v>
          </cell>
          <cell r="I101">
            <v>0.45100000000000007</v>
          </cell>
          <cell r="J101">
            <v>0.39</v>
          </cell>
          <cell r="M101">
            <v>0.34</v>
          </cell>
          <cell r="P101">
            <v>2188150</v>
          </cell>
          <cell r="S101">
            <v>4200</v>
          </cell>
          <cell r="T101">
            <v>8650</v>
          </cell>
          <cell r="V101">
            <v>803100</v>
          </cell>
          <cell r="W101">
            <v>5000</v>
          </cell>
          <cell r="X101">
            <v>14000</v>
          </cell>
          <cell r="Y101">
            <v>5300</v>
          </cell>
          <cell r="AA101">
            <v>3028400</v>
          </cell>
          <cell r="AB101">
            <v>853378.5</v>
          </cell>
          <cell r="AC101">
            <v>0</v>
          </cell>
          <cell r="AD101">
            <v>0</v>
          </cell>
          <cell r="AE101">
            <v>1638</v>
          </cell>
          <cell r="AF101">
            <v>3373.5</v>
          </cell>
          <cell r="AG101">
            <v>0</v>
          </cell>
          <cell r="AH101">
            <v>313209</v>
          </cell>
          <cell r="AI101">
            <v>1950</v>
          </cell>
          <cell r="AJ101">
            <v>5460</v>
          </cell>
          <cell r="AK101">
            <v>2067</v>
          </cell>
          <cell r="AL101">
            <v>0</v>
          </cell>
          <cell r="AM101">
            <v>1181076</v>
          </cell>
          <cell r="AN101">
            <v>743971</v>
          </cell>
          <cell r="AO101">
            <v>0</v>
          </cell>
          <cell r="AP101">
            <v>0</v>
          </cell>
          <cell r="AQ101">
            <v>1428</v>
          </cell>
          <cell r="AR101">
            <v>2941</v>
          </cell>
          <cell r="AS101">
            <v>0</v>
          </cell>
          <cell r="AT101">
            <v>273054</v>
          </cell>
          <cell r="AU101">
            <v>1700.0000000000002</v>
          </cell>
          <cell r="AV101">
            <v>4760</v>
          </cell>
          <cell r="AW101">
            <v>1802.0000000000002</v>
          </cell>
          <cell r="AX101">
            <v>0</v>
          </cell>
          <cell r="AY101">
            <v>1029656.0000000001</v>
          </cell>
          <cell r="AZ101" t="str">
            <v>SIE PPFF CORP  (32 ITEMS)</v>
          </cell>
          <cell r="BA101" t="str">
            <v>CONTRATADO</v>
          </cell>
          <cell r="BB101" t="str">
            <v>CONTRATADO</v>
          </cell>
          <cell r="BD101" t="str">
            <v>SIE-SIE-47-2024-CENARES/MINSA-1</v>
          </cell>
        </row>
        <row r="102">
          <cell r="D102" t="str">
            <v>02724</v>
          </cell>
          <cell r="E102" t="str">
            <v>585000510002</v>
          </cell>
          <cell r="F102" t="str">
            <v>DEXTROMETORFANO BROMHIDRATO 15 mg/5 mL 120 mL JARABE</v>
          </cell>
          <cell r="G102" t="str">
            <v>PPFF</v>
          </cell>
          <cell r="H102">
            <v>2.0199999999999996</v>
          </cell>
          <cell r="I102">
            <v>2.2219999999999995</v>
          </cell>
          <cell r="J102">
            <v>1.96</v>
          </cell>
          <cell r="P102">
            <v>1292250</v>
          </cell>
          <cell r="S102">
            <v>4000</v>
          </cell>
          <cell r="T102">
            <v>4875</v>
          </cell>
          <cell r="U102">
            <v>10000</v>
          </cell>
          <cell r="W102">
            <v>8000</v>
          </cell>
          <cell r="X102">
            <v>14000</v>
          </cell>
          <cell r="Y102">
            <v>3200</v>
          </cell>
          <cell r="AA102">
            <v>1336325</v>
          </cell>
          <cell r="AB102">
            <v>2532810</v>
          </cell>
          <cell r="AC102">
            <v>0</v>
          </cell>
          <cell r="AD102">
            <v>0</v>
          </cell>
          <cell r="AE102">
            <v>7840</v>
          </cell>
          <cell r="AF102">
            <v>9555</v>
          </cell>
          <cell r="AG102">
            <v>19600</v>
          </cell>
          <cell r="AH102">
            <v>0</v>
          </cell>
          <cell r="AI102">
            <v>15680</v>
          </cell>
          <cell r="AJ102">
            <v>27440</v>
          </cell>
          <cell r="AK102">
            <v>6272</v>
          </cell>
          <cell r="AL102">
            <v>0</v>
          </cell>
          <cell r="AM102">
            <v>2619197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 t="str">
            <v>SIE PPFF CORP  (32 ITEMS)</v>
          </cell>
          <cell r="BA102" t="str">
            <v>CONTRATADO</v>
          </cell>
          <cell r="BB102" t="str">
            <v>CONTRATADO</v>
          </cell>
          <cell r="BD102" t="str">
            <v>SIE-SIE-47-2024-CENARES/MINSA-1</v>
          </cell>
        </row>
        <row r="103">
          <cell r="D103" t="str">
            <v>02922</v>
          </cell>
          <cell r="E103" t="str">
            <v>583800220045</v>
          </cell>
          <cell r="F103" t="str">
            <v>SIMETICONA 80 mg/mL 15 mL SUSPENSION</v>
          </cell>
          <cell r="G103" t="str">
            <v>PPFF</v>
          </cell>
          <cell r="H103">
            <v>1.4</v>
          </cell>
          <cell r="I103">
            <v>1.5399999999999998</v>
          </cell>
          <cell r="J103">
            <v>1.36</v>
          </cell>
          <cell r="P103">
            <v>1153850</v>
          </cell>
          <cell r="S103">
            <v>35000</v>
          </cell>
          <cell r="T103">
            <v>1350</v>
          </cell>
          <cell r="U103">
            <v>7250</v>
          </cell>
          <cell r="W103">
            <v>18000</v>
          </cell>
          <cell r="X103">
            <v>30000</v>
          </cell>
          <cell r="Y103">
            <v>7300</v>
          </cell>
          <cell r="AA103">
            <v>1252750</v>
          </cell>
          <cell r="AB103">
            <v>1569236</v>
          </cell>
          <cell r="AC103">
            <v>0</v>
          </cell>
          <cell r="AD103">
            <v>0</v>
          </cell>
          <cell r="AE103">
            <v>47600</v>
          </cell>
          <cell r="AF103">
            <v>1836.0000000000002</v>
          </cell>
          <cell r="AG103">
            <v>9860</v>
          </cell>
          <cell r="AH103">
            <v>0</v>
          </cell>
          <cell r="AI103">
            <v>24480</v>
          </cell>
          <cell r="AJ103">
            <v>40800</v>
          </cell>
          <cell r="AK103">
            <v>9928</v>
          </cell>
          <cell r="AL103">
            <v>0</v>
          </cell>
          <cell r="AM103">
            <v>1703740.0000000002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 t="str">
            <v>SIE PPFF CORP  (32 ITEMS)</v>
          </cell>
          <cell r="BA103" t="str">
            <v>CONTRATADO</v>
          </cell>
          <cell r="BB103" t="str">
            <v>CONTRATADO</v>
          </cell>
          <cell r="BD103" t="str">
            <v>SIE-SIE-47-2024-CENARES/MINSA-1</v>
          </cell>
        </row>
        <row r="104">
          <cell r="D104" t="str">
            <v>03519</v>
          </cell>
          <cell r="E104" t="str">
            <v>582800230013</v>
          </cell>
          <cell r="F104" t="str">
            <v>FERROSO SULFATO 75 mg (Equiv. 15 mg Fe)/5 mL 180 mL JARABE</v>
          </cell>
          <cell r="G104" t="str">
            <v>PPFF</v>
          </cell>
          <cell r="H104">
            <v>2.3899999999999997</v>
          </cell>
          <cell r="I104">
            <v>2.6289999999999996</v>
          </cell>
          <cell r="J104">
            <v>2.63</v>
          </cell>
          <cell r="P104">
            <v>2295107</v>
          </cell>
          <cell r="Q104">
            <v>1400000</v>
          </cell>
          <cell r="R104">
            <v>1000</v>
          </cell>
          <cell r="S104">
            <v>2000</v>
          </cell>
          <cell r="W104">
            <v>50</v>
          </cell>
          <cell r="X104">
            <v>800</v>
          </cell>
          <cell r="Y104">
            <v>600</v>
          </cell>
          <cell r="AA104">
            <v>3699557</v>
          </cell>
          <cell r="AB104">
            <v>6036131.4100000001</v>
          </cell>
          <cell r="AC104">
            <v>3682000</v>
          </cell>
          <cell r="AD104">
            <v>2630</v>
          </cell>
          <cell r="AE104">
            <v>5260</v>
          </cell>
          <cell r="AF104">
            <v>0</v>
          </cell>
          <cell r="AG104">
            <v>0</v>
          </cell>
          <cell r="AH104">
            <v>0</v>
          </cell>
          <cell r="AI104">
            <v>131.5</v>
          </cell>
          <cell r="AJ104">
            <v>2104</v>
          </cell>
          <cell r="AK104">
            <v>1578</v>
          </cell>
          <cell r="AL104">
            <v>0</v>
          </cell>
          <cell r="AM104">
            <v>9729834.9100000001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 t="str">
            <v>SIE PPFF CORP  (32 ITEMS)</v>
          </cell>
          <cell r="BA104" t="str">
            <v>CONTRATADO</v>
          </cell>
          <cell r="BB104" t="str">
            <v>CONTRATADO</v>
          </cell>
          <cell r="BD104" t="str">
            <v>SIE-SIE-47-2024-CENARES/MINSA-1</v>
          </cell>
        </row>
        <row r="105">
          <cell r="D105" t="str">
            <v>04024</v>
          </cell>
          <cell r="E105" t="str">
            <v>580200430007</v>
          </cell>
          <cell r="F105" t="str">
            <v>IBUPROFENO 100 mg/5 mL 60 mL SUSPENSION</v>
          </cell>
          <cell r="G105" t="str">
            <v>PPFF</v>
          </cell>
          <cell r="H105">
            <v>1.45</v>
          </cell>
          <cell r="I105">
            <v>1.595</v>
          </cell>
          <cell r="J105">
            <v>1.41</v>
          </cell>
          <cell r="P105">
            <v>2353900</v>
          </cell>
          <cell r="R105">
            <v>1500</v>
          </cell>
          <cell r="S105">
            <v>12000</v>
          </cell>
          <cell r="T105">
            <v>300</v>
          </cell>
          <cell r="U105">
            <v>3300</v>
          </cell>
          <cell r="W105">
            <v>6000</v>
          </cell>
          <cell r="X105">
            <v>6000</v>
          </cell>
          <cell r="Y105">
            <v>750</v>
          </cell>
          <cell r="AA105">
            <v>2383750</v>
          </cell>
          <cell r="AB105">
            <v>3318999</v>
          </cell>
          <cell r="AC105">
            <v>0</v>
          </cell>
          <cell r="AD105">
            <v>2115</v>
          </cell>
          <cell r="AE105">
            <v>16920</v>
          </cell>
          <cell r="AF105">
            <v>423</v>
          </cell>
          <cell r="AG105">
            <v>4653</v>
          </cell>
          <cell r="AH105">
            <v>0</v>
          </cell>
          <cell r="AI105">
            <v>8460</v>
          </cell>
          <cell r="AJ105">
            <v>8460</v>
          </cell>
          <cell r="AK105">
            <v>1057.5</v>
          </cell>
          <cell r="AL105">
            <v>0</v>
          </cell>
          <cell r="AM105">
            <v>3361087.5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 t="str">
            <v>SIE PPFF CORP  (32 ITEMS)</v>
          </cell>
          <cell r="BA105" t="str">
            <v>CONTRATADO</v>
          </cell>
          <cell r="BB105" t="str">
            <v>CONTRATADO</v>
          </cell>
          <cell r="BD105" t="str">
            <v>SIE-SIE-47-2024-CENARES/MINSA-1</v>
          </cell>
        </row>
        <row r="106">
          <cell r="D106" t="str">
            <v>04291</v>
          </cell>
          <cell r="E106" t="str">
            <v>583800800021</v>
          </cell>
          <cell r="F106" t="str">
            <v>LACTULOSA 3.33 g/5 mL 180 mL SOLUCION</v>
          </cell>
          <cell r="G106" t="str">
            <v>PPFF</v>
          </cell>
          <cell r="H106">
            <v>9.89</v>
          </cell>
          <cell r="I106">
            <v>10.879000000000001</v>
          </cell>
          <cell r="J106">
            <v>9.6199999999999992</v>
          </cell>
          <cell r="P106">
            <v>670610</v>
          </cell>
          <cell r="T106">
            <v>1710</v>
          </cell>
          <cell r="U106">
            <v>13000</v>
          </cell>
          <cell r="AA106">
            <v>685320</v>
          </cell>
          <cell r="AB106">
            <v>6451268.1999999993</v>
          </cell>
          <cell r="AC106">
            <v>0</v>
          </cell>
          <cell r="AD106">
            <v>0</v>
          </cell>
          <cell r="AE106">
            <v>0</v>
          </cell>
          <cell r="AF106">
            <v>16450.199999999997</v>
          </cell>
          <cell r="AG106">
            <v>125059.99999999999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6592778.3999999994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 t="str">
            <v>SIE PPFF CORP  (32 ITEMS)</v>
          </cell>
          <cell r="BA106" t="str">
            <v>CONTRATADO</v>
          </cell>
          <cell r="BB106" t="str">
            <v>CONTRATADO</v>
          </cell>
          <cell r="BD106" t="str">
            <v>SIE-SIE-47-2024-CENARES/MINSA-1</v>
          </cell>
        </row>
        <row r="107">
          <cell r="D107" t="str">
            <v>04293</v>
          </cell>
          <cell r="E107" t="str">
            <v>583800800019</v>
          </cell>
          <cell r="F107" t="str">
            <v>LACTULOSA 3.33 g/5 mL 240 mL SOLUCION</v>
          </cell>
          <cell r="G107" t="str">
            <v>PPFF</v>
          </cell>
          <cell r="H107">
            <v>13.129999999999999</v>
          </cell>
          <cell r="I107">
            <v>14.443</v>
          </cell>
          <cell r="J107">
            <v>12.5</v>
          </cell>
          <cell r="P107">
            <v>47850</v>
          </cell>
          <cell r="S107">
            <v>9000</v>
          </cell>
          <cell r="W107">
            <v>5100</v>
          </cell>
          <cell r="X107">
            <v>7000</v>
          </cell>
          <cell r="Y107">
            <v>350</v>
          </cell>
          <cell r="AA107">
            <v>69300</v>
          </cell>
          <cell r="AB107">
            <v>598125</v>
          </cell>
          <cell r="AC107">
            <v>0</v>
          </cell>
          <cell r="AD107">
            <v>0</v>
          </cell>
          <cell r="AE107">
            <v>112500</v>
          </cell>
          <cell r="AF107">
            <v>0</v>
          </cell>
          <cell r="AG107">
            <v>0</v>
          </cell>
          <cell r="AH107">
            <v>0</v>
          </cell>
          <cell r="AI107">
            <v>63750</v>
          </cell>
          <cell r="AJ107">
            <v>87500</v>
          </cell>
          <cell r="AK107">
            <v>4375</v>
          </cell>
          <cell r="AL107">
            <v>0</v>
          </cell>
          <cell r="AM107">
            <v>866250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 t="str">
            <v>SIE PPFF CORP  (32 ITEMS)</v>
          </cell>
          <cell r="BA107" t="str">
            <v>CONTRATADO</v>
          </cell>
          <cell r="BB107" t="str">
            <v>CONTRATADO</v>
          </cell>
          <cell r="BD107" t="str">
            <v>SIE-SIE-47-2024-CENARES/MINSA-1</v>
          </cell>
        </row>
        <row r="108">
          <cell r="D108" t="str">
            <v>04511</v>
          </cell>
          <cell r="E108" t="str">
            <v>580300200002</v>
          </cell>
          <cell r="F108" t="str">
            <v>LORATADINA 5 mg/5 mL 60 mL JARABE</v>
          </cell>
          <cell r="G108" t="str">
            <v>PPFF</v>
          </cell>
          <cell r="H108">
            <v>2.0799999999999996</v>
          </cell>
          <cell r="I108">
            <v>2.2879999999999994</v>
          </cell>
          <cell r="J108">
            <v>2.02</v>
          </cell>
          <cell r="P108">
            <v>490825</v>
          </cell>
          <cell r="T108">
            <v>200</v>
          </cell>
          <cell r="U108">
            <v>4000</v>
          </cell>
          <cell r="Y108">
            <v>1300</v>
          </cell>
          <cell r="AA108">
            <v>496325</v>
          </cell>
          <cell r="AB108">
            <v>991466.5</v>
          </cell>
          <cell r="AC108">
            <v>0</v>
          </cell>
          <cell r="AD108">
            <v>0</v>
          </cell>
          <cell r="AE108">
            <v>0</v>
          </cell>
          <cell r="AF108">
            <v>404</v>
          </cell>
          <cell r="AG108">
            <v>8080</v>
          </cell>
          <cell r="AH108">
            <v>0</v>
          </cell>
          <cell r="AI108">
            <v>0</v>
          </cell>
          <cell r="AJ108">
            <v>0</v>
          </cell>
          <cell r="AK108">
            <v>2626</v>
          </cell>
          <cell r="AL108">
            <v>0</v>
          </cell>
          <cell r="AM108">
            <v>1002576.5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 t="str">
            <v>SIE PPFF CORP  (32 ITEMS)</v>
          </cell>
          <cell r="BA108" t="str">
            <v>CONTRATADO</v>
          </cell>
          <cell r="BB108" t="str">
            <v>CONTRATADO</v>
          </cell>
          <cell r="BD108" t="str">
            <v>SIE-SIE-47-2024-CENARES/MINSA-1</v>
          </cell>
        </row>
        <row r="109">
          <cell r="D109" t="str">
            <v>04922</v>
          </cell>
          <cell r="E109" t="str">
            <v>583300520002</v>
          </cell>
          <cell r="F109" t="str">
            <v>MUPIROCINA (COMO SAL CALCICA) 2 g/100 g (2 %) 15 g CREMA</v>
          </cell>
          <cell r="G109" t="str">
            <v>PPFF</v>
          </cell>
          <cell r="H109">
            <v>6.8599999999999994</v>
          </cell>
          <cell r="I109">
            <v>7.5459999999999994</v>
          </cell>
          <cell r="J109">
            <v>6.95</v>
          </cell>
          <cell r="P109">
            <v>273025</v>
          </cell>
          <cell r="T109">
            <v>825</v>
          </cell>
          <cell r="U109">
            <v>1000</v>
          </cell>
          <cell r="W109">
            <v>700</v>
          </cell>
          <cell r="Y109">
            <v>400</v>
          </cell>
          <cell r="AA109">
            <v>275950</v>
          </cell>
          <cell r="AB109">
            <v>1897523.75</v>
          </cell>
          <cell r="AC109">
            <v>0</v>
          </cell>
          <cell r="AD109">
            <v>0</v>
          </cell>
          <cell r="AE109">
            <v>0</v>
          </cell>
          <cell r="AF109">
            <v>5733.75</v>
          </cell>
          <cell r="AG109">
            <v>6950</v>
          </cell>
          <cell r="AH109">
            <v>0</v>
          </cell>
          <cell r="AI109">
            <v>4865</v>
          </cell>
          <cell r="AJ109">
            <v>0</v>
          </cell>
          <cell r="AK109">
            <v>2780</v>
          </cell>
          <cell r="AL109">
            <v>0</v>
          </cell>
          <cell r="AM109">
            <v>1917852.5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 t="str">
            <v>SIE PPFF CORP  (32 ITEMS)</v>
          </cell>
          <cell r="BA109" t="str">
            <v>CONTRATADO</v>
          </cell>
          <cell r="BB109" t="str">
            <v>CONTRATADO</v>
          </cell>
          <cell r="BD109" t="str">
            <v>SIE-SIE-47-2024-CENARES/MINSA-1</v>
          </cell>
        </row>
        <row r="110">
          <cell r="D110" t="str">
            <v>05297</v>
          </cell>
          <cell r="E110" t="str">
            <v>580200460005</v>
          </cell>
          <cell r="F110" t="str">
            <v>PARACETAMOL 120 mg/5 mL 120 mL JARABE</v>
          </cell>
          <cell r="G110" t="str">
            <v>PPFF</v>
          </cell>
          <cell r="H110">
            <v>2.7899999999999996</v>
          </cell>
          <cell r="I110">
            <v>3.0689999999999995</v>
          </cell>
          <cell r="J110">
            <v>1.9</v>
          </cell>
          <cell r="P110">
            <v>349675</v>
          </cell>
          <cell r="S110">
            <v>4000</v>
          </cell>
          <cell r="U110">
            <v>15000</v>
          </cell>
          <cell r="W110">
            <v>3725</v>
          </cell>
          <cell r="AA110">
            <v>372400</v>
          </cell>
          <cell r="AB110">
            <v>664382.5</v>
          </cell>
          <cell r="AC110">
            <v>0</v>
          </cell>
          <cell r="AD110">
            <v>0</v>
          </cell>
          <cell r="AE110">
            <v>7600</v>
          </cell>
          <cell r="AF110">
            <v>0</v>
          </cell>
          <cell r="AG110">
            <v>28500</v>
          </cell>
          <cell r="AH110">
            <v>0</v>
          </cell>
          <cell r="AI110">
            <v>7077.5</v>
          </cell>
          <cell r="AJ110">
            <v>0</v>
          </cell>
          <cell r="AK110">
            <v>0</v>
          </cell>
          <cell r="AL110">
            <v>0</v>
          </cell>
          <cell r="AM110">
            <v>707560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 t="str">
            <v>SIE PPFF CORP  (32 ITEMS)</v>
          </cell>
          <cell r="BA110" t="str">
            <v>CONTRATADO</v>
          </cell>
          <cell r="BB110" t="str">
            <v>CONTRATADO</v>
          </cell>
          <cell r="BD110" t="str">
            <v>SIE-SIE-47-2024-CENARES/MINSA-1</v>
          </cell>
        </row>
        <row r="111">
          <cell r="D111" t="str">
            <v>05587</v>
          </cell>
          <cell r="E111" t="str">
            <v>587100070004</v>
          </cell>
          <cell r="F111" t="str">
            <v>PREDNISONA 5 mg/5 mL 60 mL JARABE</v>
          </cell>
          <cell r="G111" t="str">
            <v>PPFF</v>
          </cell>
          <cell r="H111">
            <v>2.7899999999999996</v>
          </cell>
          <cell r="I111">
            <v>3.0689999999999995</v>
          </cell>
          <cell r="J111">
            <v>3.02</v>
          </cell>
          <cell r="P111">
            <v>90900</v>
          </cell>
          <cell r="T111">
            <v>25</v>
          </cell>
          <cell r="AA111">
            <v>90925</v>
          </cell>
          <cell r="AB111">
            <v>274518</v>
          </cell>
          <cell r="AC111">
            <v>0</v>
          </cell>
          <cell r="AD111">
            <v>0</v>
          </cell>
          <cell r="AE111">
            <v>0</v>
          </cell>
          <cell r="AF111">
            <v>75.5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274593.5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 t="str">
            <v>SIE PPFF CORP  (32 ITEMS)</v>
          </cell>
          <cell r="BA111" t="str">
            <v>CONTRATADO</v>
          </cell>
          <cell r="BB111" t="str">
            <v>CONTRATADO</v>
          </cell>
          <cell r="BD111" t="str">
            <v>SIE-SIE-47-2024-CENARES/MINSA-1</v>
          </cell>
        </row>
        <row r="112">
          <cell r="D112" t="str">
            <v>05961</v>
          </cell>
          <cell r="E112" t="str">
            <v>583300930008</v>
          </cell>
          <cell r="F112" t="str">
            <v>SULFADIAZINA DE PLATA 1 g/100 g 400 g CREMA</v>
          </cell>
          <cell r="G112" t="str">
            <v>PPFF</v>
          </cell>
          <cell r="H112">
            <v>31.39</v>
          </cell>
          <cell r="I112">
            <v>34.529000000000003</v>
          </cell>
          <cell r="J112">
            <v>30.53</v>
          </cell>
          <cell r="P112">
            <v>29950</v>
          </cell>
          <cell r="S112">
            <v>1500</v>
          </cell>
          <cell r="T112">
            <v>100</v>
          </cell>
          <cell r="W112">
            <v>25</v>
          </cell>
          <cell r="X112">
            <v>50</v>
          </cell>
          <cell r="Y112">
            <v>100</v>
          </cell>
          <cell r="AA112">
            <v>31725</v>
          </cell>
          <cell r="AB112">
            <v>914373.5</v>
          </cell>
          <cell r="AC112">
            <v>0</v>
          </cell>
          <cell r="AD112">
            <v>0</v>
          </cell>
          <cell r="AE112">
            <v>45795</v>
          </cell>
          <cell r="AF112">
            <v>3053</v>
          </cell>
          <cell r="AG112">
            <v>0</v>
          </cell>
          <cell r="AH112">
            <v>0</v>
          </cell>
          <cell r="AI112">
            <v>763.25</v>
          </cell>
          <cell r="AJ112">
            <v>1526.5</v>
          </cell>
          <cell r="AK112">
            <v>3053</v>
          </cell>
          <cell r="AL112">
            <v>0</v>
          </cell>
          <cell r="AM112">
            <v>968564.25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 t="str">
            <v>SIE PPFF CORP  (32 ITEMS)</v>
          </cell>
          <cell r="BA112" t="str">
            <v>CONTRATADO</v>
          </cell>
          <cell r="BB112" t="str">
            <v>CONTRATADO</v>
          </cell>
          <cell r="BD112" t="str">
            <v>SIE-SIE-47-2024-CENARES/MINSA-1</v>
          </cell>
        </row>
        <row r="113">
          <cell r="D113" t="str">
            <v>06144</v>
          </cell>
          <cell r="E113" t="str">
            <v>584400630002</v>
          </cell>
          <cell r="F113" t="str">
            <v>TIMOLOL MALEATO(SOLUCION OFTALMICA) 5 mg/mL (0.5 %) 5 mL SOLUCION</v>
          </cell>
          <cell r="G113" t="str">
            <v>PPFF</v>
          </cell>
          <cell r="H113">
            <v>2.5199999999999996</v>
          </cell>
          <cell r="I113">
            <v>2.7719999999999994</v>
          </cell>
          <cell r="J113">
            <v>2.44</v>
          </cell>
          <cell r="P113">
            <v>86100</v>
          </cell>
          <cell r="S113">
            <v>6000</v>
          </cell>
          <cell r="T113">
            <v>25</v>
          </cell>
          <cell r="U113">
            <v>10000</v>
          </cell>
          <cell r="X113">
            <v>4000</v>
          </cell>
          <cell r="Y113">
            <v>4200</v>
          </cell>
          <cell r="AA113">
            <v>110325</v>
          </cell>
          <cell r="AB113">
            <v>210084</v>
          </cell>
          <cell r="AC113">
            <v>0</v>
          </cell>
          <cell r="AD113">
            <v>0</v>
          </cell>
          <cell r="AE113">
            <v>14640</v>
          </cell>
          <cell r="AF113">
            <v>61</v>
          </cell>
          <cell r="AG113">
            <v>24400</v>
          </cell>
          <cell r="AH113">
            <v>0</v>
          </cell>
          <cell r="AI113">
            <v>0</v>
          </cell>
          <cell r="AJ113">
            <v>9760</v>
          </cell>
          <cell r="AK113">
            <v>10248</v>
          </cell>
          <cell r="AL113">
            <v>0</v>
          </cell>
          <cell r="AM113">
            <v>269193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 t="str">
            <v>SIE PPFF CORP  (32 ITEMS)</v>
          </cell>
          <cell r="BA113" t="str">
            <v>CONTRATADO</v>
          </cell>
          <cell r="BB113" t="str">
            <v>CONTRATADO</v>
          </cell>
          <cell r="BD113" t="str">
            <v>SIE-SIE-47-2024-CENARES/MINSA-1</v>
          </cell>
        </row>
        <row r="114">
          <cell r="D114" t="str">
            <v>06234</v>
          </cell>
          <cell r="E114" t="str">
            <v>586900060005</v>
          </cell>
          <cell r="F114" t="str">
            <v>TRAMADOL CLORHIDRATO 100 mg/mL 10 mL SOLUCION</v>
          </cell>
          <cell r="G114" t="str">
            <v>PPFF</v>
          </cell>
          <cell r="H114">
            <v>3.34</v>
          </cell>
          <cell r="I114">
            <v>3.6739999999999999</v>
          </cell>
          <cell r="J114">
            <v>3.65</v>
          </cell>
          <cell r="P114">
            <v>53100</v>
          </cell>
          <cell r="S114">
            <v>1700</v>
          </cell>
          <cell r="U114">
            <v>200</v>
          </cell>
          <cell r="Y114">
            <v>500</v>
          </cell>
          <cell r="AA114">
            <v>55500</v>
          </cell>
          <cell r="AB114">
            <v>193815</v>
          </cell>
          <cell r="AC114">
            <v>0</v>
          </cell>
          <cell r="AD114">
            <v>0</v>
          </cell>
          <cell r="AE114">
            <v>6205</v>
          </cell>
          <cell r="AF114">
            <v>0</v>
          </cell>
          <cell r="AG114">
            <v>730</v>
          </cell>
          <cell r="AH114">
            <v>0</v>
          </cell>
          <cell r="AI114">
            <v>0</v>
          </cell>
          <cell r="AJ114">
            <v>0</v>
          </cell>
          <cell r="AK114">
            <v>1825</v>
          </cell>
          <cell r="AL114">
            <v>0</v>
          </cell>
          <cell r="AM114">
            <v>202575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 t="str">
            <v>SIE PPFF CORP  (32 ITEMS)</v>
          </cell>
          <cell r="BA114" t="str">
            <v>CONTRATADO</v>
          </cell>
          <cell r="BB114" t="str">
            <v>CONTRATADO</v>
          </cell>
          <cell r="BD114" t="str">
            <v>SIE-SIE-47-2024-CENARES/MINSA-1</v>
          </cell>
        </row>
        <row r="115">
          <cell r="D115" t="str">
            <v>06291</v>
          </cell>
          <cell r="E115" t="str">
            <v>583301010007</v>
          </cell>
          <cell r="F115" t="str">
            <v>TRIAMCINOLONA ACETONIDO (LOCION) 25 mg/100 mL (0.025 %) 60 mL SOLUCION</v>
          </cell>
          <cell r="G115" t="str">
            <v>PPFF</v>
          </cell>
          <cell r="H115">
            <v>6.72</v>
          </cell>
          <cell r="I115">
            <v>7.3919999999999995</v>
          </cell>
          <cell r="J115">
            <v>7.38</v>
          </cell>
          <cell r="P115">
            <v>6950</v>
          </cell>
          <cell r="W115">
            <v>12000</v>
          </cell>
          <cell r="X115">
            <v>800</v>
          </cell>
          <cell r="Y115">
            <v>425</v>
          </cell>
          <cell r="AA115">
            <v>20175</v>
          </cell>
          <cell r="AB115">
            <v>51291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88560</v>
          </cell>
          <cell r="AJ115">
            <v>5904</v>
          </cell>
          <cell r="AK115">
            <v>3136.5</v>
          </cell>
          <cell r="AL115">
            <v>0</v>
          </cell>
          <cell r="AM115">
            <v>148891.5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 t="str">
            <v>SIE PPFF CORP  (32 ITEMS)</v>
          </cell>
          <cell r="BA115" t="str">
            <v>CONTRATADO</v>
          </cell>
          <cell r="BB115" t="str">
            <v>CONTRATADO</v>
          </cell>
          <cell r="BD115" t="str">
            <v>SIE-SIE-47-2024-CENARES/MINSA-1</v>
          </cell>
        </row>
        <row r="116">
          <cell r="D116" t="str">
            <v>18091</v>
          </cell>
          <cell r="E116" t="str">
            <v>583800700003</v>
          </cell>
          <cell r="F116" t="str">
            <v>ALUMINIO HIDROXIDO + MAGNESIO HIDROXIDO 400 + 400 mg/5 mL 150 mL SUSPENSION</v>
          </cell>
          <cell r="G116" t="str">
            <v>PPFF</v>
          </cell>
          <cell r="H116">
            <v>4.99</v>
          </cell>
          <cell r="I116">
            <v>5.4889999999999999</v>
          </cell>
          <cell r="J116">
            <v>4</v>
          </cell>
          <cell r="P116">
            <v>1194425</v>
          </cell>
          <cell r="S116">
            <v>18000</v>
          </cell>
          <cell r="T116">
            <v>7075</v>
          </cell>
          <cell r="U116">
            <v>8850</v>
          </cell>
          <cell r="W116">
            <v>8600</v>
          </cell>
          <cell r="X116">
            <v>12000</v>
          </cell>
          <cell r="Y116">
            <v>2200</v>
          </cell>
          <cell r="AA116">
            <v>1251150</v>
          </cell>
          <cell r="AB116">
            <v>4777700</v>
          </cell>
          <cell r="AC116">
            <v>0</v>
          </cell>
          <cell r="AD116">
            <v>0</v>
          </cell>
          <cell r="AE116">
            <v>72000</v>
          </cell>
          <cell r="AF116">
            <v>28300</v>
          </cell>
          <cell r="AG116">
            <v>35400</v>
          </cell>
          <cell r="AH116">
            <v>0</v>
          </cell>
          <cell r="AI116">
            <v>34400</v>
          </cell>
          <cell r="AJ116">
            <v>48000</v>
          </cell>
          <cell r="AK116">
            <v>8800</v>
          </cell>
          <cell r="AL116">
            <v>0</v>
          </cell>
          <cell r="AM116">
            <v>5004600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 t="str">
            <v>SIE PPFF CORP  (32 ITEMS)</v>
          </cell>
          <cell r="BA116" t="str">
            <v>CONTRATADO</v>
          </cell>
          <cell r="BB116" t="str">
            <v>CONTRATADO</v>
          </cell>
          <cell r="BD116" t="str">
            <v>SIE-SIE-47-2024-CENARES/MINSA-1</v>
          </cell>
        </row>
        <row r="117">
          <cell r="D117" t="str">
            <v>18101</v>
          </cell>
          <cell r="E117" t="str">
            <v>583600190041</v>
          </cell>
          <cell r="F117" t="str">
            <v>YODO POVIDONA (ESPUMA) 7.5 g/100 mL 120 mL SOLUCION</v>
          </cell>
          <cell r="G117" t="str">
            <v>PPFF</v>
          </cell>
          <cell r="H117">
            <v>4.3099999999999996</v>
          </cell>
          <cell r="I117">
            <v>4.7409999999999997</v>
          </cell>
          <cell r="J117">
            <v>4.37</v>
          </cell>
          <cell r="P117">
            <v>145200</v>
          </cell>
          <cell r="S117">
            <v>1800</v>
          </cell>
          <cell r="T117">
            <v>150</v>
          </cell>
          <cell r="X117">
            <v>300</v>
          </cell>
          <cell r="AA117">
            <v>147450</v>
          </cell>
          <cell r="AB117">
            <v>634524</v>
          </cell>
          <cell r="AC117">
            <v>0</v>
          </cell>
          <cell r="AD117">
            <v>0</v>
          </cell>
          <cell r="AE117">
            <v>7866</v>
          </cell>
          <cell r="AF117">
            <v>655.5</v>
          </cell>
          <cell r="AG117">
            <v>0</v>
          </cell>
          <cell r="AH117">
            <v>0</v>
          </cell>
          <cell r="AI117">
            <v>0</v>
          </cell>
          <cell r="AJ117">
            <v>1311</v>
          </cell>
          <cell r="AK117">
            <v>0</v>
          </cell>
          <cell r="AL117">
            <v>0</v>
          </cell>
          <cell r="AM117">
            <v>644356.5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 t="str">
            <v>SIE PPFF CORP  (32 ITEMS)</v>
          </cell>
          <cell r="BA117" t="str">
            <v>CONTRATADO</v>
          </cell>
          <cell r="BB117" t="str">
            <v>CONTRATADO</v>
          </cell>
          <cell r="BD117" t="str">
            <v>SIE-SIE-47-2024-CENARES/MINSA-1</v>
          </cell>
        </row>
        <row r="118">
          <cell r="D118" t="str">
            <v>20036</v>
          </cell>
          <cell r="E118" t="str">
            <v>585100130002</v>
          </cell>
          <cell r="F118" t="str">
            <v>SALES DE REHIDRATACION ORAL  20.5 g/L POLVO</v>
          </cell>
          <cell r="G118" t="str">
            <v>PPFF</v>
          </cell>
          <cell r="H118">
            <v>0.63</v>
          </cell>
          <cell r="I118">
            <v>0.69300000000000006</v>
          </cell>
          <cell r="J118">
            <v>0.61</v>
          </cell>
          <cell r="M118">
            <v>0.55000000000000004</v>
          </cell>
          <cell r="P118">
            <v>2970050</v>
          </cell>
          <cell r="S118">
            <v>14000</v>
          </cell>
          <cell r="T118">
            <v>23350</v>
          </cell>
          <cell r="U118">
            <v>27000</v>
          </cell>
          <cell r="W118">
            <v>7000</v>
          </cell>
          <cell r="X118">
            <v>10000</v>
          </cell>
          <cell r="Y118">
            <v>3200</v>
          </cell>
          <cell r="AA118">
            <v>3054600</v>
          </cell>
          <cell r="AB118">
            <v>1811730.5</v>
          </cell>
          <cell r="AC118">
            <v>0</v>
          </cell>
          <cell r="AD118">
            <v>0</v>
          </cell>
          <cell r="AE118">
            <v>8540</v>
          </cell>
          <cell r="AF118">
            <v>14243.5</v>
          </cell>
          <cell r="AG118">
            <v>16470</v>
          </cell>
          <cell r="AH118">
            <v>0</v>
          </cell>
          <cell r="AI118">
            <v>4270</v>
          </cell>
          <cell r="AJ118">
            <v>6100</v>
          </cell>
          <cell r="AK118">
            <v>1952</v>
          </cell>
          <cell r="AL118">
            <v>0</v>
          </cell>
          <cell r="AM118">
            <v>1863306</v>
          </cell>
          <cell r="AN118">
            <v>1633527.5000000002</v>
          </cell>
          <cell r="AO118">
            <v>0</v>
          </cell>
          <cell r="AP118">
            <v>0</v>
          </cell>
          <cell r="AQ118">
            <v>7700.0000000000009</v>
          </cell>
          <cell r="AR118">
            <v>12842.500000000002</v>
          </cell>
          <cell r="AS118">
            <v>14850.000000000002</v>
          </cell>
          <cell r="AT118">
            <v>0</v>
          </cell>
          <cell r="AU118">
            <v>3850.0000000000005</v>
          </cell>
          <cell r="AV118">
            <v>5500</v>
          </cell>
          <cell r="AW118">
            <v>1760.0000000000002</v>
          </cell>
          <cell r="AX118">
            <v>0</v>
          </cell>
          <cell r="AY118">
            <v>1680030.0000000002</v>
          </cell>
          <cell r="AZ118" t="str">
            <v>SIE PPFF CORP  (32 ITEMS)</v>
          </cell>
          <cell r="BA118" t="str">
            <v>CONTRATADO</v>
          </cell>
          <cell r="BB118" t="str">
            <v>CONTRATADO</v>
          </cell>
          <cell r="BD118" t="str">
            <v>SIE-SIE-47-2024-CENARES/MINSA-1</v>
          </cell>
        </row>
        <row r="119">
          <cell r="D119" t="str">
            <v>01009</v>
          </cell>
          <cell r="E119" t="str">
            <v>585000070002</v>
          </cell>
          <cell r="F119" t="str">
            <v>BECLOMETASONA DIPROPIONATO 250 µg/DOSIS 200 DOSIS AEROSOL</v>
          </cell>
          <cell r="G119" t="str">
            <v>PPFF</v>
          </cell>
          <cell r="H119">
            <v>6.77</v>
          </cell>
          <cell r="I119">
            <v>7.4469999999999992</v>
          </cell>
          <cell r="J119">
            <v>6.41</v>
          </cell>
          <cell r="M119">
            <v>5.859</v>
          </cell>
          <cell r="P119">
            <v>104275</v>
          </cell>
          <cell r="S119">
            <v>2300</v>
          </cell>
          <cell r="T119">
            <v>275</v>
          </cell>
          <cell r="W119">
            <v>3000</v>
          </cell>
          <cell r="X119">
            <v>2000</v>
          </cell>
          <cell r="Y119">
            <v>300</v>
          </cell>
          <cell r="AA119">
            <v>112150</v>
          </cell>
          <cell r="AB119">
            <v>668402.75</v>
          </cell>
          <cell r="AC119">
            <v>0</v>
          </cell>
          <cell r="AD119">
            <v>0</v>
          </cell>
          <cell r="AE119">
            <v>14743</v>
          </cell>
          <cell r="AF119">
            <v>1762.75</v>
          </cell>
          <cell r="AG119">
            <v>0</v>
          </cell>
          <cell r="AH119">
            <v>0</v>
          </cell>
          <cell r="AI119">
            <v>19230</v>
          </cell>
          <cell r="AJ119">
            <v>12820</v>
          </cell>
          <cell r="AK119">
            <v>1923</v>
          </cell>
          <cell r="AL119">
            <v>0</v>
          </cell>
          <cell r="AM119">
            <v>718881.5</v>
          </cell>
          <cell r="AN119">
            <v>610947.22499999998</v>
          </cell>
          <cell r="AO119">
            <v>0</v>
          </cell>
          <cell r="AP119">
            <v>0</v>
          </cell>
          <cell r="AQ119">
            <v>13475.7</v>
          </cell>
          <cell r="AR119">
            <v>1611.2249999999999</v>
          </cell>
          <cell r="AS119">
            <v>0</v>
          </cell>
          <cell r="AT119">
            <v>0</v>
          </cell>
          <cell r="AU119">
            <v>17577</v>
          </cell>
          <cell r="AV119">
            <v>11718</v>
          </cell>
          <cell r="AW119">
            <v>1757.7</v>
          </cell>
          <cell r="AX119">
            <v>0</v>
          </cell>
          <cell r="AY119">
            <v>657086.85</v>
          </cell>
          <cell r="AZ119" t="str">
            <v>SIE PPFF CORP AEROSOL (06 ITEMS)</v>
          </cell>
          <cell r="BA119" t="str">
            <v>CONTRATADO</v>
          </cell>
          <cell r="BB119" t="str">
            <v>CONTRATADO</v>
          </cell>
          <cell r="BD119" t="str">
            <v>SIE-SIE-32-2024-CENARES/MINSA-1</v>
          </cell>
        </row>
        <row r="120">
          <cell r="D120" t="str">
            <v>01012</v>
          </cell>
          <cell r="E120" t="str">
            <v>585000070001</v>
          </cell>
          <cell r="F120" t="str">
            <v>BECLOMETASONA DIPROPIONATO 50 µg/DOSIS 200 DOSIS AEROSOL</v>
          </cell>
          <cell r="G120" t="str">
            <v>PPFF</v>
          </cell>
          <cell r="H120">
            <v>5.7</v>
          </cell>
          <cell r="I120">
            <v>6.2700000000000005</v>
          </cell>
          <cell r="J120">
            <v>5.44</v>
          </cell>
          <cell r="M120">
            <v>5.556</v>
          </cell>
          <cell r="P120">
            <v>32900</v>
          </cell>
          <cell r="R120">
            <v>500</v>
          </cell>
          <cell r="W120">
            <v>1200</v>
          </cell>
          <cell r="X120">
            <v>200</v>
          </cell>
          <cell r="Y120">
            <v>50</v>
          </cell>
          <cell r="AA120">
            <v>34850</v>
          </cell>
          <cell r="AB120">
            <v>178976</v>
          </cell>
          <cell r="AC120">
            <v>0</v>
          </cell>
          <cell r="AD120">
            <v>2720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6528.0000000000009</v>
          </cell>
          <cell r="AJ120">
            <v>1088</v>
          </cell>
          <cell r="AK120">
            <v>272</v>
          </cell>
          <cell r="AL120">
            <v>0</v>
          </cell>
          <cell r="AM120">
            <v>189584</v>
          </cell>
          <cell r="AN120">
            <v>182792.4</v>
          </cell>
          <cell r="AO120">
            <v>0</v>
          </cell>
          <cell r="AP120">
            <v>2778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6667.2</v>
          </cell>
          <cell r="AV120">
            <v>1111.2</v>
          </cell>
          <cell r="AW120">
            <v>277.8</v>
          </cell>
          <cell r="AX120">
            <v>0</v>
          </cell>
          <cell r="AY120">
            <v>193626.6</v>
          </cell>
          <cell r="AZ120" t="str">
            <v>SIE PPFF CORP AEROSOL (06 ITEMS)</v>
          </cell>
          <cell r="BA120" t="str">
            <v>CONTRATADO</v>
          </cell>
          <cell r="BB120" t="str">
            <v>CONTRATADO</v>
          </cell>
          <cell r="BD120" t="str">
            <v>SIE-SIE-32-2024-CENARES/MINSA-1</v>
          </cell>
        </row>
        <row r="121">
          <cell r="D121" t="str">
            <v>01358</v>
          </cell>
          <cell r="E121" t="str">
            <v>585000360004</v>
          </cell>
          <cell r="F121" t="str">
            <v>BUDESONIDA 200 µg/DOSIS 200 DOSIS AEROSOL</v>
          </cell>
          <cell r="G121" t="str">
            <v>PPFF</v>
          </cell>
          <cell r="H121">
            <v>8.4</v>
          </cell>
          <cell r="I121">
            <v>9.24</v>
          </cell>
          <cell r="J121">
            <v>7.96</v>
          </cell>
          <cell r="M121">
            <v>6.2989999821061096</v>
          </cell>
          <cell r="P121">
            <v>55090</v>
          </cell>
          <cell r="S121">
            <v>5800</v>
          </cell>
          <cell r="U121">
            <v>6200</v>
          </cell>
          <cell r="Y121">
            <v>400</v>
          </cell>
          <cell r="AA121">
            <v>67490</v>
          </cell>
          <cell r="AB121">
            <v>438516.4</v>
          </cell>
          <cell r="AC121">
            <v>0</v>
          </cell>
          <cell r="AD121">
            <v>0</v>
          </cell>
          <cell r="AE121">
            <v>46168</v>
          </cell>
          <cell r="AF121">
            <v>0</v>
          </cell>
          <cell r="AG121">
            <v>49352</v>
          </cell>
          <cell r="AH121">
            <v>0</v>
          </cell>
          <cell r="AI121">
            <v>0</v>
          </cell>
          <cell r="AJ121">
            <v>0</v>
          </cell>
          <cell r="AK121">
            <v>3184</v>
          </cell>
          <cell r="AL121">
            <v>0</v>
          </cell>
          <cell r="AM121">
            <v>537220.4</v>
          </cell>
          <cell r="AN121">
            <v>347011.90901422559</v>
          </cell>
          <cell r="AO121">
            <v>0</v>
          </cell>
          <cell r="AP121">
            <v>0</v>
          </cell>
          <cell r="AQ121">
            <v>36534.199896215432</v>
          </cell>
          <cell r="AR121">
            <v>0</v>
          </cell>
          <cell r="AS121">
            <v>39053.799889057882</v>
          </cell>
          <cell r="AT121">
            <v>0</v>
          </cell>
          <cell r="AU121">
            <v>0</v>
          </cell>
          <cell r="AV121">
            <v>0</v>
          </cell>
          <cell r="AW121">
            <v>2519.599992842444</v>
          </cell>
          <cell r="AX121">
            <v>0</v>
          </cell>
          <cell r="AY121">
            <v>425119.50879234134</v>
          </cell>
          <cell r="AZ121" t="str">
            <v>SIE PPFF CORP AEROSOL (06 ITEMS)</v>
          </cell>
          <cell r="BA121" t="str">
            <v>CONTRATADO</v>
          </cell>
          <cell r="BB121" t="str">
            <v>CONTRATADO</v>
          </cell>
          <cell r="BD121" t="str">
            <v>SIE-SIE-32-2024-CENARES/MINSA-1</v>
          </cell>
        </row>
        <row r="122">
          <cell r="D122" t="str">
            <v>05731</v>
          </cell>
          <cell r="E122" t="str">
            <v>585000490017</v>
          </cell>
          <cell r="F122" t="str">
            <v>SALBUTAMOL 100 µg/DOSIS 200 DOSIS AEROSOL</v>
          </cell>
          <cell r="G122" t="str">
            <v>PPFF</v>
          </cell>
          <cell r="H122">
            <v>3.96</v>
          </cell>
          <cell r="I122">
            <v>4.3559999999999999</v>
          </cell>
          <cell r="J122">
            <v>3.75</v>
          </cell>
          <cell r="M122">
            <v>3.5</v>
          </cell>
          <cell r="P122">
            <v>818100</v>
          </cell>
          <cell r="R122">
            <v>1000</v>
          </cell>
          <cell r="T122">
            <v>5725</v>
          </cell>
          <cell r="U122">
            <v>15000</v>
          </cell>
          <cell r="W122">
            <v>3500</v>
          </cell>
          <cell r="X122">
            <v>5000</v>
          </cell>
          <cell r="Y122">
            <v>5000</v>
          </cell>
          <cell r="AA122">
            <v>853325</v>
          </cell>
          <cell r="AB122">
            <v>3067875</v>
          </cell>
          <cell r="AC122">
            <v>0</v>
          </cell>
          <cell r="AD122">
            <v>3750</v>
          </cell>
          <cell r="AE122">
            <v>0</v>
          </cell>
          <cell r="AF122">
            <v>21468.75</v>
          </cell>
          <cell r="AG122">
            <v>56250</v>
          </cell>
          <cell r="AH122">
            <v>0</v>
          </cell>
          <cell r="AI122">
            <v>13125</v>
          </cell>
          <cell r="AJ122">
            <v>18750</v>
          </cell>
          <cell r="AK122">
            <v>18750</v>
          </cell>
          <cell r="AL122">
            <v>0</v>
          </cell>
          <cell r="AM122">
            <v>3199968.75</v>
          </cell>
          <cell r="AN122">
            <v>2863350</v>
          </cell>
          <cell r="AO122">
            <v>0</v>
          </cell>
          <cell r="AP122">
            <v>3500</v>
          </cell>
          <cell r="AQ122">
            <v>0</v>
          </cell>
          <cell r="AR122">
            <v>20037.5</v>
          </cell>
          <cell r="AS122">
            <v>52500</v>
          </cell>
          <cell r="AT122">
            <v>0</v>
          </cell>
          <cell r="AU122">
            <v>12250</v>
          </cell>
          <cell r="AV122">
            <v>17500</v>
          </cell>
          <cell r="AW122">
            <v>17500</v>
          </cell>
          <cell r="AX122">
            <v>0</v>
          </cell>
          <cell r="AY122">
            <v>2986637.5</v>
          </cell>
          <cell r="AZ122" t="str">
            <v>SIE PPFF CORP AEROSOL (06 ITEMS)</v>
          </cell>
          <cell r="BA122" t="str">
            <v>CONTRATADO</v>
          </cell>
          <cell r="BB122" t="str">
            <v>CONTRATADO</v>
          </cell>
          <cell r="BD122" t="str">
            <v>SIE-SIE-32-2024-CENARES/MINSA-1</v>
          </cell>
        </row>
        <row r="123">
          <cell r="D123" t="str">
            <v>20622</v>
          </cell>
          <cell r="E123" t="str">
            <v>585000480001</v>
          </cell>
          <cell r="F123" t="str">
            <v>BROMURO DE IPRATROPIO 20 µg/Dosis 200 DOSIS AEROSOL</v>
          </cell>
          <cell r="G123" t="str">
            <v>PPFF</v>
          </cell>
          <cell r="H123">
            <v>7.12</v>
          </cell>
          <cell r="I123">
            <v>7.8319999999999999</v>
          </cell>
          <cell r="J123">
            <v>6.75</v>
          </cell>
          <cell r="M123">
            <v>6.2989999821061096</v>
          </cell>
          <cell r="P123">
            <v>258325</v>
          </cell>
          <cell r="R123">
            <v>1000</v>
          </cell>
          <cell r="S123">
            <v>5000</v>
          </cell>
          <cell r="U123">
            <v>10000</v>
          </cell>
          <cell r="W123">
            <v>1400</v>
          </cell>
          <cell r="X123">
            <v>3000</v>
          </cell>
          <cell r="Y123">
            <v>700</v>
          </cell>
          <cell r="AA123">
            <v>279425</v>
          </cell>
          <cell r="AB123">
            <v>1743693.75</v>
          </cell>
          <cell r="AC123">
            <v>0</v>
          </cell>
          <cell r="AD123">
            <v>6750</v>
          </cell>
          <cell r="AE123">
            <v>33750</v>
          </cell>
          <cell r="AF123">
            <v>0</v>
          </cell>
          <cell r="AG123">
            <v>67500</v>
          </cell>
          <cell r="AH123">
            <v>0</v>
          </cell>
          <cell r="AI123">
            <v>9450</v>
          </cell>
          <cell r="AJ123">
            <v>20250</v>
          </cell>
          <cell r="AK123">
            <v>4725</v>
          </cell>
          <cell r="AL123">
            <v>0</v>
          </cell>
          <cell r="AM123">
            <v>1886118.75</v>
          </cell>
          <cell r="AN123">
            <v>1627189.1703775607</v>
          </cell>
          <cell r="AO123">
            <v>0</v>
          </cell>
          <cell r="AP123">
            <v>6298.9999821061092</v>
          </cell>
          <cell r="AQ123">
            <v>31494.999910530547</v>
          </cell>
          <cell r="AR123">
            <v>0</v>
          </cell>
          <cell r="AS123">
            <v>62989.999821061094</v>
          </cell>
          <cell r="AT123">
            <v>0</v>
          </cell>
          <cell r="AU123">
            <v>8818.5999749485527</v>
          </cell>
          <cell r="AV123">
            <v>18896.99994631833</v>
          </cell>
          <cell r="AW123">
            <v>4409.2999874742763</v>
          </cell>
          <cell r="AX123">
            <v>0</v>
          </cell>
          <cell r="AY123">
            <v>1760098.0699999996</v>
          </cell>
          <cell r="AZ123" t="str">
            <v>SIE PPFF CORP AEROSOL (06 ITEMS)</v>
          </cell>
          <cell r="BA123" t="str">
            <v>CONTRATADO</v>
          </cell>
          <cell r="BB123" t="str">
            <v>CONTRATADO</v>
          </cell>
          <cell r="BD123" t="str">
            <v>SIE-SIE-32-2024-CENARES/MINSA-1</v>
          </cell>
        </row>
        <row r="124">
          <cell r="D124" t="str">
            <v>04565</v>
          </cell>
          <cell r="E124" t="str">
            <v>583700020004</v>
          </cell>
          <cell r="F124" t="str">
            <v>MANITOL 20 g/100 mL (20 %) 1 L INYECTABLE</v>
          </cell>
          <cell r="G124" t="str">
            <v>PPFF</v>
          </cell>
          <cell r="H124">
            <v>9.51</v>
          </cell>
          <cell r="I124">
            <v>10.461</v>
          </cell>
          <cell r="J124">
            <v>9.0500000000000007</v>
          </cell>
          <cell r="K124">
            <v>301536</v>
          </cell>
          <cell r="L124">
            <v>37692</v>
          </cell>
          <cell r="M124">
            <v>8</v>
          </cell>
          <cell r="P124">
            <v>37332</v>
          </cell>
          <cell r="R124">
            <v>300</v>
          </cell>
          <cell r="X124">
            <v>60</v>
          </cell>
          <cell r="AA124">
            <v>37692</v>
          </cell>
          <cell r="AB124">
            <v>337854.60000000003</v>
          </cell>
          <cell r="AC124">
            <v>0</v>
          </cell>
          <cell r="AD124">
            <v>2715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543</v>
          </cell>
          <cell r="AK124">
            <v>0</v>
          </cell>
          <cell r="AL124">
            <v>0</v>
          </cell>
          <cell r="AM124">
            <v>341112.60000000003</v>
          </cell>
          <cell r="AN124">
            <v>298656</v>
          </cell>
          <cell r="AO124">
            <v>0</v>
          </cell>
          <cell r="AP124">
            <v>2400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480</v>
          </cell>
          <cell r="AW124">
            <v>0</v>
          </cell>
          <cell r="AX124">
            <v>0</v>
          </cell>
          <cell r="AY124">
            <v>301536</v>
          </cell>
          <cell r="AZ124" t="str">
            <v>SIE PPFF CORP GRAN VOLUMEN 1 (5 ÍTEMS)</v>
          </cell>
          <cell r="BA124" t="str">
            <v>CONTRATADO</v>
          </cell>
          <cell r="BB124" t="str">
            <v>CONTRATADO</v>
          </cell>
          <cell r="BD124" t="str">
            <v>SIE-SIE-28-2024-CENARES/ MINSA-1</v>
          </cell>
        </row>
        <row r="125">
          <cell r="D125" t="str">
            <v>05873</v>
          </cell>
          <cell r="E125" t="str">
            <v>585100100011</v>
          </cell>
          <cell r="F125" t="str">
            <v>SODIO CLORURO 900 mg/100 mL (0.9 %) 1 L INYECTABLE</v>
          </cell>
          <cell r="G125" t="str">
            <v>PPFF</v>
          </cell>
          <cell r="H125">
            <v>3.19</v>
          </cell>
          <cell r="I125">
            <v>3.5089999999999999</v>
          </cell>
          <cell r="J125">
            <v>3.03</v>
          </cell>
          <cell r="K125">
            <v>38601357</v>
          </cell>
          <cell r="L125">
            <v>11092344</v>
          </cell>
          <cell r="M125">
            <v>3.4799999891817275</v>
          </cell>
          <cell r="P125">
            <v>10810140</v>
          </cell>
          <cell r="R125">
            <v>6000</v>
          </cell>
          <cell r="S125">
            <v>149976</v>
          </cell>
          <cell r="T125">
            <v>10776</v>
          </cell>
          <cell r="U125">
            <v>100896</v>
          </cell>
          <cell r="W125">
            <v>9000</v>
          </cell>
          <cell r="Y125">
            <v>1596</v>
          </cell>
          <cell r="Z125">
            <v>3960</v>
          </cell>
          <cell r="AA125">
            <v>11092344</v>
          </cell>
          <cell r="AB125">
            <v>32754724.199999999</v>
          </cell>
          <cell r="AC125">
            <v>0</v>
          </cell>
          <cell r="AD125">
            <v>18180</v>
          </cell>
          <cell r="AE125">
            <v>454427.27999999997</v>
          </cell>
          <cell r="AF125">
            <v>32651.279999999999</v>
          </cell>
          <cell r="AG125">
            <v>305714.88</v>
          </cell>
          <cell r="AH125">
            <v>0</v>
          </cell>
          <cell r="AI125">
            <v>27270</v>
          </cell>
          <cell r="AJ125">
            <v>0</v>
          </cell>
          <cell r="AK125">
            <v>4835.88</v>
          </cell>
          <cell r="AL125">
            <v>11998.8</v>
          </cell>
          <cell r="AM125">
            <v>33609802.32</v>
          </cell>
          <cell r="AN125">
            <v>37619287.083052963</v>
          </cell>
          <cell r="AO125">
            <v>0</v>
          </cell>
          <cell r="AP125">
            <v>20879.999935090364</v>
          </cell>
          <cell r="AQ125">
            <v>521916.47837751877</v>
          </cell>
          <cell r="AR125">
            <v>37500.479883422297</v>
          </cell>
          <cell r="AS125">
            <v>351118.0789084796</v>
          </cell>
          <cell r="AT125">
            <v>0</v>
          </cell>
          <cell r="AU125">
            <v>31319.999902635547</v>
          </cell>
          <cell r="AV125">
            <v>0</v>
          </cell>
          <cell r="AW125">
            <v>5554.079982734037</v>
          </cell>
          <cell r="AX125">
            <v>13780.799957159641</v>
          </cell>
          <cell r="AY125">
            <v>38601357</v>
          </cell>
          <cell r="AZ125" t="str">
            <v>SIE PPFF CORP GRAN VOLUMEN 1 (5 ÍTEMS)</v>
          </cell>
          <cell r="BA125" t="str">
            <v>CONTRATADO</v>
          </cell>
          <cell r="BB125" t="str">
            <v>CONTRATADO</v>
          </cell>
          <cell r="BD125" t="str">
            <v>SIE-SIE-28-2024-CENARES/ MINSA-1</v>
          </cell>
        </row>
        <row r="126">
          <cell r="D126" t="str">
            <v>08013</v>
          </cell>
          <cell r="E126" t="str">
            <v>585100140009</v>
          </cell>
          <cell r="F126" t="str">
            <v>AGUA PARA INYECCION  1 L INYECTABLE</v>
          </cell>
          <cell r="G126" t="str">
            <v>PPFF</v>
          </cell>
          <cell r="H126">
            <v>2.5499999999999998</v>
          </cell>
          <cell r="I126">
            <v>2.8049999999999997</v>
          </cell>
          <cell r="J126">
            <v>2.42</v>
          </cell>
          <cell r="K126">
            <v>5369690.2000000002</v>
          </cell>
          <cell r="L126">
            <v>1471848</v>
          </cell>
          <cell r="M126">
            <v>3.6482640870524676</v>
          </cell>
          <cell r="P126">
            <v>1454160</v>
          </cell>
          <cell r="R126">
            <v>240</v>
          </cell>
          <cell r="T126">
            <v>624</v>
          </cell>
          <cell r="U126">
            <v>15000</v>
          </cell>
          <cell r="X126">
            <v>1200</v>
          </cell>
          <cell r="Y126">
            <v>624</v>
          </cell>
          <cell r="AA126">
            <v>1471848</v>
          </cell>
          <cell r="AB126">
            <v>3519067.1999999997</v>
          </cell>
          <cell r="AC126">
            <v>0</v>
          </cell>
          <cell r="AD126">
            <v>580.79999999999995</v>
          </cell>
          <cell r="AE126">
            <v>0</v>
          </cell>
          <cell r="AF126">
            <v>1510.08</v>
          </cell>
          <cell r="AG126">
            <v>36300</v>
          </cell>
          <cell r="AH126">
            <v>0</v>
          </cell>
          <cell r="AI126">
            <v>0</v>
          </cell>
          <cell r="AJ126">
            <v>2904</v>
          </cell>
          <cell r="AK126">
            <v>1510.08</v>
          </cell>
          <cell r="AL126">
            <v>0</v>
          </cell>
          <cell r="AM126">
            <v>3561872.1599999997</v>
          </cell>
          <cell r="AN126">
            <v>5305159.7048282167</v>
          </cell>
          <cell r="AO126">
            <v>0</v>
          </cell>
          <cell r="AP126">
            <v>875.58338089259223</v>
          </cell>
          <cell r="AQ126">
            <v>0</v>
          </cell>
          <cell r="AR126">
            <v>2276.5167903207398</v>
          </cell>
          <cell r="AS126">
            <v>54723.961305787016</v>
          </cell>
          <cell r="AT126">
            <v>0</v>
          </cell>
          <cell r="AU126">
            <v>0</v>
          </cell>
          <cell r="AV126">
            <v>4377.9169044629616</v>
          </cell>
          <cell r="AW126">
            <v>2276.5167903207398</v>
          </cell>
          <cell r="AX126">
            <v>0</v>
          </cell>
          <cell r="AY126">
            <v>5369690.2000000002</v>
          </cell>
          <cell r="AZ126" t="str">
            <v>SIE PPFF CORP GRAN VOLUMEN 1 (5 ÍTEMS)</v>
          </cell>
          <cell r="BA126" t="str">
            <v>CONTRATADO</v>
          </cell>
          <cell r="BB126" t="str">
            <v>CONTRATADO</v>
          </cell>
          <cell r="BD126" t="str">
            <v>SIE-SIE-28-2024-CENARES/ MINSA-1</v>
          </cell>
        </row>
        <row r="127">
          <cell r="D127" t="str">
            <v>04567</v>
          </cell>
          <cell r="E127" t="str">
            <v>583700020003</v>
          </cell>
          <cell r="F127" t="str">
            <v>MANITOL 20 g/100 mL (20 %) 500 mL INYECTABLE</v>
          </cell>
          <cell r="G127" t="str">
            <v>PPFF</v>
          </cell>
          <cell r="H127">
            <v>7.56</v>
          </cell>
          <cell r="I127">
            <v>8.3159999999999989</v>
          </cell>
          <cell r="J127">
            <v>7.02</v>
          </cell>
          <cell r="K127">
            <v>357655</v>
          </cell>
          <cell r="L127">
            <v>58632</v>
          </cell>
          <cell r="M127">
            <v>6.0999965888934371</v>
          </cell>
          <cell r="P127">
            <v>57624</v>
          </cell>
          <cell r="U127">
            <v>1008</v>
          </cell>
          <cell r="AA127">
            <v>58632</v>
          </cell>
          <cell r="AB127">
            <v>404520.48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7076.16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411596.63999999996</v>
          </cell>
          <cell r="AN127">
            <v>351506.2034383954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6148.7965616045849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357655</v>
          </cell>
          <cell r="AZ127" t="str">
            <v>SIE PPFF CORP GRAN VOLUMEN II (7 ÍTEMS)</v>
          </cell>
          <cell r="BA127" t="str">
            <v>CONTRATADO</v>
          </cell>
          <cell r="BB127" t="str">
            <v>CONTRATADO</v>
          </cell>
          <cell r="BD127" t="str">
            <v>SIE-SIE-54-2024-CENARES/MINSA-1</v>
          </cell>
        </row>
        <row r="128">
          <cell r="D128" t="str">
            <v>05872</v>
          </cell>
          <cell r="E128" t="str">
            <v>585100100002</v>
          </cell>
          <cell r="F128" t="str">
            <v>SODIO CLORURO 900 mg/100 mL (0.9 %) 100 mL INYECTABLE</v>
          </cell>
          <cell r="G128" t="str">
            <v>PPFF</v>
          </cell>
          <cell r="H128">
            <v>3.1399999999999997</v>
          </cell>
          <cell r="I128">
            <v>3.4539999999999997</v>
          </cell>
          <cell r="J128">
            <v>0.94</v>
          </cell>
          <cell r="K128">
            <v>4128383.28</v>
          </cell>
          <cell r="L128">
            <v>5923075</v>
          </cell>
          <cell r="M128">
            <v>0.69700000084415603</v>
          </cell>
          <cell r="P128">
            <v>5821375</v>
          </cell>
          <cell r="S128">
            <v>80000</v>
          </cell>
          <cell r="T128">
            <v>4400</v>
          </cell>
          <cell r="U128">
            <v>9600</v>
          </cell>
          <cell r="Y128">
            <v>4200</v>
          </cell>
          <cell r="Z128">
            <v>3500</v>
          </cell>
          <cell r="AA128">
            <v>5923075</v>
          </cell>
          <cell r="AB128">
            <v>5472092.5</v>
          </cell>
          <cell r="AC128">
            <v>0</v>
          </cell>
          <cell r="AD128">
            <v>0</v>
          </cell>
          <cell r="AE128">
            <v>75200</v>
          </cell>
          <cell r="AF128">
            <v>4136</v>
          </cell>
          <cell r="AG128">
            <v>9024</v>
          </cell>
          <cell r="AH128">
            <v>0</v>
          </cell>
          <cell r="AI128">
            <v>0</v>
          </cell>
          <cell r="AJ128">
            <v>0</v>
          </cell>
          <cell r="AK128">
            <v>3948</v>
          </cell>
          <cell r="AL128">
            <v>3290</v>
          </cell>
          <cell r="AM128">
            <v>5567690.5</v>
          </cell>
          <cell r="AN128">
            <v>4057498.3799141487</v>
          </cell>
          <cell r="AO128">
            <v>0</v>
          </cell>
          <cell r="AP128">
            <v>0</v>
          </cell>
          <cell r="AQ128">
            <v>55760.000067532485</v>
          </cell>
          <cell r="AR128">
            <v>3066.8000037142865</v>
          </cell>
          <cell r="AS128">
            <v>6691.2000081038977</v>
          </cell>
          <cell r="AT128">
            <v>0</v>
          </cell>
          <cell r="AU128">
            <v>0</v>
          </cell>
          <cell r="AV128">
            <v>0</v>
          </cell>
          <cell r="AW128">
            <v>2927.4000035454555</v>
          </cell>
          <cell r="AX128">
            <v>2439.5000029545463</v>
          </cell>
          <cell r="AY128">
            <v>4128383.2799999993</v>
          </cell>
          <cell r="AZ128" t="str">
            <v>SIE PPFF CORP GRAN VOLUMEN II (7 ÍTEMS)</v>
          </cell>
          <cell r="BA128" t="str">
            <v>CONTRATADO</v>
          </cell>
          <cell r="BB128" t="str">
            <v>CONTRATADO</v>
          </cell>
          <cell r="BD128" t="str">
            <v>SIE-SIE-54-2024-CENARES/MINSA-1</v>
          </cell>
        </row>
        <row r="129">
          <cell r="D129" t="str">
            <v>05884</v>
          </cell>
          <cell r="E129" t="str">
            <v>585100100009</v>
          </cell>
          <cell r="F129" t="str">
            <v>SODIO CLORURO 900 mg/100 mL (0.9 %) 500 mL INYECTABLE</v>
          </cell>
          <cell r="G129" t="str">
            <v>PPFF</v>
          </cell>
          <cell r="H129">
            <v>1.98</v>
          </cell>
          <cell r="I129">
            <v>2.1779999999999999</v>
          </cell>
          <cell r="J129">
            <v>1.94</v>
          </cell>
          <cell r="K129">
            <v>750236.52</v>
          </cell>
          <cell r="L129">
            <v>401196</v>
          </cell>
          <cell r="M129">
            <v>1.87</v>
          </cell>
          <cell r="P129">
            <v>389244</v>
          </cell>
          <cell r="S129">
            <v>11952</v>
          </cell>
          <cell r="AA129">
            <v>401196</v>
          </cell>
          <cell r="AB129">
            <v>755133.36</v>
          </cell>
          <cell r="AC129">
            <v>0</v>
          </cell>
          <cell r="AD129">
            <v>0</v>
          </cell>
          <cell r="AE129">
            <v>23186.880000000001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778320.24</v>
          </cell>
          <cell r="AN129">
            <v>727886.28</v>
          </cell>
          <cell r="AO129">
            <v>0</v>
          </cell>
          <cell r="AP129">
            <v>0</v>
          </cell>
          <cell r="AQ129">
            <v>22350.240000000002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750236.52</v>
          </cell>
          <cell r="AZ129" t="str">
            <v>SIE PPFF CORP GRAN VOLUMEN II (7 ÍTEMS)</v>
          </cell>
          <cell r="BA129" t="str">
            <v>CONTRATADO</v>
          </cell>
          <cell r="BB129" t="str">
            <v>CONTRATADO</v>
          </cell>
          <cell r="BD129" t="str">
            <v>SIE-SIE-54-2024-CENARES/MINSA-1</v>
          </cell>
        </row>
        <row r="130">
          <cell r="D130" t="str">
            <v>03881</v>
          </cell>
          <cell r="E130" t="str">
            <v>584800620002</v>
          </cell>
          <cell r="F130" t="str">
            <v>HALOPERIDOL 10 mg  TABLETA</v>
          </cell>
          <cell r="G130" t="str">
            <v>PPFF</v>
          </cell>
          <cell r="H130">
            <v>0.73</v>
          </cell>
          <cell r="I130">
            <v>0.80299999999999994</v>
          </cell>
          <cell r="J130">
            <v>0.71</v>
          </cell>
          <cell r="K130">
            <v>278000</v>
          </cell>
          <cell r="L130">
            <v>617800</v>
          </cell>
          <cell r="M130">
            <v>0.44998381353188732</v>
          </cell>
          <cell r="P130">
            <v>486100</v>
          </cell>
          <cell r="Q130">
            <v>100000</v>
          </cell>
          <cell r="T130">
            <v>7700</v>
          </cell>
          <cell r="U130">
            <v>24000</v>
          </cell>
          <cell r="AA130">
            <v>617800</v>
          </cell>
          <cell r="AB130">
            <v>345131</v>
          </cell>
          <cell r="AC130">
            <v>71000</v>
          </cell>
          <cell r="AD130">
            <v>0</v>
          </cell>
          <cell r="AE130">
            <v>0</v>
          </cell>
          <cell r="AF130">
            <v>5467</v>
          </cell>
          <cell r="AG130">
            <v>17040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438638</v>
          </cell>
          <cell r="AN130">
            <v>218737.13175785044</v>
          </cell>
          <cell r="AO130">
            <v>44998.381353188735</v>
          </cell>
          <cell r="AP130">
            <v>0</v>
          </cell>
          <cell r="AQ130">
            <v>0</v>
          </cell>
          <cell r="AR130">
            <v>3464.8753641955323</v>
          </cell>
          <cell r="AS130">
            <v>10799.611524765296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278000</v>
          </cell>
          <cell r="AZ130" t="str">
            <v>SIE PPFF CORP HALOPERIDOL 10mg TAB</v>
          </cell>
          <cell r="BA130" t="str">
            <v>CONTRATADO</v>
          </cell>
          <cell r="BB130" t="str">
            <v>CONTRATADO</v>
          </cell>
          <cell r="BD130" t="str">
            <v>SIE-SIE-42-2024-CENARES/ MINSA-1</v>
          </cell>
        </row>
        <row r="131">
          <cell r="D131" t="str">
            <v>03570</v>
          </cell>
          <cell r="E131" t="str">
            <v>582600170005</v>
          </cell>
          <cell r="F131" t="str">
            <v>FILGRASTIM 30000000 UI/mL (300 µg/mL) 1 mL INYECTABLE</v>
          </cell>
          <cell r="G131" t="str">
            <v>PPFF</v>
          </cell>
          <cell r="H131">
            <v>28.1</v>
          </cell>
          <cell r="I131">
            <v>30.910000000000004</v>
          </cell>
          <cell r="J131">
            <v>10.9</v>
          </cell>
          <cell r="K131">
            <v>6506240</v>
          </cell>
          <cell r="L131">
            <v>254150</v>
          </cell>
          <cell r="M131">
            <v>25.6</v>
          </cell>
          <cell r="P131">
            <v>71150</v>
          </cell>
          <cell r="Q131">
            <v>180000</v>
          </cell>
          <cell r="S131">
            <v>3000</v>
          </cell>
          <cell r="AA131">
            <v>254150</v>
          </cell>
          <cell r="AB131">
            <v>775535</v>
          </cell>
          <cell r="AC131">
            <v>1962000</v>
          </cell>
          <cell r="AD131">
            <v>0</v>
          </cell>
          <cell r="AE131">
            <v>32700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2770235</v>
          </cell>
          <cell r="AN131">
            <v>1821440</v>
          </cell>
          <cell r="AO131">
            <v>4608000</v>
          </cell>
          <cell r="AP131">
            <v>0</v>
          </cell>
          <cell r="AQ131">
            <v>76800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6506240</v>
          </cell>
          <cell r="AZ131" t="str">
            <v>SIE PPFF CORP ONCOLÓGICOS (16 ITEMS)</v>
          </cell>
          <cell r="BA131" t="str">
            <v>CONTRATADO</v>
          </cell>
          <cell r="BB131" t="str">
            <v>CONTRATADO</v>
          </cell>
          <cell r="BD131" t="str">
            <v>SIE-SIE-33-2024-CENARES/MINSA-1</v>
          </cell>
          <cell r="BE131">
            <v>45558</v>
          </cell>
        </row>
        <row r="132">
          <cell r="D132" t="str">
            <v>04764</v>
          </cell>
          <cell r="E132" t="str">
            <v>582600720004</v>
          </cell>
          <cell r="F132" t="str">
            <v>METOTREXATO 2.5 mg  TABLETA</v>
          </cell>
          <cell r="G132" t="str">
            <v>PPFF</v>
          </cell>
          <cell r="H132">
            <v>0.22</v>
          </cell>
          <cell r="I132">
            <v>0.24199999999999999</v>
          </cell>
          <cell r="J132">
            <v>0.21</v>
          </cell>
          <cell r="K132">
            <v>197000</v>
          </cell>
          <cell r="L132">
            <v>1627700</v>
          </cell>
          <cell r="M132">
            <v>0.12102967377280825</v>
          </cell>
          <cell r="P132">
            <v>1450600</v>
          </cell>
          <cell r="S132">
            <v>64100</v>
          </cell>
          <cell r="U132">
            <v>48000</v>
          </cell>
          <cell r="W132">
            <v>40000</v>
          </cell>
          <cell r="X132">
            <v>4000</v>
          </cell>
          <cell r="Y132">
            <v>21000</v>
          </cell>
          <cell r="AA132">
            <v>1627700</v>
          </cell>
          <cell r="AB132">
            <v>304626</v>
          </cell>
          <cell r="AC132">
            <v>0</v>
          </cell>
          <cell r="AD132">
            <v>0</v>
          </cell>
          <cell r="AE132">
            <v>13461</v>
          </cell>
          <cell r="AF132">
            <v>0</v>
          </cell>
          <cell r="AG132">
            <v>10080</v>
          </cell>
          <cell r="AH132">
            <v>0</v>
          </cell>
          <cell r="AI132">
            <v>8400</v>
          </cell>
          <cell r="AJ132">
            <v>840</v>
          </cell>
          <cell r="AK132">
            <v>4410</v>
          </cell>
          <cell r="AL132">
            <v>0</v>
          </cell>
          <cell r="AM132">
            <v>341817</v>
          </cell>
          <cell r="AN132">
            <v>175565.64477483564</v>
          </cell>
          <cell r="AO132">
            <v>0</v>
          </cell>
          <cell r="AP132">
            <v>0</v>
          </cell>
          <cell r="AQ132">
            <v>7758.0020888370091</v>
          </cell>
          <cell r="AR132">
            <v>0</v>
          </cell>
          <cell r="AS132">
            <v>5809.4243410947965</v>
          </cell>
          <cell r="AT132">
            <v>0</v>
          </cell>
          <cell r="AU132">
            <v>4841.1869509123298</v>
          </cell>
          <cell r="AV132">
            <v>484.11869509123301</v>
          </cell>
          <cell r="AW132">
            <v>2541.6231492289735</v>
          </cell>
          <cell r="AX132">
            <v>0</v>
          </cell>
          <cell r="AY132">
            <v>197000</v>
          </cell>
          <cell r="AZ132" t="str">
            <v>SIE PPFF CORP ONCOLÓGICOS (16 ITEMS)</v>
          </cell>
          <cell r="BA132" t="str">
            <v>CONTRATADO</v>
          </cell>
          <cell r="BB132" t="str">
            <v>CONTRATADO</v>
          </cell>
          <cell r="BD132" t="str">
            <v>SIE-SIE-33-2024-CENARES/MINSA-1</v>
          </cell>
          <cell r="BE132">
            <v>45558</v>
          </cell>
        </row>
        <row r="133">
          <cell r="D133" t="str">
            <v>05157</v>
          </cell>
          <cell r="E133" t="str">
            <v>583800770004</v>
          </cell>
          <cell r="F133" t="str">
            <v>ONDANSETRON (COMO CLORHIDRATO) 2 mg/mL 4 mL INYECTABLE</v>
          </cell>
          <cell r="G133" t="str">
            <v>PPFF</v>
          </cell>
          <cell r="H133">
            <v>0.42</v>
          </cell>
          <cell r="I133">
            <v>0.46199999999999997</v>
          </cell>
          <cell r="J133">
            <v>0.49</v>
          </cell>
          <cell r="K133">
            <v>650203</v>
          </cell>
          <cell r="L133">
            <v>756050</v>
          </cell>
          <cell r="M133">
            <v>0.86</v>
          </cell>
          <cell r="P133">
            <v>733275</v>
          </cell>
          <cell r="S133">
            <v>13850</v>
          </cell>
          <cell r="U133">
            <v>8100</v>
          </cell>
          <cell r="W133">
            <v>25</v>
          </cell>
          <cell r="Y133">
            <v>800</v>
          </cell>
          <cell r="AA133">
            <v>756050</v>
          </cell>
          <cell r="AB133">
            <v>359304.75</v>
          </cell>
          <cell r="AC133">
            <v>0</v>
          </cell>
          <cell r="AD133">
            <v>0</v>
          </cell>
          <cell r="AE133">
            <v>6786.5</v>
          </cell>
          <cell r="AF133">
            <v>0</v>
          </cell>
          <cell r="AG133">
            <v>3969</v>
          </cell>
          <cell r="AH133">
            <v>0</v>
          </cell>
          <cell r="AI133">
            <v>12.25</v>
          </cell>
          <cell r="AJ133">
            <v>0</v>
          </cell>
          <cell r="AK133">
            <v>392</v>
          </cell>
          <cell r="AL133">
            <v>0</v>
          </cell>
          <cell r="AM133">
            <v>370464.5</v>
          </cell>
          <cell r="AN133">
            <v>630616.5</v>
          </cell>
          <cell r="AO133">
            <v>0</v>
          </cell>
          <cell r="AP133">
            <v>0</v>
          </cell>
          <cell r="AQ133">
            <v>11911</v>
          </cell>
          <cell r="AR133">
            <v>0</v>
          </cell>
          <cell r="AS133">
            <v>6966</v>
          </cell>
          <cell r="AT133">
            <v>0</v>
          </cell>
          <cell r="AU133">
            <v>21.5</v>
          </cell>
          <cell r="AV133">
            <v>0</v>
          </cell>
          <cell r="AW133">
            <v>688</v>
          </cell>
          <cell r="AX133">
            <v>0</v>
          </cell>
          <cell r="AY133">
            <v>650203</v>
          </cell>
          <cell r="AZ133" t="str">
            <v>SIE PPFF CORP ONCOLÓGICOS (16 ITEMS)</v>
          </cell>
          <cell r="BA133" t="str">
            <v>CONTRATADO</v>
          </cell>
          <cell r="BB133" t="str">
            <v>CONTRATADO</v>
          </cell>
          <cell r="BD133" t="str">
            <v>SIE-SIE-33-2024-CENARES/MINSA-1</v>
          </cell>
          <cell r="BE133">
            <v>45558</v>
          </cell>
        </row>
        <row r="134">
          <cell r="D134" t="str">
            <v>20315</v>
          </cell>
          <cell r="E134" t="str">
            <v>582601030001</v>
          </cell>
          <cell r="F134" t="str">
            <v>BORTEZOMIB 3.5 mg  INYECTABLE</v>
          </cell>
          <cell r="G134" t="str">
            <v>PPFF</v>
          </cell>
          <cell r="H134">
            <v>51.269999999999996</v>
          </cell>
          <cell r="I134">
            <v>56.396999999999998</v>
          </cell>
          <cell r="J134">
            <v>48.88</v>
          </cell>
          <cell r="K134">
            <v>267251</v>
          </cell>
          <cell r="L134">
            <v>8621</v>
          </cell>
          <cell r="M134">
            <v>31</v>
          </cell>
          <cell r="P134">
            <v>7721</v>
          </cell>
          <cell r="S134">
            <v>900</v>
          </cell>
          <cell r="AA134">
            <v>8621</v>
          </cell>
          <cell r="AB134">
            <v>377402.48000000004</v>
          </cell>
          <cell r="AC134">
            <v>0</v>
          </cell>
          <cell r="AD134">
            <v>0</v>
          </cell>
          <cell r="AE134">
            <v>43992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421394.48000000004</v>
          </cell>
          <cell r="AN134">
            <v>239351</v>
          </cell>
          <cell r="AO134">
            <v>0</v>
          </cell>
          <cell r="AP134">
            <v>0</v>
          </cell>
          <cell r="AQ134">
            <v>27900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267251</v>
          </cell>
          <cell r="AZ134" t="str">
            <v>SIE PPFF CORP ONCOLÓGICOS (16 ITEMS)</v>
          </cell>
          <cell r="BA134" t="str">
            <v>CONTRATADO</v>
          </cell>
          <cell r="BB134" t="str">
            <v>CONTRATADO</v>
          </cell>
          <cell r="BD134" t="str">
            <v>SIE-SIE-33-2024-CENARES/MINSA-1</v>
          </cell>
          <cell r="BE134">
            <v>45558</v>
          </cell>
        </row>
        <row r="135">
          <cell r="D135" t="str">
            <v>00393</v>
          </cell>
          <cell r="E135" t="str">
            <v>584900030003</v>
          </cell>
          <cell r="F135" t="str">
            <v>ALPRAZOLAM 500 µg (0.5 mg)  TABLETA</v>
          </cell>
          <cell r="G135" t="str">
            <v>PPFF</v>
          </cell>
          <cell r="H135">
            <v>0.03</v>
          </cell>
          <cell r="I135">
            <v>3.3000000000000002E-2</v>
          </cell>
          <cell r="J135">
            <v>0.03</v>
          </cell>
          <cell r="K135">
            <v>135460.51999999999</v>
          </cell>
          <cell r="L135">
            <v>4019600</v>
          </cell>
          <cell r="M135">
            <v>3.3700000000000001E-2</v>
          </cell>
          <cell r="P135">
            <v>3276900</v>
          </cell>
          <cell r="T135">
            <v>57700</v>
          </cell>
          <cell r="U135">
            <v>385000</v>
          </cell>
          <cell r="W135">
            <v>150000</v>
          </cell>
          <cell r="X135">
            <v>90000</v>
          </cell>
          <cell r="Y135">
            <v>60000</v>
          </cell>
          <cell r="AA135">
            <v>4019600</v>
          </cell>
          <cell r="AB135">
            <v>98307</v>
          </cell>
          <cell r="AC135">
            <v>0</v>
          </cell>
          <cell r="AD135">
            <v>0</v>
          </cell>
          <cell r="AE135">
            <v>0</v>
          </cell>
          <cell r="AF135">
            <v>1731</v>
          </cell>
          <cell r="AG135">
            <v>11550</v>
          </cell>
          <cell r="AH135">
            <v>0</v>
          </cell>
          <cell r="AI135">
            <v>4500</v>
          </cell>
          <cell r="AJ135">
            <v>2700</v>
          </cell>
          <cell r="AK135">
            <v>1800</v>
          </cell>
          <cell r="AL135">
            <v>0</v>
          </cell>
          <cell r="AM135">
            <v>120588</v>
          </cell>
          <cell r="AN135">
            <v>110431.53</v>
          </cell>
          <cell r="AO135">
            <v>0</v>
          </cell>
          <cell r="AP135">
            <v>0</v>
          </cell>
          <cell r="AQ135">
            <v>0</v>
          </cell>
          <cell r="AR135">
            <v>1944.49</v>
          </cell>
          <cell r="AS135">
            <v>12974.5</v>
          </cell>
          <cell r="AT135">
            <v>0</v>
          </cell>
          <cell r="AU135">
            <v>5055</v>
          </cell>
          <cell r="AV135">
            <v>3033</v>
          </cell>
          <cell r="AW135">
            <v>2022</v>
          </cell>
          <cell r="AX135">
            <v>0</v>
          </cell>
          <cell r="AY135">
            <v>135460.51999999999</v>
          </cell>
          <cell r="AZ135" t="str">
            <v>SIE PPFF CORP SAME (23 ITEMS)</v>
          </cell>
          <cell r="BA135" t="str">
            <v>CONTRATADO</v>
          </cell>
          <cell r="BB135" t="str">
            <v>CONTRATADO</v>
          </cell>
          <cell r="BD135" t="str">
            <v>SIE-SIE-52-2024-CENARES/MINSA-1</v>
          </cell>
        </row>
        <row r="136">
          <cell r="D136" t="str">
            <v>01243</v>
          </cell>
          <cell r="E136" t="str">
            <v>582700090002</v>
          </cell>
          <cell r="F136" t="str">
            <v>BIPERIDENO CLORHIDRATO 2 mg  TABLETA</v>
          </cell>
          <cell r="G136" t="str">
            <v>PPFF</v>
          </cell>
          <cell r="H136">
            <v>9.9999999999999992E-2</v>
          </cell>
          <cell r="I136">
            <v>0.10999999999999999</v>
          </cell>
          <cell r="J136">
            <v>0.08</v>
          </cell>
          <cell r="K136">
            <v>741280</v>
          </cell>
          <cell r="L136">
            <v>11582500</v>
          </cell>
          <cell r="M136">
            <v>6.4000000000000001E-2</v>
          </cell>
          <cell r="P136">
            <v>8335000</v>
          </cell>
          <cell r="Q136">
            <v>3000000</v>
          </cell>
          <cell r="S136">
            <v>50000</v>
          </cell>
          <cell r="T136">
            <v>41500</v>
          </cell>
          <cell r="U136">
            <v>32000</v>
          </cell>
          <cell r="W136">
            <v>10000</v>
          </cell>
          <cell r="X136">
            <v>20000</v>
          </cell>
          <cell r="Y136">
            <v>94000</v>
          </cell>
          <cell r="AA136">
            <v>11582500</v>
          </cell>
          <cell r="AB136">
            <v>666800</v>
          </cell>
          <cell r="AC136">
            <v>240000</v>
          </cell>
          <cell r="AD136">
            <v>0</v>
          </cell>
          <cell r="AE136">
            <v>4000</v>
          </cell>
          <cell r="AF136">
            <v>3320</v>
          </cell>
          <cell r="AG136">
            <v>2560</v>
          </cell>
          <cell r="AH136">
            <v>0</v>
          </cell>
          <cell r="AI136">
            <v>800</v>
          </cell>
          <cell r="AJ136">
            <v>1600</v>
          </cell>
          <cell r="AK136">
            <v>7520</v>
          </cell>
          <cell r="AL136">
            <v>0</v>
          </cell>
          <cell r="AM136">
            <v>926600</v>
          </cell>
          <cell r="AN136">
            <v>533440</v>
          </cell>
          <cell r="AO136">
            <v>192000</v>
          </cell>
          <cell r="AP136">
            <v>0</v>
          </cell>
          <cell r="AQ136">
            <v>3200</v>
          </cell>
          <cell r="AR136">
            <v>2656</v>
          </cell>
          <cell r="AS136">
            <v>2048</v>
          </cell>
          <cell r="AT136">
            <v>0</v>
          </cell>
          <cell r="AU136">
            <v>640</v>
          </cell>
          <cell r="AV136">
            <v>1280</v>
          </cell>
          <cell r="AW136">
            <v>6016</v>
          </cell>
          <cell r="AX136">
            <v>0</v>
          </cell>
          <cell r="AY136">
            <v>741280</v>
          </cell>
          <cell r="AZ136" t="str">
            <v>SIE PPFF CORP SAME (23 ITEMS)</v>
          </cell>
          <cell r="BA136" t="str">
            <v>CONTRATADO</v>
          </cell>
          <cell r="BB136" t="str">
            <v>CONTRATADO</v>
          </cell>
          <cell r="BD136" t="str">
            <v>SIE-SIE-52-2024-CENARES/MINSA-1</v>
          </cell>
        </row>
        <row r="137">
          <cell r="D137" t="str">
            <v>01532</v>
          </cell>
          <cell r="E137" t="str">
            <v>580500080001</v>
          </cell>
          <cell r="F137" t="str">
            <v>CARBAMAZEPINA 200 mg  TABLETA</v>
          </cell>
          <cell r="G137" t="str">
            <v>PPFF</v>
          </cell>
          <cell r="H137">
            <v>0.16</v>
          </cell>
          <cell r="I137">
            <v>0.17599999999999999</v>
          </cell>
          <cell r="J137">
            <v>0.15</v>
          </cell>
          <cell r="K137">
            <v>4200000</v>
          </cell>
          <cell r="L137">
            <v>28861800</v>
          </cell>
          <cell r="M137">
            <v>0.14552106937197265</v>
          </cell>
          <cell r="P137">
            <v>12901300</v>
          </cell>
          <cell r="Q137">
            <v>5000000</v>
          </cell>
          <cell r="S137">
            <v>55000</v>
          </cell>
          <cell r="T137">
            <v>343200</v>
          </cell>
          <cell r="U137">
            <v>63000</v>
          </cell>
          <cell r="V137">
            <v>10412300</v>
          </cell>
          <cell r="W137">
            <v>47000</v>
          </cell>
          <cell r="X137">
            <v>40000</v>
          </cell>
          <cell r="AA137">
            <v>28861800</v>
          </cell>
          <cell r="AB137">
            <v>1935195</v>
          </cell>
          <cell r="AC137">
            <v>750000</v>
          </cell>
          <cell r="AD137">
            <v>0</v>
          </cell>
          <cell r="AE137">
            <v>8250</v>
          </cell>
          <cell r="AF137">
            <v>51480</v>
          </cell>
          <cell r="AG137">
            <v>9450</v>
          </cell>
          <cell r="AH137">
            <v>1561845</v>
          </cell>
          <cell r="AI137">
            <v>7050</v>
          </cell>
          <cell r="AJ137">
            <v>6000</v>
          </cell>
          <cell r="AK137">
            <v>0</v>
          </cell>
          <cell r="AL137">
            <v>0</v>
          </cell>
          <cell r="AM137">
            <v>4329270</v>
          </cell>
          <cell r="AN137">
            <v>1877410.9722886307</v>
          </cell>
          <cell r="AO137">
            <v>727605.34685986326</v>
          </cell>
          <cell r="AP137">
            <v>0</v>
          </cell>
          <cell r="AQ137">
            <v>8003.6588154584961</v>
          </cell>
          <cell r="AR137">
            <v>49942.831008461013</v>
          </cell>
          <cell r="AS137">
            <v>9167.8273704342773</v>
          </cell>
          <cell r="AT137">
            <v>1515209.0306217908</v>
          </cell>
          <cell r="AU137">
            <v>6839.4902604827148</v>
          </cell>
          <cell r="AV137">
            <v>5820.8427748789063</v>
          </cell>
          <cell r="AW137">
            <v>0</v>
          </cell>
          <cell r="AX137">
            <v>0</v>
          </cell>
          <cell r="AY137">
            <v>4200000</v>
          </cell>
          <cell r="AZ137" t="str">
            <v>SIE PPFF CORP SAME (23 ITEMS)</v>
          </cell>
          <cell r="BA137" t="str">
            <v>CONTRATADO</v>
          </cell>
          <cell r="BB137" t="str">
            <v>CONTRATADO</v>
          </cell>
          <cell r="BD137" t="str">
            <v>SIE-SIE-52-2024-CENARES/MINSA-1</v>
          </cell>
        </row>
        <row r="138">
          <cell r="D138" t="str">
            <v>01966</v>
          </cell>
          <cell r="E138" t="str">
            <v>584900010001</v>
          </cell>
          <cell r="F138" t="str">
            <v>CLOBAZAM 10 mg  TABLETA</v>
          </cell>
          <cell r="G138" t="str">
            <v>PPFF</v>
          </cell>
          <cell r="H138">
            <v>0.31</v>
          </cell>
          <cell r="I138">
            <v>0.34099999999999997</v>
          </cell>
          <cell r="J138">
            <v>0.3</v>
          </cell>
          <cell r="K138">
            <v>313487</v>
          </cell>
          <cell r="L138">
            <v>1381000</v>
          </cell>
          <cell r="M138">
            <v>0.22700000000000001</v>
          </cell>
          <cell r="P138">
            <v>1350300</v>
          </cell>
          <cell r="S138">
            <v>10000</v>
          </cell>
          <cell r="W138">
            <v>100</v>
          </cell>
          <cell r="X138">
            <v>600</v>
          </cell>
          <cell r="Y138">
            <v>20000</v>
          </cell>
          <cell r="AA138">
            <v>1381000</v>
          </cell>
          <cell r="AB138">
            <v>405090</v>
          </cell>
          <cell r="AC138">
            <v>0</v>
          </cell>
          <cell r="AD138">
            <v>0</v>
          </cell>
          <cell r="AE138">
            <v>3000</v>
          </cell>
          <cell r="AF138">
            <v>0</v>
          </cell>
          <cell r="AG138">
            <v>0</v>
          </cell>
          <cell r="AH138">
            <v>0</v>
          </cell>
          <cell r="AI138">
            <v>30</v>
          </cell>
          <cell r="AJ138">
            <v>180</v>
          </cell>
          <cell r="AK138">
            <v>6000</v>
          </cell>
          <cell r="AL138">
            <v>0</v>
          </cell>
          <cell r="AM138">
            <v>414300</v>
          </cell>
          <cell r="AN138">
            <v>306518.10000000003</v>
          </cell>
          <cell r="AO138">
            <v>0</v>
          </cell>
          <cell r="AP138">
            <v>0</v>
          </cell>
          <cell r="AQ138">
            <v>2270</v>
          </cell>
          <cell r="AR138">
            <v>0</v>
          </cell>
          <cell r="AS138">
            <v>0</v>
          </cell>
          <cell r="AT138">
            <v>0</v>
          </cell>
          <cell r="AU138">
            <v>22.7</v>
          </cell>
          <cell r="AV138">
            <v>136.20000000000002</v>
          </cell>
          <cell r="AW138">
            <v>4540</v>
          </cell>
          <cell r="AX138">
            <v>0</v>
          </cell>
          <cell r="AY138">
            <v>313487</v>
          </cell>
          <cell r="AZ138" t="str">
            <v>SIE PPFF CORP SAME (23 ITEMS)</v>
          </cell>
          <cell r="BA138" t="str">
            <v>CONTRATADO</v>
          </cell>
          <cell r="BB138" t="str">
            <v>CONTRATADO</v>
          </cell>
          <cell r="BD138" t="str">
            <v>SIE-SIE-52-2024-CENARES/MINSA-1</v>
          </cell>
        </row>
        <row r="139">
          <cell r="D139" t="str">
            <v>02003</v>
          </cell>
          <cell r="E139" t="str">
            <v>580500090002</v>
          </cell>
          <cell r="F139" t="str">
            <v>CLONAZEPAM 500 µG (0.5 MG)  TABLETA</v>
          </cell>
          <cell r="G139" t="str">
            <v>PPFF</v>
          </cell>
          <cell r="H139">
            <v>6.0000000000000005E-2</v>
          </cell>
          <cell r="I139">
            <v>6.6000000000000003E-2</v>
          </cell>
          <cell r="J139">
            <v>0.04</v>
          </cell>
          <cell r="K139">
            <v>427000</v>
          </cell>
          <cell r="L139">
            <v>13312100</v>
          </cell>
          <cell r="M139">
            <v>3.2076081159246102E-2</v>
          </cell>
          <cell r="P139">
            <v>7574400</v>
          </cell>
          <cell r="Q139">
            <v>5000000</v>
          </cell>
          <cell r="S139">
            <v>78400</v>
          </cell>
          <cell r="T139">
            <v>142300</v>
          </cell>
          <cell r="U139">
            <v>400000</v>
          </cell>
          <cell r="W139">
            <v>18000</v>
          </cell>
          <cell r="X139">
            <v>4000</v>
          </cell>
          <cell r="Y139">
            <v>95000</v>
          </cell>
          <cell r="AA139">
            <v>13312100</v>
          </cell>
          <cell r="AB139">
            <v>302976</v>
          </cell>
          <cell r="AC139">
            <v>200000</v>
          </cell>
          <cell r="AD139">
            <v>0</v>
          </cell>
          <cell r="AE139">
            <v>3136</v>
          </cell>
          <cell r="AF139">
            <v>5692</v>
          </cell>
          <cell r="AG139">
            <v>16000</v>
          </cell>
          <cell r="AH139">
            <v>0</v>
          </cell>
          <cell r="AI139">
            <v>720</v>
          </cell>
          <cell r="AJ139">
            <v>160</v>
          </cell>
          <cell r="AK139">
            <v>3800</v>
          </cell>
          <cell r="AL139">
            <v>0</v>
          </cell>
          <cell r="AM139">
            <v>532484</v>
          </cell>
          <cell r="AN139">
            <v>242957.06913259366</v>
          </cell>
          <cell r="AO139">
            <v>160380.40579623051</v>
          </cell>
          <cell r="AP139">
            <v>0</v>
          </cell>
          <cell r="AQ139">
            <v>2514.7647628848945</v>
          </cell>
          <cell r="AR139">
            <v>4564.4263489607201</v>
          </cell>
          <cell r="AS139">
            <v>12830.43246369844</v>
          </cell>
          <cell r="AT139">
            <v>0</v>
          </cell>
          <cell r="AU139">
            <v>577.36946086642979</v>
          </cell>
          <cell r="AV139">
            <v>128.3043246369844</v>
          </cell>
          <cell r="AW139">
            <v>3047.2277101283798</v>
          </cell>
          <cell r="AX139">
            <v>0</v>
          </cell>
          <cell r="AY139">
            <v>427000.00000000006</v>
          </cell>
          <cell r="AZ139" t="str">
            <v>SIE PPFF CORP SAME (23 ITEMS)</v>
          </cell>
          <cell r="BA139" t="str">
            <v>CONTRATADO</v>
          </cell>
          <cell r="BB139" t="str">
            <v>CONTRATADO</v>
          </cell>
          <cell r="BD139" t="str">
            <v>SIE-SIE-52-2024-CENARES/MINSA-1</v>
          </cell>
        </row>
        <row r="140">
          <cell r="D140" t="str">
            <v>02004</v>
          </cell>
          <cell r="E140" t="str">
            <v>580500090003</v>
          </cell>
          <cell r="F140" t="str">
            <v>CLONAZEPAM 2 mg  TABLETA</v>
          </cell>
          <cell r="G140" t="str">
            <v>PPFF</v>
          </cell>
          <cell r="H140">
            <v>6.9999999999999993E-2</v>
          </cell>
          <cell r="I140">
            <v>7.6999999999999985E-2</v>
          </cell>
          <cell r="J140">
            <v>0.05</v>
          </cell>
          <cell r="K140">
            <v>447166</v>
          </cell>
          <cell r="L140">
            <v>10646800</v>
          </cell>
          <cell r="M140">
            <v>4.2000037569974079E-2</v>
          </cell>
          <cell r="P140">
            <v>5988900</v>
          </cell>
          <cell r="Q140">
            <v>3500000</v>
          </cell>
          <cell r="S140">
            <v>111800</v>
          </cell>
          <cell r="T140">
            <v>423100</v>
          </cell>
          <cell r="U140">
            <v>350000</v>
          </cell>
          <cell r="W140">
            <v>53000</v>
          </cell>
          <cell r="X140">
            <v>80000</v>
          </cell>
          <cell r="Y140">
            <v>140000</v>
          </cell>
          <cell r="AA140">
            <v>10646800</v>
          </cell>
          <cell r="AB140">
            <v>299445</v>
          </cell>
          <cell r="AC140">
            <v>175000</v>
          </cell>
          <cell r="AD140">
            <v>0</v>
          </cell>
          <cell r="AE140">
            <v>5590</v>
          </cell>
          <cell r="AF140">
            <v>21155</v>
          </cell>
          <cell r="AG140">
            <v>17500</v>
          </cell>
          <cell r="AH140">
            <v>0</v>
          </cell>
          <cell r="AI140">
            <v>2650</v>
          </cell>
          <cell r="AJ140">
            <v>4000</v>
          </cell>
          <cell r="AK140">
            <v>7000</v>
          </cell>
          <cell r="AL140">
            <v>0</v>
          </cell>
          <cell r="AM140">
            <v>532340</v>
          </cell>
          <cell r="AN140">
            <v>251534.02500281777</v>
          </cell>
          <cell r="AO140">
            <v>147000.13149490926</v>
          </cell>
          <cell r="AP140">
            <v>0</v>
          </cell>
          <cell r="AQ140">
            <v>4695.6042003231023</v>
          </cell>
          <cell r="AR140">
            <v>17770.215895856032</v>
          </cell>
          <cell r="AS140">
            <v>14700.013149490927</v>
          </cell>
          <cell r="AT140">
            <v>0</v>
          </cell>
          <cell r="AU140">
            <v>2226.0019912086264</v>
          </cell>
          <cell r="AV140">
            <v>3360.0030055979264</v>
          </cell>
          <cell r="AW140">
            <v>5880.0052597963713</v>
          </cell>
          <cell r="AX140">
            <v>0</v>
          </cell>
          <cell r="AY140">
            <v>447166</v>
          </cell>
          <cell r="AZ140" t="str">
            <v>SIE PPFF CORP SAME (23 ITEMS)</v>
          </cell>
          <cell r="BA140" t="str">
            <v>CONTRATADO</v>
          </cell>
          <cell r="BB140" t="str">
            <v>CONTRATADO</v>
          </cell>
          <cell r="BD140" t="str">
            <v>SIE-SIE-52-2024-CENARES/MINSA-1</v>
          </cell>
        </row>
        <row r="141">
          <cell r="D141" t="str">
            <v>02361</v>
          </cell>
          <cell r="E141" t="str">
            <v>584800660002</v>
          </cell>
          <cell r="F141" t="str">
            <v>CLOZAPINA 100 mg  TABLETA</v>
          </cell>
          <cell r="G141" t="str">
            <v>PPFF</v>
          </cell>
          <cell r="H141">
            <v>0.37</v>
          </cell>
          <cell r="I141">
            <v>0.40699999999999997</v>
          </cell>
          <cell r="J141">
            <v>0.34</v>
          </cell>
          <cell r="K141">
            <v>670000</v>
          </cell>
          <cell r="L141">
            <v>4287400</v>
          </cell>
          <cell r="M141">
            <v>0.15627186639921631</v>
          </cell>
          <cell r="P141">
            <v>3176500</v>
          </cell>
          <cell r="Q141">
            <v>1000000</v>
          </cell>
          <cell r="S141">
            <v>30000</v>
          </cell>
          <cell r="T141">
            <v>9900</v>
          </cell>
          <cell r="Y141">
            <v>71000</v>
          </cell>
          <cell r="AA141">
            <v>4287400</v>
          </cell>
          <cell r="AB141">
            <v>1080010</v>
          </cell>
          <cell r="AC141">
            <v>340000</v>
          </cell>
          <cell r="AD141">
            <v>0</v>
          </cell>
          <cell r="AE141">
            <v>10200</v>
          </cell>
          <cell r="AF141">
            <v>3366.0000000000005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24140</v>
          </cell>
          <cell r="AL141">
            <v>0</v>
          </cell>
          <cell r="AM141">
            <v>1457716</v>
          </cell>
          <cell r="AN141">
            <v>496397.58361711062</v>
          </cell>
          <cell r="AO141">
            <v>156271.86639921632</v>
          </cell>
          <cell r="AP141">
            <v>0</v>
          </cell>
          <cell r="AQ141">
            <v>4688.1559919764895</v>
          </cell>
          <cell r="AR141">
            <v>1547.0914773522416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11095.302514344357</v>
          </cell>
          <cell r="AX141">
            <v>0</v>
          </cell>
          <cell r="AY141">
            <v>670000</v>
          </cell>
          <cell r="AZ141" t="str">
            <v>SIE PPFF CORP SAME (23 ITEMS)</v>
          </cell>
          <cell r="BA141" t="str">
            <v>CONTRATADO</v>
          </cell>
          <cell r="BB141" t="str">
            <v>CONTRATADO</v>
          </cell>
          <cell r="BD141" t="str">
            <v>SIE-SIE-52-2024-CENARES/MINSA-1</v>
          </cell>
        </row>
        <row r="142">
          <cell r="D142" t="str">
            <v>03624</v>
          </cell>
          <cell r="E142" t="str">
            <v>584900320001</v>
          </cell>
          <cell r="F142" t="str">
            <v>FLUOXETINA (COMO CLORHIDRATO) 20 mg  TABLETA</v>
          </cell>
          <cell r="G142" t="str">
            <v>PPFF</v>
          </cell>
          <cell r="H142">
            <v>0.05</v>
          </cell>
          <cell r="I142">
            <v>5.5000000000000007E-2</v>
          </cell>
          <cell r="J142">
            <v>0.06</v>
          </cell>
          <cell r="K142">
            <v>951731</v>
          </cell>
          <cell r="L142">
            <v>15350500</v>
          </cell>
          <cell r="M142">
            <v>6.2E-2</v>
          </cell>
          <cell r="P142">
            <v>9663900</v>
          </cell>
          <cell r="Q142">
            <v>5000000</v>
          </cell>
          <cell r="S142">
            <v>190000</v>
          </cell>
          <cell r="T142">
            <v>281600</v>
          </cell>
          <cell r="U142">
            <v>200000</v>
          </cell>
          <cell r="Y142">
            <v>15000</v>
          </cell>
          <cell r="AA142">
            <v>15350500</v>
          </cell>
          <cell r="AB142">
            <v>579834</v>
          </cell>
          <cell r="AC142">
            <v>300000</v>
          </cell>
          <cell r="AD142">
            <v>0</v>
          </cell>
          <cell r="AE142">
            <v>11400</v>
          </cell>
          <cell r="AF142">
            <v>16896</v>
          </cell>
          <cell r="AG142">
            <v>12000</v>
          </cell>
          <cell r="AH142">
            <v>0</v>
          </cell>
          <cell r="AI142">
            <v>0</v>
          </cell>
          <cell r="AJ142">
            <v>0</v>
          </cell>
          <cell r="AK142">
            <v>900</v>
          </cell>
          <cell r="AL142">
            <v>0</v>
          </cell>
          <cell r="AM142">
            <v>921030</v>
          </cell>
          <cell r="AN142">
            <v>599161.80000000005</v>
          </cell>
          <cell r="AO142">
            <v>310000</v>
          </cell>
          <cell r="AP142">
            <v>0</v>
          </cell>
          <cell r="AQ142">
            <v>11780</v>
          </cell>
          <cell r="AR142">
            <v>17459.2</v>
          </cell>
          <cell r="AS142">
            <v>12400</v>
          </cell>
          <cell r="AT142">
            <v>0</v>
          </cell>
          <cell r="AU142">
            <v>0</v>
          </cell>
          <cell r="AV142">
            <v>0</v>
          </cell>
          <cell r="AW142">
            <v>930</v>
          </cell>
          <cell r="AX142">
            <v>0</v>
          </cell>
          <cell r="AY142">
            <v>951731</v>
          </cell>
          <cell r="AZ142" t="str">
            <v>SIE PPFF CORP SAME (23 ITEMS)</v>
          </cell>
          <cell r="BA142" t="str">
            <v>CONTRATADO</v>
          </cell>
          <cell r="BB142" t="str">
            <v>CONTRATADO</v>
          </cell>
          <cell r="BD142" t="str">
            <v>SIE-SIE-52-2024-CENARES/MINSA-1</v>
          </cell>
        </row>
        <row r="143">
          <cell r="D143" t="str">
            <v>03873</v>
          </cell>
          <cell r="E143" t="str">
            <v>584800620005</v>
          </cell>
          <cell r="F143" t="str">
            <v>HALOPERIDOL 5 mg/mL 1 mL INYECTABLE</v>
          </cell>
          <cell r="G143" t="str">
            <v>PPFF</v>
          </cell>
          <cell r="H143">
            <v>1.51</v>
          </cell>
          <cell r="I143">
            <v>1.661</v>
          </cell>
          <cell r="J143">
            <v>1.65</v>
          </cell>
          <cell r="K143">
            <v>375930</v>
          </cell>
          <cell r="L143">
            <v>313275</v>
          </cell>
          <cell r="M143">
            <v>1.2</v>
          </cell>
          <cell r="P143">
            <v>310150</v>
          </cell>
          <cell r="T143">
            <v>125</v>
          </cell>
          <cell r="U143">
            <v>3000</v>
          </cell>
          <cell r="AA143">
            <v>313275</v>
          </cell>
          <cell r="AB143">
            <v>511747.5</v>
          </cell>
          <cell r="AC143">
            <v>0</v>
          </cell>
          <cell r="AD143">
            <v>0</v>
          </cell>
          <cell r="AE143">
            <v>0</v>
          </cell>
          <cell r="AF143">
            <v>206.25</v>
          </cell>
          <cell r="AG143">
            <v>4950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516903.75</v>
          </cell>
          <cell r="AN143">
            <v>372180</v>
          </cell>
          <cell r="AO143">
            <v>0</v>
          </cell>
          <cell r="AP143">
            <v>0</v>
          </cell>
          <cell r="AQ143">
            <v>0</v>
          </cell>
          <cell r="AR143">
            <v>150</v>
          </cell>
          <cell r="AS143">
            <v>3600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375930</v>
          </cell>
          <cell r="AZ143" t="str">
            <v>SIE PPFF CORP SAME (23 ITEMS)</v>
          </cell>
          <cell r="BA143" t="str">
            <v>CONTRATADO</v>
          </cell>
          <cell r="BB143" t="str">
            <v>CONTRATADO</v>
          </cell>
          <cell r="BD143" t="str">
            <v>SIE-SIE-52-2024-CENARES/MINSA-1</v>
          </cell>
        </row>
        <row r="144">
          <cell r="D144" t="str">
            <v>04332</v>
          </cell>
          <cell r="E144" t="str">
            <v>580500150003</v>
          </cell>
          <cell r="F144" t="str">
            <v>LAMOTRIGINA 50 mg  TABLETA</v>
          </cell>
          <cell r="G144" t="str">
            <v>PPFF</v>
          </cell>
          <cell r="H144">
            <v>9.9999999999999992E-2</v>
          </cell>
          <cell r="I144">
            <v>0.10999999999999999</v>
          </cell>
          <cell r="J144">
            <v>0.09</v>
          </cell>
          <cell r="K144">
            <v>417715</v>
          </cell>
          <cell r="L144">
            <v>4972800</v>
          </cell>
          <cell r="M144">
            <v>8.3999959781209776E-2</v>
          </cell>
          <cell r="P144">
            <v>4809700</v>
          </cell>
          <cell r="S144">
            <v>18000</v>
          </cell>
          <cell r="T144">
            <v>2000</v>
          </cell>
          <cell r="U144">
            <v>1500</v>
          </cell>
          <cell r="W144">
            <v>1600</v>
          </cell>
          <cell r="Y144">
            <v>140000</v>
          </cell>
          <cell r="AA144">
            <v>4972800</v>
          </cell>
          <cell r="AB144">
            <v>432873</v>
          </cell>
          <cell r="AC144">
            <v>0</v>
          </cell>
          <cell r="AD144">
            <v>0</v>
          </cell>
          <cell r="AE144">
            <v>1620</v>
          </cell>
          <cell r="AF144">
            <v>180</v>
          </cell>
          <cell r="AG144">
            <v>135</v>
          </cell>
          <cell r="AH144">
            <v>0</v>
          </cell>
          <cell r="AI144">
            <v>144</v>
          </cell>
          <cell r="AJ144">
            <v>0</v>
          </cell>
          <cell r="AK144">
            <v>12600</v>
          </cell>
          <cell r="AL144">
            <v>0</v>
          </cell>
          <cell r="AM144">
            <v>447552</v>
          </cell>
          <cell r="AN144">
            <v>404014.60655968467</v>
          </cell>
          <cell r="AO144">
            <v>0</v>
          </cell>
          <cell r="AP144">
            <v>0</v>
          </cell>
          <cell r="AQ144">
            <v>1511.9992760617761</v>
          </cell>
          <cell r="AR144">
            <v>167.99991956241956</v>
          </cell>
          <cell r="AS144">
            <v>125.99993967181466</v>
          </cell>
          <cell r="AT144">
            <v>0</v>
          </cell>
          <cell r="AU144">
            <v>134.39993564993563</v>
          </cell>
          <cell r="AV144">
            <v>0</v>
          </cell>
          <cell r="AW144">
            <v>11759.994369369369</v>
          </cell>
          <cell r="AX144">
            <v>0</v>
          </cell>
          <cell r="AY144">
            <v>417715</v>
          </cell>
          <cell r="AZ144" t="str">
            <v>SIE PPFF CORP SAME (23 ITEMS)</v>
          </cell>
          <cell r="BA144" t="str">
            <v>CONTRATADO</v>
          </cell>
          <cell r="BB144" t="str">
            <v>CONTRATADO</v>
          </cell>
          <cell r="BD144" t="str">
            <v>SIE-SIE-52-2024-CENARES/MINSA-1</v>
          </cell>
        </row>
        <row r="145">
          <cell r="D145" t="str">
            <v>04368</v>
          </cell>
          <cell r="E145" t="str">
            <v>584800040002</v>
          </cell>
          <cell r="F145" t="str">
            <v>LEVOMEPROMAZINA (COMO MALEATO) 100 mg  TABLETA</v>
          </cell>
          <cell r="G145" t="str">
            <v>PPFF</v>
          </cell>
          <cell r="H145">
            <v>1.89</v>
          </cell>
          <cell r="I145">
            <v>2.0789999999999997</v>
          </cell>
          <cell r="J145">
            <v>1.93</v>
          </cell>
          <cell r="K145">
            <v>1694105</v>
          </cell>
          <cell r="L145">
            <v>1746500</v>
          </cell>
          <cell r="M145">
            <v>0.97</v>
          </cell>
          <cell r="P145">
            <v>1149900</v>
          </cell>
          <cell r="Q145">
            <v>500000</v>
          </cell>
          <cell r="S145">
            <v>30000</v>
          </cell>
          <cell r="T145">
            <v>13600</v>
          </cell>
          <cell r="U145">
            <v>40000</v>
          </cell>
          <cell r="Y145">
            <v>13000</v>
          </cell>
          <cell r="AA145">
            <v>1746500</v>
          </cell>
          <cell r="AB145">
            <v>2219307</v>
          </cell>
          <cell r="AC145">
            <v>965000</v>
          </cell>
          <cell r="AD145">
            <v>0</v>
          </cell>
          <cell r="AE145">
            <v>57900</v>
          </cell>
          <cell r="AF145">
            <v>26248</v>
          </cell>
          <cell r="AG145">
            <v>77200</v>
          </cell>
          <cell r="AH145">
            <v>0</v>
          </cell>
          <cell r="AI145">
            <v>0</v>
          </cell>
          <cell r="AJ145">
            <v>0</v>
          </cell>
          <cell r="AK145">
            <v>25090</v>
          </cell>
          <cell r="AL145">
            <v>0</v>
          </cell>
          <cell r="AM145">
            <v>3370745</v>
          </cell>
          <cell r="AN145">
            <v>1115403</v>
          </cell>
          <cell r="AO145">
            <v>485000</v>
          </cell>
          <cell r="AP145">
            <v>0</v>
          </cell>
          <cell r="AQ145">
            <v>29100</v>
          </cell>
          <cell r="AR145">
            <v>13192</v>
          </cell>
          <cell r="AS145">
            <v>38800</v>
          </cell>
          <cell r="AT145">
            <v>0</v>
          </cell>
          <cell r="AU145">
            <v>0</v>
          </cell>
          <cell r="AV145">
            <v>0</v>
          </cell>
          <cell r="AW145">
            <v>12610</v>
          </cell>
          <cell r="AX145">
            <v>0</v>
          </cell>
          <cell r="AY145">
            <v>1694105</v>
          </cell>
          <cell r="AZ145" t="str">
            <v>SIE PPFF CORP SAME (23 ITEMS)</v>
          </cell>
          <cell r="BA145" t="str">
            <v>CONTRATADO</v>
          </cell>
          <cell r="BB145" t="str">
            <v>CONTRATADO</v>
          </cell>
          <cell r="BD145" t="str">
            <v>SIE-SIE-52-2024-CENARES/MINSA-1</v>
          </cell>
        </row>
        <row r="146">
          <cell r="D146" t="str">
            <v>04846</v>
          </cell>
          <cell r="E146" t="str">
            <v>584900420001</v>
          </cell>
          <cell r="F146" t="str">
            <v>MIRTAZAPINA 30 mg  TABLETA</v>
          </cell>
          <cell r="G146" t="str">
            <v>PPFF</v>
          </cell>
          <cell r="H146">
            <v>0.33</v>
          </cell>
          <cell r="I146">
            <v>0.36299999999999999</v>
          </cell>
          <cell r="J146">
            <v>0.26</v>
          </cell>
          <cell r="K146">
            <v>610047</v>
          </cell>
          <cell r="L146">
            <v>2906700</v>
          </cell>
          <cell r="M146">
            <v>0.20987614820930953</v>
          </cell>
          <cell r="P146">
            <v>2216400</v>
          </cell>
          <cell r="Q146">
            <v>500000</v>
          </cell>
          <cell r="T146">
            <v>86700</v>
          </cell>
          <cell r="U146">
            <v>92000</v>
          </cell>
          <cell r="W146">
            <v>2600</v>
          </cell>
          <cell r="Y146">
            <v>9000</v>
          </cell>
          <cell r="AA146">
            <v>2906700</v>
          </cell>
          <cell r="AB146">
            <v>576264</v>
          </cell>
          <cell r="AC146">
            <v>130000</v>
          </cell>
          <cell r="AD146">
            <v>0</v>
          </cell>
          <cell r="AE146">
            <v>0</v>
          </cell>
          <cell r="AF146">
            <v>22542</v>
          </cell>
          <cell r="AG146">
            <v>23920</v>
          </cell>
          <cell r="AH146">
            <v>0</v>
          </cell>
          <cell r="AI146">
            <v>676</v>
          </cell>
          <cell r="AJ146">
            <v>0</v>
          </cell>
          <cell r="AK146">
            <v>2340</v>
          </cell>
          <cell r="AL146">
            <v>0</v>
          </cell>
          <cell r="AM146">
            <v>755742</v>
          </cell>
          <cell r="AN146">
            <v>465169.49489111366</v>
          </cell>
          <cell r="AO146">
            <v>104938.07410465476</v>
          </cell>
          <cell r="AP146">
            <v>0</v>
          </cell>
          <cell r="AQ146">
            <v>0</v>
          </cell>
          <cell r="AR146">
            <v>18196.262049747136</v>
          </cell>
          <cell r="AS146">
            <v>19308.605635256477</v>
          </cell>
          <cell r="AT146">
            <v>0</v>
          </cell>
          <cell r="AU146">
            <v>545.67798534420479</v>
          </cell>
          <cell r="AV146">
            <v>0</v>
          </cell>
          <cell r="AW146">
            <v>1888.8853338837857</v>
          </cell>
          <cell r="AX146">
            <v>0</v>
          </cell>
          <cell r="AY146">
            <v>610047</v>
          </cell>
          <cell r="AZ146" t="str">
            <v>SIE PPFF CORP SAME (23 ITEMS)</v>
          </cell>
          <cell r="BA146" t="str">
            <v>CONTRATADO</v>
          </cell>
          <cell r="BB146" t="str">
            <v>CONTRATADO</v>
          </cell>
          <cell r="BD146" t="str">
            <v>SIE-SIE-52-2024-CENARES/MINSA-1</v>
          </cell>
        </row>
        <row r="147">
          <cell r="D147" t="str">
            <v>05694</v>
          </cell>
          <cell r="E147" t="str">
            <v>584800090002</v>
          </cell>
          <cell r="F147" t="str">
            <v>RISPERIDONA 2 mg  TABLETA</v>
          </cell>
          <cell r="G147" t="str">
            <v>PPFF</v>
          </cell>
          <cell r="H147">
            <v>0.05</v>
          </cell>
          <cell r="I147">
            <v>5.5000000000000007E-2</v>
          </cell>
          <cell r="J147">
            <v>0.05</v>
          </cell>
          <cell r="K147">
            <v>686000</v>
          </cell>
          <cell r="L147">
            <v>21447000</v>
          </cell>
          <cell r="M147">
            <v>3.1985825523383221E-2</v>
          </cell>
          <cell r="P147">
            <v>15738700</v>
          </cell>
          <cell r="Q147">
            <v>5000000</v>
          </cell>
          <cell r="T147">
            <v>432300</v>
          </cell>
          <cell r="U147">
            <v>130000</v>
          </cell>
          <cell r="W147">
            <v>6000</v>
          </cell>
          <cell r="Y147">
            <v>140000</v>
          </cell>
          <cell r="AA147">
            <v>21447000</v>
          </cell>
          <cell r="AB147">
            <v>786935</v>
          </cell>
          <cell r="AC147">
            <v>250000</v>
          </cell>
          <cell r="AD147">
            <v>0</v>
          </cell>
          <cell r="AE147">
            <v>0</v>
          </cell>
          <cell r="AF147">
            <v>21615</v>
          </cell>
          <cell r="AG147">
            <v>6500</v>
          </cell>
          <cell r="AH147">
            <v>0</v>
          </cell>
          <cell r="AI147">
            <v>300</v>
          </cell>
          <cell r="AJ147">
            <v>0</v>
          </cell>
          <cell r="AK147">
            <v>7000</v>
          </cell>
          <cell r="AL147">
            <v>0</v>
          </cell>
          <cell r="AM147">
            <v>1072350</v>
          </cell>
          <cell r="AN147">
            <v>503415.31216487149</v>
          </cell>
          <cell r="AO147">
            <v>159929.12761691611</v>
          </cell>
          <cell r="AP147">
            <v>0</v>
          </cell>
          <cell r="AQ147">
            <v>0</v>
          </cell>
          <cell r="AR147">
            <v>13827.472373758566</v>
          </cell>
          <cell r="AS147">
            <v>4158.1573180398191</v>
          </cell>
          <cell r="AT147">
            <v>0</v>
          </cell>
          <cell r="AU147">
            <v>191.91495314029933</v>
          </cell>
          <cell r="AV147">
            <v>0</v>
          </cell>
          <cell r="AW147">
            <v>4478.0155732736512</v>
          </cell>
          <cell r="AX147">
            <v>0</v>
          </cell>
          <cell r="AY147">
            <v>686000</v>
          </cell>
          <cell r="AZ147" t="str">
            <v>SIE PPFF CORP SAME (23 ITEMS)</v>
          </cell>
          <cell r="BA147" t="str">
            <v>CONTRATADO</v>
          </cell>
          <cell r="BB147" t="str">
            <v>CONTRATADO</v>
          </cell>
          <cell r="BD147" t="str">
            <v>SIE-SIE-52-2024-CENARES/MINSA-1</v>
          </cell>
        </row>
        <row r="148">
          <cell r="D148" t="str">
            <v>05807</v>
          </cell>
          <cell r="E148" t="str">
            <v>584900330003</v>
          </cell>
          <cell r="F148" t="str">
            <v>SERTRALINA 50 mg  TABLETA</v>
          </cell>
          <cell r="G148" t="str">
            <v>PPFF</v>
          </cell>
          <cell r="H148">
            <v>0.14000000000000001</v>
          </cell>
          <cell r="I148">
            <v>0.15400000000000003</v>
          </cell>
          <cell r="J148">
            <v>0.09</v>
          </cell>
          <cell r="K148">
            <v>1552101.8</v>
          </cell>
          <cell r="L148">
            <v>25033900</v>
          </cell>
          <cell r="M148">
            <v>6.2E-2</v>
          </cell>
          <cell r="P148">
            <v>17141400</v>
          </cell>
          <cell r="Q148">
            <v>7000000</v>
          </cell>
          <cell r="S148">
            <v>200000</v>
          </cell>
          <cell r="T148">
            <v>188500</v>
          </cell>
          <cell r="U148">
            <v>200000</v>
          </cell>
          <cell r="W148">
            <v>60000</v>
          </cell>
          <cell r="X148">
            <v>4000</v>
          </cell>
          <cell r="Y148">
            <v>240000</v>
          </cell>
          <cell r="AA148">
            <v>25033900</v>
          </cell>
          <cell r="AB148">
            <v>1542726</v>
          </cell>
          <cell r="AC148">
            <v>630000</v>
          </cell>
          <cell r="AD148">
            <v>0</v>
          </cell>
          <cell r="AE148">
            <v>18000</v>
          </cell>
          <cell r="AF148">
            <v>16965</v>
          </cell>
          <cell r="AG148">
            <v>18000</v>
          </cell>
          <cell r="AH148">
            <v>0</v>
          </cell>
          <cell r="AI148">
            <v>5400</v>
          </cell>
          <cell r="AJ148">
            <v>360</v>
          </cell>
          <cell r="AK148">
            <v>21600</v>
          </cell>
          <cell r="AL148">
            <v>0</v>
          </cell>
          <cell r="AM148">
            <v>2253051</v>
          </cell>
          <cell r="AN148">
            <v>1062766.8</v>
          </cell>
          <cell r="AO148">
            <v>434000</v>
          </cell>
          <cell r="AP148">
            <v>0</v>
          </cell>
          <cell r="AQ148">
            <v>12400</v>
          </cell>
          <cell r="AR148">
            <v>11687</v>
          </cell>
          <cell r="AS148">
            <v>12400</v>
          </cell>
          <cell r="AT148">
            <v>0</v>
          </cell>
          <cell r="AU148">
            <v>3720</v>
          </cell>
          <cell r="AV148">
            <v>248</v>
          </cell>
          <cell r="AW148">
            <v>14880</v>
          </cell>
          <cell r="AX148">
            <v>0</v>
          </cell>
          <cell r="AY148">
            <v>1552101.8</v>
          </cell>
          <cell r="AZ148" t="str">
            <v>SIE PPFF CORP SAME (23 ITEMS)</v>
          </cell>
          <cell r="BA148" t="str">
            <v>CONTRATADO</v>
          </cell>
          <cell r="BB148" t="str">
            <v>CONTRATADO</v>
          </cell>
          <cell r="BD148" t="str">
            <v>SIE-SIE-52-2024-CENARES/MINSA-1</v>
          </cell>
        </row>
        <row r="149">
          <cell r="D149" t="str">
            <v>06602</v>
          </cell>
          <cell r="E149" t="str">
            <v>584900200002</v>
          </cell>
          <cell r="F149" t="str">
            <v>ZOLPIDEM TARTRATO 10 mg  TABLETA</v>
          </cell>
          <cell r="G149" t="str">
            <v>PPFF</v>
          </cell>
          <cell r="H149">
            <v>0.41000000000000003</v>
          </cell>
          <cell r="I149">
            <v>0.45100000000000007</v>
          </cell>
          <cell r="J149">
            <v>0.24</v>
          </cell>
          <cell r="K149">
            <v>171150.3</v>
          </cell>
          <cell r="L149">
            <v>974660</v>
          </cell>
          <cell r="M149">
            <v>0.17560000410399523</v>
          </cell>
          <cell r="P149">
            <v>622460</v>
          </cell>
          <cell r="Q149">
            <v>200000</v>
          </cell>
          <cell r="S149">
            <v>60000</v>
          </cell>
          <cell r="T149">
            <v>4200</v>
          </cell>
          <cell r="U149">
            <v>80000</v>
          </cell>
          <cell r="Y149">
            <v>8000</v>
          </cell>
          <cell r="AA149">
            <v>974660</v>
          </cell>
          <cell r="AB149">
            <v>149390.39999999999</v>
          </cell>
          <cell r="AC149">
            <v>48000</v>
          </cell>
          <cell r="AD149">
            <v>0</v>
          </cell>
          <cell r="AE149">
            <v>14400</v>
          </cell>
          <cell r="AF149">
            <v>1008</v>
          </cell>
          <cell r="AG149">
            <v>19200</v>
          </cell>
          <cell r="AH149">
            <v>0</v>
          </cell>
          <cell r="AI149">
            <v>0</v>
          </cell>
          <cell r="AJ149">
            <v>0</v>
          </cell>
          <cell r="AK149">
            <v>1920</v>
          </cell>
          <cell r="AL149">
            <v>0</v>
          </cell>
          <cell r="AM149">
            <v>233918.4</v>
          </cell>
          <cell r="AN149">
            <v>109303.97855457287</v>
          </cell>
          <cell r="AO149">
            <v>35120.000820799047</v>
          </cell>
          <cell r="AP149">
            <v>0</v>
          </cell>
          <cell r="AQ149">
            <v>10536.000246239713</v>
          </cell>
          <cell r="AR149">
            <v>737.52001723677995</v>
          </cell>
          <cell r="AS149">
            <v>14048.000328319618</v>
          </cell>
          <cell r="AT149">
            <v>0</v>
          </cell>
          <cell r="AU149">
            <v>0</v>
          </cell>
          <cell r="AV149">
            <v>0</v>
          </cell>
          <cell r="AW149">
            <v>1404.800032831962</v>
          </cell>
          <cell r="AX149">
            <v>0</v>
          </cell>
          <cell r="AY149">
            <v>171150.3</v>
          </cell>
          <cell r="AZ149" t="str">
            <v>SIE PPFF CORP SAME (23 ITEMS)</v>
          </cell>
          <cell r="BA149" t="str">
            <v>CONTRATADO</v>
          </cell>
          <cell r="BB149" t="str">
            <v>CONTRATADO</v>
          </cell>
          <cell r="BD149" t="str">
            <v>SIE-SIE-52-2024-CENARES/MINSA-1</v>
          </cell>
        </row>
        <row r="150">
          <cell r="D150" t="str">
            <v>19405</v>
          </cell>
          <cell r="E150" t="str">
            <v>580500130001</v>
          </cell>
          <cell r="F150" t="str">
            <v>LEVETIRACETAM 500 mg  TABLETA</v>
          </cell>
          <cell r="G150" t="str">
            <v>PPFF</v>
          </cell>
          <cell r="H150">
            <v>0.51</v>
          </cell>
          <cell r="I150">
            <v>0.56100000000000005</v>
          </cell>
          <cell r="J150">
            <v>0.49</v>
          </cell>
          <cell r="K150">
            <v>533941.98</v>
          </cell>
          <cell r="L150">
            <v>1579710</v>
          </cell>
          <cell r="M150">
            <v>0.33799999999999997</v>
          </cell>
          <cell r="P150">
            <v>1473030</v>
          </cell>
          <cell r="S150">
            <v>10680</v>
          </cell>
          <cell r="U150">
            <v>84000</v>
          </cell>
          <cell r="Y150">
            <v>12000</v>
          </cell>
          <cell r="AA150">
            <v>1579710</v>
          </cell>
          <cell r="AB150">
            <v>721784.7</v>
          </cell>
          <cell r="AC150">
            <v>0</v>
          </cell>
          <cell r="AD150">
            <v>0</v>
          </cell>
          <cell r="AE150">
            <v>5233.2</v>
          </cell>
          <cell r="AF150">
            <v>0</v>
          </cell>
          <cell r="AG150">
            <v>41160</v>
          </cell>
          <cell r="AH150">
            <v>0</v>
          </cell>
          <cell r="AI150">
            <v>0</v>
          </cell>
          <cell r="AJ150">
            <v>0</v>
          </cell>
          <cell r="AK150">
            <v>5880</v>
          </cell>
          <cell r="AL150">
            <v>0</v>
          </cell>
          <cell r="AM150">
            <v>774057.9</v>
          </cell>
          <cell r="AN150">
            <v>497884.13999999996</v>
          </cell>
          <cell r="AO150">
            <v>0</v>
          </cell>
          <cell r="AP150">
            <v>0</v>
          </cell>
          <cell r="AQ150">
            <v>3609.8399999999997</v>
          </cell>
          <cell r="AR150">
            <v>0</v>
          </cell>
          <cell r="AS150">
            <v>28391.999999999996</v>
          </cell>
          <cell r="AT150">
            <v>0</v>
          </cell>
          <cell r="AU150">
            <v>0</v>
          </cell>
          <cell r="AV150">
            <v>0</v>
          </cell>
          <cell r="AW150">
            <v>4055.9999999999995</v>
          </cell>
          <cell r="AX150">
            <v>0</v>
          </cell>
          <cell r="AY150">
            <v>533941.98</v>
          </cell>
          <cell r="AZ150" t="str">
            <v>SIE PPFF CORP SAME (23 ITEMS)</v>
          </cell>
          <cell r="BA150" t="str">
            <v>CONTRATADO</v>
          </cell>
          <cell r="BB150" t="str">
            <v>CONTRATADO</v>
          </cell>
          <cell r="BD150" t="str">
            <v>SIE-SIE-52-2024-CENARES/MINSA-1</v>
          </cell>
        </row>
        <row r="151">
          <cell r="D151" t="str">
            <v>05809</v>
          </cell>
          <cell r="E151" t="str">
            <v>580100010001</v>
          </cell>
          <cell r="F151" t="str">
            <v>SEVOFLURANO 100 mL/100 mL 250 mL SOLUCION</v>
          </cell>
          <cell r="G151" t="str">
            <v>PPFF</v>
          </cell>
          <cell r="H151">
            <v>236.89999999999998</v>
          </cell>
          <cell r="I151">
            <v>260.58999999999997</v>
          </cell>
          <cell r="J151">
            <v>248.04</v>
          </cell>
          <cell r="K151">
            <v>6993920</v>
          </cell>
          <cell r="L151">
            <v>43712</v>
          </cell>
          <cell r="M151">
            <v>160</v>
          </cell>
          <cell r="P151">
            <v>41837</v>
          </cell>
          <cell r="S151">
            <v>1200</v>
          </cell>
          <cell r="U151">
            <v>620</v>
          </cell>
          <cell r="X151">
            <v>55</v>
          </cell>
          <cell r="AA151">
            <v>43712</v>
          </cell>
          <cell r="AB151">
            <v>10377249.48</v>
          </cell>
          <cell r="AC151">
            <v>0</v>
          </cell>
          <cell r="AD151">
            <v>0</v>
          </cell>
          <cell r="AE151">
            <v>297648</v>
          </cell>
          <cell r="AF151">
            <v>0</v>
          </cell>
          <cell r="AG151">
            <v>153784.79999999999</v>
          </cell>
          <cell r="AH151">
            <v>0</v>
          </cell>
          <cell r="AI151">
            <v>0</v>
          </cell>
          <cell r="AJ151">
            <v>13642.199999999999</v>
          </cell>
          <cell r="AK151">
            <v>0</v>
          </cell>
          <cell r="AL151">
            <v>0</v>
          </cell>
          <cell r="AM151">
            <v>10842324.48</v>
          </cell>
          <cell r="AN151">
            <v>6693920</v>
          </cell>
          <cell r="AO151">
            <v>0</v>
          </cell>
          <cell r="AP151">
            <v>0</v>
          </cell>
          <cell r="AQ151">
            <v>192000</v>
          </cell>
          <cell r="AR151">
            <v>0</v>
          </cell>
          <cell r="AS151">
            <v>99200</v>
          </cell>
          <cell r="AT151">
            <v>0</v>
          </cell>
          <cell r="AU151">
            <v>0</v>
          </cell>
          <cell r="AV151">
            <v>8800</v>
          </cell>
          <cell r="AW151">
            <v>0</v>
          </cell>
          <cell r="AX151">
            <v>0</v>
          </cell>
          <cell r="AY151">
            <v>6993920</v>
          </cell>
          <cell r="AZ151" t="str">
            <v xml:space="preserve">SIE PPFF CORP SEVOFLURANO </v>
          </cell>
          <cell r="BA151" t="str">
            <v>CONTRATADO</v>
          </cell>
          <cell r="BB151" t="str">
            <v>CONTRATADO</v>
          </cell>
          <cell r="BD151" t="str">
            <v>SIE-SIE-30-2024-CENARES/MINSA-1</v>
          </cell>
        </row>
        <row r="152">
          <cell r="D152" t="str">
            <v>00200</v>
          </cell>
          <cell r="E152" t="str">
            <v>582800250001</v>
          </cell>
          <cell r="F152" t="str">
            <v>ACIDO FOLICO 500 µg (0.5 mg)  TABLETA</v>
          </cell>
          <cell r="G152" t="str">
            <v>PPFF</v>
          </cell>
          <cell r="H152">
            <v>0.03</v>
          </cell>
          <cell r="I152">
            <v>3.3000000000000002E-2</v>
          </cell>
          <cell r="J152">
            <v>0.02</v>
          </cell>
          <cell r="K152">
            <v>474297.59999999998</v>
          </cell>
          <cell r="L152">
            <v>22585600</v>
          </cell>
          <cell r="M152">
            <v>2.0999999999999998E-2</v>
          </cell>
          <cell r="P152">
            <v>21743600</v>
          </cell>
          <cell r="S152">
            <v>191800</v>
          </cell>
          <cell r="T152">
            <v>29200</v>
          </cell>
          <cell r="U152">
            <v>146000</v>
          </cell>
          <cell r="W152">
            <v>200000</v>
          </cell>
          <cell r="X152">
            <v>200000</v>
          </cell>
          <cell r="Y152">
            <v>75000</v>
          </cell>
          <cell r="AA152">
            <v>22585600</v>
          </cell>
          <cell r="AB152">
            <v>434872</v>
          </cell>
          <cell r="AC152">
            <v>0</v>
          </cell>
          <cell r="AD152">
            <v>0</v>
          </cell>
          <cell r="AE152">
            <v>3836</v>
          </cell>
          <cell r="AF152">
            <v>584</v>
          </cell>
          <cell r="AG152">
            <v>2920</v>
          </cell>
          <cell r="AH152">
            <v>0</v>
          </cell>
          <cell r="AI152">
            <v>4000</v>
          </cell>
          <cell r="AJ152">
            <v>4000</v>
          </cell>
          <cell r="AK152">
            <v>1500</v>
          </cell>
          <cell r="AL152">
            <v>0</v>
          </cell>
          <cell r="AM152">
            <v>451712</v>
          </cell>
          <cell r="AN152">
            <v>456615.6</v>
          </cell>
          <cell r="AO152">
            <v>0</v>
          </cell>
          <cell r="AP152">
            <v>0</v>
          </cell>
          <cell r="AQ152">
            <v>4027.7999999999997</v>
          </cell>
          <cell r="AR152">
            <v>613.19999999999993</v>
          </cell>
          <cell r="AS152">
            <v>3065.9999999999995</v>
          </cell>
          <cell r="AT152">
            <v>0</v>
          </cell>
          <cell r="AU152">
            <v>4200</v>
          </cell>
          <cell r="AV152">
            <v>4200</v>
          </cell>
          <cell r="AW152">
            <v>1574.9999999999998</v>
          </cell>
          <cell r="AX152">
            <v>0</v>
          </cell>
          <cell r="AY152">
            <v>474297.59999999998</v>
          </cell>
          <cell r="AZ152" t="str">
            <v>SIE PPFF CORP TABLETAS (II) (40 ITEMS)</v>
          </cell>
          <cell r="BA152" t="str">
            <v>CONTRATADO</v>
          </cell>
          <cell r="BB152" t="str">
            <v>CONTRATADO</v>
          </cell>
          <cell r="BD152" t="str">
            <v>SIE-SIE-53-2024-CENARES/MINSA-1</v>
          </cell>
          <cell r="BE152">
            <v>45558</v>
          </cell>
        </row>
        <row r="153">
          <cell r="D153" t="str">
            <v>00671</v>
          </cell>
          <cell r="E153" t="str">
            <v>583100020001</v>
          </cell>
          <cell r="F153" t="str">
            <v>AMLODIPINO (COMO BESILATO) 10 mg  TABLETA</v>
          </cell>
          <cell r="G153" t="str">
            <v>PPFF</v>
          </cell>
          <cell r="H153">
            <v>0.04</v>
          </cell>
          <cell r="I153">
            <v>4.3999999999999997E-2</v>
          </cell>
          <cell r="J153">
            <v>0.04</v>
          </cell>
          <cell r="K153">
            <v>653520</v>
          </cell>
          <cell r="L153">
            <v>21784000</v>
          </cell>
          <cell r="M153">
            <v>0.03</v>
          </cell>
          <cell r="P153">
            <v>3670800</v>
          </cell>
          <cell r="T153">
            <v>16400</v>
          </cell>
          <cell r="V153">
            <v>17869800</v>
          </cell>
          <cell r="W153">
            <v>70000</v>
          </cell>
          <cell r="X153">
            <v>120000</v>
          </cell>
          <cell r="Y153">
            <v>37000</v>
          </cell>
          <cell r="AA153">
            <v>21784000</v>
          </cell>
          <cell r="AB153">
            <v>146832</v>
          </cell>
          <cell r="AC153">
            <v>0</v>
          </cell>
          <cell r="AD153">
            <v>0</v>
          </cell>
          <cell r="AE153">
            <v>0</v>
          </cell>
          <cell r="AF153">
            <v>656</v>
          </cell>
          <cell r="AG153">
            <v>0</v>
          </cell>
          <cell r="AH153">
            <v>714792</v>
          </cell>
          <cell r="AI153">
            <v>2800</v>
          </cell>
          <cell r="AJ153">
            <v>4800</v>
          </cell>
          <cell r="AK153">
            <v>1480</v>
          </cell>
          <cell r="AL153">
            <v>0</v>
          </cell>
          <cell r="AM153">
            <v>871360</v>
          </cell>
          <cell r="AN153">
            <v>110124</v>
          </cell>
          <cell r="AO153">
            <v>0</v>
          </cell>
          <cell r="AP153">
            <v>0</v>
          </cell>
          <cell r="AQ153">
            <v>0</v>
          </cell>
          <cell r="AR153">
            <v>492</v>
          </cell>
          <cell r="AS153">
            <v>0</v>
          </cell>
          <cell r="AT153">
            <v>536094</v>
          </cell>
          <cell r="AU153">
            <v>2100</v>
          </cell>
          <cell r="AV153">
            <v>3600</v>
          </cell>
          <cell r="AW153">
            <v>1110</v>
          </cell>
          <cell r="AX153">
            <v>0</v>
          </cell>
          <cell r="AY153">
            <v>653520</v>
          </cell>
          <cell r="AZ153" t="str">
            <v>SIE PPFF CORP TABLETAS (II) (40 ITEMS)</v>
          </cell>
          <cell r="BA153" t="str">
            <v>CONTRATADO</v>
          </cell>
          <cell r="BB153" t="str">
            <v>CONTRATADO</v>
          </cell>
          <cell r="BD153" t="str">
            <v>SIE-SIE-53-2024-CENARES/MINSA-1</v>
          </cell>
          <cell r="BE153">
            <v>45558</v>
          </cell>
        </row>
        <row r="154">
          <cell r="D154" t="str">
            <v>00903</v>
          </cell>
          <cell r="E154" t="str">
            <v>583200130001</v>
          </cell>
          <cell r="F154" t="str">
            <v>ATORVASTATINA (COMO SAL CALCICA) 20 mg  TABLETA</v>
          </cell>
          <cell r="G154" t="str">
            <v>PPFF</v>
          </cell>
          <cell r="H154">
            <v>6.0000000000000005E-2</v>
          </cell>
          <cell r="I154">
            <v>6.6000000000000003E-2</v>
          </cell>
          <cell r="J154">
            <v>0.06</v>
          </cell>
          <cell r="K154">
            <v>1006628.4</v>
          </cell>
          <cell r="L154">
            <v>27961900</v>
          </cell>
          <cell r="M154">
            <v>3.6000000000000004E-2</v>
          </cell>
          <cell r="P154">
            <v>23573100</v>
          </cell>
          <cell r="S154">
            <v>1500000</v>
          </cell>
          <cell r="T154">
            <v>75800</v>
          </cell>
          <cell r="U154">
            <v>1530000</v>
          </cell>
          <cell r="W154">
            <v>200000</v>
          </cell>
          <cell r="X154">
            <v>800000</v>
          </cell>
          <cell r="Y154">
            <v>283000</v>
          </cell>
          <cell r="AA154">
            <v>27961900</v>
          </cell>
          <cell r="AB154">
            <v>1414386</v>
          </cell>
          <cell r="AC154">
            <v>0</v>
          </cell>
          <cell r="AD154">
            <v>0</v>
          </cell>
          <cell r="AE154">
            <v>90000</v>
          </cell>
          <cell r="AF154">
            <v>4548</v>
          </cell>
          <cell r="AG154">
            <v>91800</v>
          </cell>
          <cell r="AH154">
            <v>0</v>
          </cell>
          <cell r="AI154">
            <v>12000</v>
          </cell>
          <cell r="AJ154">
            <v>48000</v>
          </cell>
          <cell r="AK154">
            <v>16980</v>
          </cell>
          <cell r="AL154">
            <v>0</v>
          </cell>
          <cell r="AM154">
            <v>1677714</v>
          </cell>
          <cell r="AN154">
            <v>848631.60000000009</v>
          </cell>
          <cell r="AO154">
            <v>0</v>
          </cell>
          <cell r="AP154">
            <v>0</v>
          </cell>
          <cell r="AQ154">
            <v>54000.000000000007</v>
          </cell>
          <cell r="AR154">
            <v>2728.8</v>
          </cell>
          <cell r="AS154">
            <v>55080.000000000007</v>
          </cell>
          <cell r="AT154">
            <v>0</v>
          </cell>
          <cell r="AU154">
            <v>7200.0000000000009</v>
          </cell>
          <cell r="AV154">
            <v>28800.000000000004</v>
          </cell>
          <cell r="AW154">
            <v>10188.000000000002</v>
          </cell>
          <cell r="AX154">
            <v>0</v>
          </cell>
          <cell r="AY154">
            <v>1006628.4000000001</v>
          </cell>
          <cell r="AZ154" t="str">
            <v>SIE PPFF CORP TABLETAS (II) (40 ITEMS)</v>
          </cell>
          <cell r="BA154" t="str">
            <v>CONTRATADO</v>
          </cell>
          <cell r="BB154" t="str">
            <v>CONTRATADO</v>
          </cell>
          <cell r="BD154" t="str">
            <v>SIE-SIE-53-2024-CENARES/MINSA-1</v>
          </cell>
          <cell r="BE154">
            <v>45558</v>
          </cell>
        </row>
        <row r="155">
          <cell r="D155" t="str">
            <v>00904</v>
          </cell>
          <cell r="E155" t="str">
            <v>583200130003</v>
          </cell>
          <cell r="F155" t="str">
            <v>ATORVASTATINA (COMO SAL CALCICA) 40 mg  TABLETA</v>
          </cell>
          <cell r="G155" t="str">
            <v>PPFF</v>
          </cell>
          <cell r="H155">
            <v>0.08</v>
          </cell>
          <cell r="I155">
            <v>8.7999999999999995E-2</v>
          </cell>
          <cell r="J155">
            <v>0.09</v>
          </cell>
          <cell r="K155">
            <v>738714</v>
          </cell>
          <cell r="L155">
            <v>10706000</v>
          </cell>
          <cell r="M155">
            <v>6.9000000000000006E-2</v>
          </cell>
          <cell r="P155">
            <v>9805000</v>
          </cell>
          <cell r="S155">
            <v>330000</v>
          </cell>
          <cell r="U155">
            <v>520000</v>
          </cell>
          <cell r="W155">
            <v>11000</v>
          </cell>
          <cell r="X155">
            <v>4000</v>
          </cell>
          <cell r="Y155">
            <v>36000</v>
          </cell>
          <cell r="AA155">
            <v>10706000</v>
          </cell>
          <cell r="AB155">
            <v>882450</v>
          </cell>
          <cell r="AC155">
            <v>0</v>
          </cell>
          <cell r="AD155">
            <v>0</v>
          </cell>
          <cell r="AE155">
            <v>29700</v>
          </cell>
          <cell r="AF155">
            <v>0</v>
          </cell>
          <cell r="AG155">
            <v>46800</v>
          </cell>
          <cell r="AH155">
            <v>0</v>
          </cell>
          <cell r="AI155">
            <v>990</v>
          </cell>
          <cell r="AJ155">
            <v>360</v>
          </cell>
          <cell r="AK155">
            <v>3240</v>
          </cell>
          <cell r="AL155">
            <v>0</v>
          </cell>
          <cell r="AM155">
            <v>963540</v>
          </cell>
          <cell r="AN155">
            <v>676545</v>
          </cell>
          <cell r="AO155">
            <v>0</v>
          </cell>
          <cell r="AP155">
            <v>0</v>
          </cell>
          <cell r="AQ155">
            <v>22770.000000000004</v>
          </cell>
          <cell r="AR155">
            <v>0</v>
          </cell>
          <cell r="AS155">
            <v>35880</v>
          </cell>
          <cell r="AT155">
            <v>0</v>
          </cell>
          <cell r="AU155">
            <v>759.00000000000011</v>
          </cell>
          <cell r="AV155">
            <v>276</v>
          </cell>
          <cell r="AW155">
            <v>2484</v>
          </cell>
          <cell r="AX155">
            <v>0</v>
          </cell>
          <cell r="AY155">
            <v>738714.00000000012</v>
          </cell>
          <cell r="AZ155" t="str">
            <v>SIE PPFF CORP TABLETAS (II) (40 ITEMS)</v>
          </cell>
          <cell r="BA155" t="str">
            <v>CONTRATADO</v>
          </cell>
          <cell r="BB155" t="str">
            <v>CONTRATADO</v>
          </cell>
          <cell r="BD155" t="str">
            <v>SIE-SIE-53-2024-CENARES/MINSA-1</v>
          </cell>
          <cell r="BE155">
            <v>45558</v>
          </cell>
        </row>
        <row r="156">
          <cell r="D156" t="str">
            <v>01323</v>
          </cell>
          <cell r="E156" t="str">
            <v>582700120001</v>
          </cell>
          <cell r="F156" t="str">
            <v>BROMOCRIPTINA (COMO MESILATO) 2.5 mg  TABLETA</v>
          </cell>
          <cell r="G156" t="str">
            <v>PPFF</v>
          </cell>
          <cell r="H156">
            <v>1.26</v>
          </cell>
          <cell r="I156">
            <v>1.3860000000000001</v>
          </cell>
          <cell r="J156">
            <v>1.05</v>
          </cell>
          <cell r="K156">
            <v>54035</v>
          </cell>
          <cell r="L156">
            <v>50500</v>
          </cell>
          <cell r="M156">
            <v>1.07</v>
          </cell>
          <cell r="P156">
            <v>48400</v>
          </cell>
          <cell r="U156">
            <v>500</v>
          </cell>
          <cell r="W156">
            <v>1100</v>
          </cell>
          <cell r="Y156">
            <v>500</v>
          </cell>
          <cell r="AA156">
            <v>50500</v>
          </cell>
          <cell r="AB156">
            <v>50820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525</v>
          </cell>
          <cell r="AH156">
            <v>0</v>
          </cell>
          <cell r="AI156">
            <v>1155</v>
          </cell>
          <cell r="AJ156">
            <v>0</v>
          </cell>
          <cell r="AK156">
            <v>525</v>
          </cell>
          <cell r="AL156">
            <v>0</v>
          </cell>
          <cell r="AM156">
            <v>53025</v>
          </cell>
          <cell r="AN156">
            <v>51788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535</v>
          </cell>
          <cell r="AT156">
            <v>0</v>
          </cell>
          <cell r="AU156">
            <v>1177</v>
          </cell>
          <cell r="AV156">
            <v>0</v>
          </cell>
          <cell r="AW156">
            <v>535</v>
          </cell>
          <cell r="AX156">
            <v>0</v>
          </cell>
          <cell r="AY156">
            <v>54035</v>
          </cell>
          <cell r="AZ156" t="str">
            <v>SIE PPFF CORP TABLETAS (II) (40 ITEMS)</v>
          </cell>
          <cell r="BA156" t="str">
            <v>CONTRATADO</v>
          </cell>
          <cell r="BB156" t="str">
            <v>CONTRATADO</v>
          </cell>
          <cell r="BD156" t="str">
            <v>SIE-SIE-53-2024-CENARES/MINSA-1</v>
          </cell>
          <cell r="BE156">
            <v>45558</v>
          </cell>
        </row>
        <row r="157">
          <cell r="D157" t="str">
            <v>02149</v>
          </cell>
          <cell r="E157" t="str">
            <v>580300180004</v>
          </cell>
          <cell r="F157" t="str">
            <v>CLORFENAMINA MALEATO 4 mg  TABLETA</v>
          </cell>
          <cell r="G157" t="str">
            <v>PPFF</v>
          </cell>
          <cell r="H157">
            <v>0.03</v>
          </cell>
          <cell r="I157">
            <v>3.3000000000000002E-2</v>
          </cell>
          <cell r="J157">
            <v>0.02</v>
          </cell>
          <cell r="K157">
            <v>441768</v>
          </cell>
          <cell r="L157">
            <v>27610500</v>
          </cell>
          <cell r="M157">
            <v>1.6E-2</v>
          </cell>
          <cell r="P157">
            <v>26742000</v>
          </cell>
          <cell r="R157">
            <v>25000</v>
          </cell>
          <cell r="S157">
            <v>100000</v>
          </cell>
          <cell r="T157">
            <v>161500</v>
          </cell>
          <cell r="U157">
            <v>280000</v>
          </cell>
          <cell r="W157">
            <v>35000</v>
          </cell>
          <cell r="X157">
            <v>120000</v>
          </cell>
          <cell r="Y157">
            <v>147000</v>
          </cell>
          <cell r="AA157">
            <v>27610500</v>
          </cell>
          <cell r="AB157">
            <v>534840</v>
          </cell>
          <cell r="AC157">
            <v>0</v>
          </cell>
          <cell r="AD157">
            <v>500</v>
          </cell>
          <cell r="AE157">
            <v>2000</v>
          </cell>
          <cell r="AF157">
            <v>3230</v>
          </cell>
          <cell r="AG157">
            <v>5600</v>
          </cell>
          <cell r="AH157">
            <v>0</v>
          </cell>
          <cell r="AI157">
            <v>700</v>
          </cell>
          <cell r="AJ157">
            <v>2400</v>
          </cell>
          <cell r="AK157">
            <v>2940</v>
          </cell>
          <cell r="AL157">
            <v>0</v>
          </cell>
          <cell r="AM157">
            <v>552210</v>
          </cell>
          <cell r="AN157">
            <v>427872</v>
          </cell>
          <cell r="AO157">
            <v>0</v>
          </cell>
          <cell r="AP157">
            <v>400</v>
          </cell>
          <cell r="AQ157">
            <v>1600</v>
          </cell>
          <cell r="AR157">
            <v>2584</v>
          </cell>
          <cell r="AS157">
            <v>4480</v>
          </cell>
          <cell r="AT157">
            <v>0</v>
          </cell>
          <cell r="AU157">
            <v>560</v>
          </cell>
          <cell r="AV157">
            <v>1920</v>
          </cell>
          <cell r="AW157">
            <v>2352</v>
          </cell>
          <cell r="AX157">
            <v>0</v>
          </cell>
          <cell r="AY157">
            <v>441768</v>
          </cell>
          <cell r="AZ157" t="str">
            <v>SIE PPFF CORP TABLETAS (II) (40 ITEMS)</v>
          </cell>
          <cell r="BA157" t="str">
            <v>CONTRATADO</v>
          </cell>
          <cell r="BB157" t="str">
            <v>CONTRATADO</v>
          </cell>
          <cell r="BD157" t="str">
            <v>SIE-SIE-53-2024-CENARES/MINSA-1</v>
          </cell>
          <cell r="BE157">
            <v>45558</v>
          </cell>
        </row>
        <row r="158">
          <cell r="D158" t="str">
            <v>02654</v>
          </cell>
          <cell r="E158" t="str">
            <v>587100030006</v>
          </cell>
          <cell r="F158" t="str">
            <v>DEXAMETASONA 500 µg (0.5 mg)  TABLETA</v>
          </cell>
          <cell r="G158" t="str">
            <v>PPFF</v>
          </cell>
          <cell r="H158">
            <v>0.03</v>
          </cell>
          <cell r="I158">
            <v>3.3000000000000002E-2</v>
          </cell>
          <cell r="J158">
            <v>0.03</v>
          </cell>
          <cell r="K158">
            <v>83990</v>
          </cell>
          <cell r="L158">
            <v>3230400</v>
          </cell>
          <cell r="M158">
            <v>2.5999876176324915E-2</v>
          </cell>
          <cell r="P158">
            <v>3210400</v>
          </cell>
          <cell r="T158">
            <v>10000</v>
          </cell>
          <cell r="X158">
            <v>2500</v>
          </cell>
          <cell r="Y158">
            <v>7500</v>
          </cell>
          <cell r="AA158">
            <v>3230400</v>
          </cell>
          <cell r="AB158">
            <v>96312</v>
          </cell>
          <cell r="AC158">
            <v>0</v>
          </cell>
          <cell r="AD158">
            <v>0</v>
          </cell>
          <cell r="AE158">
            <v>0</v>
          </cell>
          <cell r="AF158">
            <v>300</v>
          </cell>
          <cell r="AG158">
            <v>0</v>
          </cell>
          <cell r="AH158">
            <v>0</v>
          </cell>
          <cell r="AI158">
            <v>0</v>
          </cell>
          <cell r="AJ158">
            <v>75</v>
          </cell>
          <cell r="AK158">
            <v>225</v>
          </cell>
          <cell r="AL158">
            <v>0</v>
          </cell>
          <cell r="AM158">
            <v>96912</v>
          </cell>
          <cell r="AN158">
            <v>83470.002476473499</v>
          </cell>
          <cell r="AO158">
            <v>0</v>
          </cell>
          <cell r="AP158">
            <v>0</v>
          </cell>
          <cell r="AQ158">
            <v>0</v>
          </cell>
          <cell r="AR158">
            <v>259.99876176324915</v>
          </cell>
          <cell r="AS158">
            <v>0</v>
          </cell>
          <cell r="AT158">
            <v>0</v>
          </cell>
          <cell r="AU158">
            <v>0</v>
          </cell>
          <cell r="AV158">
            <v>64.999690440812287</v>
          </cell>
          <cell r="AW158">
            <v>194.99907132243686</v>
          </cell>
          <cell r="AX158">
            <v>0</v>
          </cell>
          <cell r="AY158">
            <v>83990</v>
          </cell>
          <cell r="AZ158" t="str">
            <v>SIE PPFF CORP TABLETAS (II) (40 ITEMS)</v>
          </cell>
          <cell r="BA158" t="str">
            <v>CONTRATADO</v>
          </cell>
          <cell r="BB158" t="str">
            <v>CONTRATADO</v>
          </cell>
          <cell r="BD158" t="str">
            <v>SIE-SIE-53-2024-CENARES/MINSA-1</v>
          </cell>
          <cell r="BE158">
            <v>45558</v>
          </cell>
        </row>
        <row r="159">
          <cell r="D159" t="str">
            <v>02891</v>
          </cell>
          <cell r="E159" t="str">
            <v>583800750003</v>
          </cell>
          <cell r="F159" t="str">
            <v>DIMENHIDRINATO 50 mg  TABLETA</v>
          </cell>
          <cell r="G159" t="str">
            <v>PPFF</v>
          </cell>
          <cell r="H159">
            <v>0.05</v>
          </cell>
          <cell r="I159">
            <v>5.5000000000000007E-2</v>
          </cell>
          <cell r="J159">
            <v>0.05</v>
          </cell>
          <cell r="K159">
            <v>401270.31</v>
          </cell>
          <cell r="L159">
            <v>8907900</v>
          </cell>
          <cell r="M159">
            <v>4.504656653083218E-2</v>
          </cell>
          <cell r="P159">
            <v>8519100</v>
          </cell>
          <cell r="R159">
            <v>2000</v>
          </cell>
          <cell r="S159">
            <v>70000</v>
          </cell>
          <cell r="T159">
            <v>40800</v>
          </cell>
          <cell r="U159">
            <v>76000</v>
          </cell>
          <cell r="W159">
            <v>52000</v>
          </cell>
          <cell r="X159">
            <v>120000</v>
          </cell>
          <cell r="Y159">
            <v>28000</v>
          </cell>
          <cell r="AA159">
            <v>8907900</v>
          </cell>
          <cell r="AB159">
            <v>425955</v>
          </cell>
          <cell r="AC159">
            <v>0</v>
          </cell>
          <cell r="AD159">
            <v>100</v>
          </cell>
          <cell r="AE159">
            <v>3500</v>
          </cell>
          <cell r="AF159">
            <v>2040</v>
          </cell>
          <cell r="AG159">
            <v>3800</v>
          </cell>
          <cell r="AH159">
            <v>0</v>
          </cell>
          <cell r="AI159">
            <v>2600</v>
          </cell>
          <cell r="AJ159">
            <v>6000</v>
          </cell>
          <cell r="AK159">
            <v>1400</v>
          </cell>
          <cell r="AL159">
            <v>0</v>
          </cell>
          <cell r="AM159">
            <v>445395</v>
          </cell>
          <cell r="AN159">
            <v>383756.20493281243</v>
          </cell>
          <cell r="AO159">
            <v>0</v>
          </cell>
          <cell r="AP159">
            <v>90.093133061664361</v>
          </cell>
          <cell r="AQ159">
            <v>3153.2596571582526</v>
          </cell>
          <cell r="AR159">
            <v>1837.8999144579529</v>
          </cell>
          <cell r="AS159">
            <v>3423.5390563432456</v>
          </cell>
          <cell r="AT159">
            <v>0</v>
          </cell>
          <cell r="AU159">
            <v>2342.4214596032734</v>
          </cell>
          <cell r="AV159">
            <v>5405.587983699862</v>
          </cell>
          <cell r="AW159">
            <v>1261.303862863301</v>
          </cell>
          <cell r="AX159">
            <v>0</v>
          </cell>
          <cell r="AY159">
            <v>401270.31</v>
          </cell>
          <cell r="AZ159" t="str">
            <v>SIE PPFF CORP TABLETAS (II) (40 ITEMS)</v>
          </cell>
          <cell r="BA159" t="str">
            <v>CONTRATADO</v>
          </cell>
          <cell r="BB159" t="str">
            <v>CONTRATADO</v>
          </cell>
          <cell r="BD159" t="str">
            <v>SIE-SIE-53-2024-CENARES/MINSA-1</v>
          </cell>
          <cell r="BE159">
            <v>45558</v>
          </cell>
        </row>
        <row r="160">
          <cell r="D160" t="str">
            <v>03018</v>
          </cell>
          <cell r="E160" t="str">
            <v>581100050001</v>
          </cell>
          <cell r="F160" t="str">
            <v>DOXICICLINA 100 mg  TABLETA</v>
          </cell>
          <cell r="G160" t="str">
            <v>PPFF</v>
          </cell>
          <cell r="H160">
            <v>0.18000000000000002</v>
          </cell>
          <cell r="I160">
            <v>0.19800000000000001</v>
          </cell>
          <cell r="J160">
            <v>0.17</v>
          </cell>
          <cell r="K160">
            <v>854568</v>
          </cell>
          <cell r="L160">
            <v>6573600</v>
          </cell>
          <cell r="M160">
            <v>0.13</v>
          </cell>
          <cell r="P160">
            <v>6328700</v>
          </cell>
          <cell r="T160">
            <v>22900</v>
          </cell>
          <cell r="U160">
            <v>110000</v>
          </cell>
          <cell r="W160">
            <v>12000</v>
          </cell>
          <cell r="X160">
            <v>80000</v>
          </cell>
          <cell r="Y160">
            <v>20000</v>
          </cell>
          <cell r="AA160">
            <v>6573600</v>
          </cell>
          <cell r="AB160">
            <v>1075879</v>
          </cell>
          <cell r="AC160">
            <v>0</v>
          </cell>
          <cell r="AD160">
            <v>0</v>
          </cell>
          <cell r="AE160">
            <v>0</v>
          </cell>
          <cell r="AF160">
            <v>3893.0000000000005</v>
          </cell>
          <cell r="AG160">
            <v>18700</v>
          </cell>
          <cell r="AH160">
            <v>0</v>
          </cell>
          <cell r="AI160">
            <v>2040.0000000000002</v>
          </cell>
          <cell r="AJ160">
            <v>13600.000000000002</v>
          </cell>
          <cell r="AK160">
            <v>3400.0000000000005</v>
          </cell>
          <cell r="AL160">
            <v>0</v>
          </cell>
          <cell r="AM160">
            <v>1117512</v>
          </cell>
          <cell r="AN160">
            <v>822731</v>
          </cell>
          <cell r="AO160">
            <v>0</v>
          </cell>
          <cell r="AP160">
            <v>0</v>
          </cell>
          <cell r="AQ160">
            <v>0</v>
          </cell>
          <cell r="AR160">
            <v>2977</v>
          </cell>
          <cell r="AS160">
            <v>14300</v>
          </cell>
          <cell r="AT160">
            <v>0</v>
          </cell>
          <cell r="AU160">
            <v>1560</v>
          </cell>
          <cell r="AV160">
            <v>10400</v>
          </cell>
          <cell r="AW160">
            <v>2600</v>
          </cell>
          <cell r="AX160">
            <v>0</v>
          </cell>
          <cell r="AY160">
            <v>854568</v>
          </cell>
          <cell r="AZ160" t="str">
            <v>SIE PPFF CORP TABLETAS (II) (40 ITEMS)</v>
          </cell>
          <cell r="BA160" t="str">
            <v>CONTRATADO</v>
          </cell>
          <cell r="BB160" t="str">
            <v>CONTRATADO</v>
          </cell>
          <cell r="BD160" t="str">
            <v>SIE-SIE-53-2024-CENARES/MINSA-1</v>
          </cell>
          <cell r="BE160">
            <v>45558</v>
          </cell>
        </row>
        <row r="161">
          <cell r="D161" t="str">
            <v>03515</v>
          </cell>
          <cell r="E161" t="str">
            <v>581300030005</v>
          </cell>
          <cell r="F161" t="str">
            <v>SULFAMETOXAZOL + TRIMETOPRIMA 800 mg + 160 mg  TABLETA</v>
          </cell>
          <cell r="G161" t="str">
            <v>PPFF</v>
          </cell>
          <cell r="H161">
            <v>0.15000000000000002</v>
          </cell>
          <cell r="I161">
            <v>0.16500000000000004</v>
          </cell>
          <cell r="J161">
            <v>0.16</v>
          </cell>
          <cell r="K161">
            <v>853242.5</v>
          </cell>
          <cell r="L161">
            <v>7419500</v>
          </cell>
          <cell r="M161">
            <v>0.115</v>
          </cell>
          <cell r="P161">
            <v>7160300</v>
          </cell>
          <cell r="R161">
            <v>4000</v>
          </cell>
          <cell r="S161">
            <v>40000</v>
          </cell>
          <cell r="T161">
            <v>150200</v>
          </cell>
          <cell r="U161">
            <v>38000</v>
          </cell>
          <cell r="W161">
            <v>10000</v>
          </cell>
          <cell r="X161">
            <v>8000</v>
          </cell>
          <cell r="Y161">
            <v>9000</v>
          </cell>
          <cell r="AA161">
            <v>7419500</v>
          </cell>
          <cell r="AB161">
            <v>1145648</v>
          </cell>
          <cell r="AC161">
            <v>0</v>
          </cell>
          <cell r="AD161">
            <v>640</v>
          </cell>
          <cell r="AE161">
            <v>6400</v>
          </cell>
          <cell r="AF161">
            <v>24032</v>
          </cell>
          <cell r="AG161">
            <v>6080</v>
          </cell>
          <cell r="AH161">
            <v>0</v>
          </cell>
          <cell r="AI161">
            <v>1600</v>
          </cell>
          <cell r="AJ161">
            <v>1280</v>
          </cell>
          <cell r="AK161">
            <v>1440</v>
          </cell>
          <cell r="AL161">
            <v>0</v>
          </cell>
          <cell r="AM161">
            <v>1187120</v>
          </cell>
          <cell r="AN161">
            <v>823434.5</v>
          </cell>
          <cell r="AO161">
            <v>0</v>
          </cell>
          <cell r="AP161">
            <v>460</v>
          </cell>
          <cell r="AQ161">
            <v>4600</v>
          </cell>
          <cell r="AR161">
            <v>17273</v>
          </cell>
          <cell r="AS161">
            <v>4370</v>
          </cell>
          <cell r="AT161">
            <v>0</v>
          </cell>
          <cell r="AU161">
            <v>1150</v>
          </cell>
          <cell r="AV161">
            <v>920</v>
          </cell>
          <cell r="AW161">
            <v>1035</v>
          </cell>
          <cell r="AX161">
            <v>0</v>
          </cell>
          <cell r="AY161">
            <v>853242.5</v>
          </cell>
          <cell r="AZ161" t="str">
            <v>SIE PPFF CORP TABLETAS (II) (40 ITEMS)</v>
          </cell>
          <cell r="BA161" t="str">
            <v>CONTRATADO</v>
          </cell>
          <cell r="BB161" t="str">
            <v>CONTRATADO</v>
          </cell>
          <cell r="BD161" t="str">
            <v>SIE-SIE-53-2024-CENARES/MINSA-1</v>
          </cell>
          <cell r="BE161">
            <v>45558</v>
          </cell>
        </row>
        <row r="162">
          <cell r="D162" t="str">
            <v>03552</v>
          </cell>
          <cell r="E162" t="str">
            <v>582800230008</v>
          </cell>
          <cell r="F162" t="str">
            <v>SULFATO FERROSO 300 mg (Equiv. 60 mg Fe)  TABLETA</v>
          </cell>
          <cell r="G162" t="str">
            <v>PPFF</v>
          </cell>
          <cell r="H162">
            <v>6.0000000000000005E-2</v>
          </cell>
          <cell r="I162">
            <v>6.6000000000000003E-2</v>
          </cell>
          <cell r="J162">
            <v>0.05</v>
          </cell>
          <cell r="K162">
            <v>1149291.74</v>
          </cell>
          <cell r="L162">
            <v>21362300</v>
          </cell>
          <cell r="M162">
            <v>5.3800000000000001E-2</v>
          </cell>
          <cell r="P162">
            <v>20866600</v>
          </cell>
          <cell r="S162">
            <v>68000</v>
          </cell>
          <cell r="T162">
            <v>22700</v>
          </cell>
          <cell r="U162">
            <v>95000</v>
          </cell>
          <cell r="W162">
            <v>80000</v>
          </cell>
          <cell r="X162">
            <v>200000</v>
          </cell>
          <cell r="Y162">
            <v>30000</v>
          </cell>
          <cell r="AA162">
            <v>21362300</v>
          </cell>
          <cell r="AB162">
            <v>1043330</v>
          </cell>
          <cell r="AC162">
            <v>0</v>
          </cell>
          <cell r="AD162">
            <v>0</v>
          </cell>
          <cell r="AE162">
            <v>3400</v>
          </cell>
          <cell r="AF162">
            <v>1135</v>
          </cell>
          <cell r="AG162">
            <v>4750</v>
          </cell>
          <cell r="AH162">
            <v>0</v>
          </cell>
          <cell r="AI162">
            <v>4000</v>
          </cell>
          <cell r="AJ162">
            <v>10000</v>
          </cell>
          <cell r="AK162">
            <v>1500</v>
          </cell>
          <cell r="AL162">
            <v>0</v>
          </cell>
          <cell r="AM162">
            <v>1068115</v>
          </cell>
          <cell r="AN162">
            <v>1122623.08</v>
          </cell>
          <cell r="AO162">
            <v>0</v>
          </cell>
          <cell r="AP162">
            <v>0</v>
          </cell>
          <cell r="AQ162">
            <v>3658.4</v>
          </cell>
          <cell r="AR162">
            <v>1221.26</v>
          </cell>
          <cell r="AS162">
            <v>5111</v>
          </cell>
          <cell r="AT162">
            <v>0</v>
          </cell>
          <cell r="AU162">
            <v>4304</v>
          </cell>
          <cell r="AV162">
            <v>10760</v>
          </cell>
          <cell r="AW162">
            <v>1614</v>
          </cell>
          <cell r="AX162">
            <v>0</v>
          </cell>
          <cell r="AY162">
            <v>1149291.74</v>
          </cell>
          <cell r="AZ162" t="str">
            <v>SIE PPFF CORP TABLETAS (II) (40 ITEMS)</v>
          </cell>
          <cell r="BA162" t="str">
            <v>CONTRATADO</v>
          </cell>
          <cell r="BB162" t="str">
            <v>CONTRATADO</v>
          </cell>
          <cell r="BD162" t="str">
            <v>SIE-SIE-53-2024-CENARES/MINSA-1</v>
          </cell>
          <cell r="BE162">
            <v>45558</v>
          </cell>
        </row>
        <row r="163">
          <cell r="D163" t="str">
            <v>03708</v>
          </cell>
          <cell r="E163" t="str">
            <v>581500070008</v>
          </cell>
          <cell r="F163" t="str">
            <v>FURAZOLIDONA 100 mg  TABLETA</v>
          </cell>
          <cell r="G163" t="str">
            <v>PPFF</v>
          </cell>
          <cell r="H163">
            <v>6.9999999999999993E-2</v>
          </cell>
          <cell r="I163">
            <v>7.6999999999999985E-2</v>
          </cell>
          <cell r="J163">
            <v>0.06</v>
          </cell>
          <cell r="K163">
            <v>99704.5</v>
          </cell>
          <cell r="L163">
            <v>1634500</v>
          </cell>
          <cell r="M163">
            <v>6.0999999999999999E-2</v>
          </cell>
          <cell r="P163">
            <v>1588300</v>
          </cell>
          <cell r="T163">
            <v>24200</v>
          </cell>
          <cell r="U163">
            <v>10000</v>
          </cell>
          <cell r="W163">
            <v>5000</v>
          </cell>
          <cell r="Y163">
            <v>7000</v>
          </cell>
          <cell r="AA163">
            <v>1634500</v>
          </cell>
          <cell r="AB163">
            <v>95298</v>
          </cell>
          <cell r="AC163">
            <v>0</v>
          </cell>
          <cell r="AD163">
            <v>0</v>
          </cell>
          <cell r="AE163">
            <v>0</v>
          </cell>
          <cell r="AF163">
            <v>1452</v>
          </cell>
          <cell r="AG163">
            <v>600</v>
          </cell>
          <cell r="AH163">
            <v>0</v>
          </cell>
          <cell r="AI163">
            <v>300</v>
          </cell>
          <cell r="AJ163">
            <v>0</v>
          </cell>
          <cell r="AK163">
            <v>420</v>
          </cell>
          <cell r="AL163">
            <v>0</v>
          </cell>
          <cell r="AM163">
            <v>98070</v>
          </cell>
          <cell r="AN163">
            <v>96886.3</v>
          </cell>
          <cell r="AO163">
            <v>0</v>
          </cell>
          <cell r="AP163">
            <v>0</v>
          </cell>
          <cell r="AQ163">
            <v>0</v>
          </cell>
          <cell r="AR163">
            <v>1476.2</v>
          </cell>
          <cell r="AS163">
            <v>610</v>
          </cell>
          <cell r="AT163">
            <v>0</v>
          </cell>
          <cell r="AU163">
            <v>305</v>
          </cell>
          <cell r="AV163">
            <v>0</v>
          </cell>
          <cell r="AW163">
            <v>427</v>
          </cell>
          <cell r="AX163">
            <v>0</v>
          </cell>
          <cell r="AY163">
            <v>99704.5</v>
          </cell>
          <cell r="AZ163" t="str">
            <v>SIE PPFF CORP TABLETAS (II) (40 ITEMS)</v>
          </cell>
          <cell r="BA163" t="str">
            <v>CONTRATADO</v>
          </cell>
          <cell r="BB163" t="str">
            <v>CONTRATADO</v>
          </cell>
          <cell r="BD163" t="str">
            <v>SIE-SIE-53-2024-CENARES/MINSA-1</v>
          </cell>
          <cell r="BE163">
            <v>45558</v>
          </cell>
        </row>
        <row r="164">
          <cell r="D164" t="str">
            <v>03735</v>
          </cell>
          <cell r="E164" t="str">
            <v>583200090003</v>
          </cell>
          <cell r="F164" t="str">
            <v>GEMFIBROZILO 600 mg  TABLETA</v>
          </cell>
          <cell r="G164" t="str">
            <v>PPFF</v>
          </cell>
          <cell r="H164">
            <v>0.31</v>
          </cell>
          <cell r="I164">
            <v>0.34099999999999997</v>
          </cell>
          <cell r="J164">
            <v>0.23</v>
          </cell>
          <cell r="K164">
            <v>6086916</v>
          </cell>
          <cell r="L164">
            <v>26697000</v>
          </cell>
          <cell r="M164">
            <v>0.22800000000000001</v>
          </cell>
          <cell r="P164">
            <v>9219000</v>
          </cell>
          <cell r="S164">
            <v>200000</v>
          </cell>
          <cell r="T164">
            <v>30200</v>
          </cell>
          <cell r="U164">
            <v>250000</v>
          </cell>
          <cell r="V164">
            <v>16484800</v>
          </cell>
          <cell r="W164">
            <v>80000</v>
          </cell>
          <cell r="X164">
            <v>400000</v>
          </cell>
          <cell r="Y164">
            <v>33000</v>
          </cell>
          <cell r="AA164">
            <v>26697000</v>
          </cell>
          <cell r="AB164">
            <v>2120370</v>
          </cell>
          <cell r="AC164">
            <v>0</v>
          </cell>
          <cell r="AD164">
            <v>0</v>
          </cell>
          <cell r="AE164">
            <v>46000</v>
          </cell>
          <cell r="AF164">
            <v>6946</v>
          </cell>
          <cell r="AG164">
            <v>57500</v>
          </cell>
          <cell r="AH164">
            <v>3791504</v>
          </cell>
          <cell r="AI164">
            <v>18400</v>
          </cell>
          <cell r="AJ164">
            <v>92000</v>
          </cell>
          <cell r="AK164">
            <v>7590</v>
          </cell>
          <cell r="AL164">
            <v>0</v>
          </cell>
          <cell r="AM164">
            <v>6140310</v>
          </cell>
          <cell r="AN164">
            <v>2101932</v>
          </cell>
          <cell r="AO164">
            <v>0</v>
          </cell>
          <cell r="AP164">
            <v>0</v>
          </cell>
          <cell r="AQ164">
            <v>45600</v>
          </cell>
          <cell r="AR164">
            <v>6885.6</v>
          </cell>
          <cell r="AS164">
            <v>57000</v>
          </cell>
          <cell r="AT164">
            <v>3758534.4</v>
          </cell>
          <cell r="AU164">
            <v>18240</v>
          </cell>
          <cell r="AV164">
            <v>91200</v>
          </cell>
          <cell r="AW164">
            <v>7524</v>
          </cell>
          <cell r="AX164">
            <v>0</v>
          </cell>
          <cell r="AY164">
            <v>6086916</v>
          </cell>
          <cell r="AZ164" t="str">
            <v>SIE PPFF CORP TABLETAS (II) (40 ITEMS)</v>
          </cell>
          <cell r="BA164" t="str">
            <v>CONTRATADO</v>
          </cell>
          <cell r="BB164" t="str">
            <v>CONTRATADO</v>
          </cell>
          <cell r="BD164" t="str">
            <v>SIE-SIE-53-2024-CENARES/MINSA-1</v>
          </cell>
          <cell r="BE164">
            <v>45558</v>
          </cell>
        </row>
        <row r="165">
          <cell r="D165" t="str">
            <v>04585</v>
          </cell>
          <cell r="E165" t="str">
            <v>580600050001</v>
          </cell>
          <cell r="F165" t="str">
            <v>MEBENDAZOL 100 mg  TABLETA</v>
          </cell>
          <cell r="G165" t="str">
            <v>PPFF</v>
          </cell>
          <cell r="H165">
            <v>0.08</v>
          </cell>
          <cell r="I165">
            <v>8.7999999999999995E-2</v>
          </cell>
          <cell r="J165">
            <v>7.0000000000000007E-2</v>
          </cell>
          <cell r="K165">
            <v>82849</v>
          </cell>
          <cell r="L165">
            <v>1690800</v>
          </cell>
          <cell r="M165">
            <v>4.8999881712798676E-2</v>
          </cell>
          <cell r="P165">
            <v>1675000</v>
          </cell>
          <cell r="T165">
            <v>11000</v>
          </cell>
          <cell r="U165">
            <v>4000</v>
          </cell>
          <cell r="X165">
            <v>800</v>
          </cell>
          <cell r="AA165">
            <v>1690800</v>
          </cell>
          <cell r="AB165">
            <v>117250.00000000001</v>
          </cell>
          <cell r="AC165">
            <v>0</v>
          </cell>
          <cell r="AD165">
            <v>0</v>
          </cell>
          <cell r="AE165">
            <v>0</v>
          </cell>
          <cell r="AF165">
            <v>770.00000000000011</v>
          </cell>
          <cell r="AG165">
            <v>280</v>
          </cell>
          <cell r="AH165">
            <v>0</v>
          </cell>
          <cell r="AI165">
            <v>0</v>
          </cell>
          <cell r="AJ165">
            <v>56.000000000000007</v>
          </cell>
          <cell r="AK165">
            <v>0</v>
          </cell>
          <cell r="AL165">
            <v>0</v>
          </cell>
          <cell r="AM165">
            <v>118356.00000000001</v>
          </cell>
          <cell r="AN165">
            <v>82074.801868937779</v>
          </cell>
          <cell r="AO165">
            <v>0</v>
          </cell>
          <cell r="AP165">
            <v>0</v>
          </cell>
          <cell r="AQ165">
            <v>0</v>
          </cell>
          <cell r="AR165">
            <v>538.99869884078544</v>
          </cell>
          <cell r="AS165">
            <v>195.9995268511947</v>
          </cell>
          <cell r="AT165">
            <v>0</v>
          </cell>
          <cell r="AU165">
            <v>0</v>
          </cell>
          <cell r="AV165">
            <v>39.199905370238938</v>
          </cell>
          <cell r="AW165">
            <v>0</v>
          </cell>
          <cell r="AX165">
            <v>0</v>
          </cell>
          <cell r="AY165">
            <v>82849</v>
          </cell>
          <cell r="AZ165" t="str">
            <v>SIE PPFF CORP TABLETAS (II) (40 ITEMS)</v>
          </cell>
          <cell r="BA165" t="str">
            <v>CONTRATADO</v>
          </cell>
          <cell r="BB165" t="str">
            <v>CONTRATADO</v>
          </cell>
          <cell r="BD165" t="str">
            <v>SIE-SIE-53-2024-CENARES/MINSA-1</v>
          </cell>
          <cell r="BE165">
            <v>45558</v>
          </cell>
        </row>
        <row r="166">
          <cell r="D166" t="str">
            <v>05588</v>
          </cell>
          <cell r="E166" t="str">
            <v>587100070009</v>
          </cell>
          <cell r="F166" t="str">
            <v>PREDNISONA 20 mg  TABLETA</v>
          </cell>
          <cell r="G166" t="str">
            <v>PPFF</v>
          </cell>
          <cell r="H166">
            <v>9.9999999999999992E-2</v>
          </cell>
          <cell r="I166">
            <v>0.10999999999999999</v>
          </cell>
          <cell r="J166">
            <v>0.08</v>
          </cell>
          <cell r="K166">
            <v>364828.5</v>
          </cell>
          <cell r="L166">
            <v>4292100</v>
          </cell>
          <cell r="M166">
            <v>8.5000000000000006E-2</v>
          </cell>
          <cell r="P166">
            <v>4021400</v>
          </cell>
          <cell r="S166">
            <v>80000</v>
          </cell>
          <cell r="T166">
            <v>30700</v>
          </cell>
          <cell r="U166">
            <v>70000</v>
          </cell>
          <cell r="W166">
            <v>6000</v>
          </cell>
          <cell r="X166">
            <v>60000</v>
          </cell>
          <cell r="Y166">
            <v>24000</v>
          </cell>
          <cell r="AA166">
            <v>4292100</v>
          </cell>
          <cell r="AB166">
            <v>321712</v>
          </cell>
          <cell r="AC166">
            <v>0</v>
          </cell>
          <cell r="AD166">
            <v>0</v>
          </cell>
          <cell r="AE166">
            <v>6400</v>
          </cell>
          <cell r="AF166">
            <v>2456</v>
          </cell>
          <cell r="AG166">
            <v>5600</v>
          </cell>
          <cell r="AH166">
            <v>0</v>
          </cell>
          <cell r="AI166">
            <v>480</v>
          </cell>
          <cell r="AJ166">
            <v>4800</v>
          </cell>
          <cell r="AK166">
            <v>1920</v>
          </cell>
          <cell r="AL166">
            <v>0</v>
          </cell>
          <cell r="AM166">
            <v>343368</v>
          </cell>
          <cell r="AN166">
            <v>341819</v>
          </cell>
          <cell r="AO166">
            <v>0</v>
          </cell>
          <cell r="AP166">
            <v>0</v>
          </cell>
          <cell r="AQ166">
            <v>6800.0000000000009</v>
          </cell>
          <cell r="AR166">
            <v>2609.5</v>
          </cell>
          <cell r="AS166">
            <v>5950</v>
          </cell>
          <cell r="AT166">
            <v>0</v>
          </cell>
          <cell r="AU166">
            <v>510.00000000000006</v>
          </cell>
          <cell r="AV166">
            <v>5100</v>
          </cell>
          <cell r="AW166">
            <v>2040.0000000000002</v>
          </cell>
          <cell r="AX166">
            <v>0</v>
          </cell>
          <cell r="AY166">
            <v>364828.5</v>
          </cell>
          <cell r="AZ166" t="str">
            <v>SIE PPFF CORP TABLETAS (II) (40 ITEMS)</v>
          </cell>
          <cell r="BA166" t="str">
            <v>CONTRATADO</v>
          </cell>
          <cell r="BB166" t="str">
            <v>CONTRATADO</v>
          </cell>
          <cell r="BD166" t="str">
            <v>SIE-SIE-53-2024-CENARES/MINSA-1</v>
          </cell>
          <cell r="BE166">
            <v>45558</v>
          </cell>
        </row>
        <row r="167">
          <cell r="D167" t="str">
            <v>05831</v>
          </cell>
          <cell r="E167" t="str">
            <v>583200160002</v>
          </cell>
          <cell r="F167" t="str">
            <v>SIMVASTATINA 20 mg  TABLETA</v>
          </cell>
          <cell r="G167" t="str">
            <v>PPFF</v>
          </cell>
          <cell r="H167">
            <v>0.5</v>
          </cell>
          <cell r="I167">
            <v>0.55000000000000004</v>
          </cell>
          <cell r="J167">
            <v>0.45</v>
          </cell>
          <cell r="K167">
            <v>96193</v>
          </cell>
          <cell r="L167">
            <v>331700</v>
          </cell>
          <cell r="M167">
            <v>0.28999999999999998</v>
          </cell>
          <cell r="P167">
            <v>316700</v>
          </cell>
          <cell r="T167">
            <v>5000</v>
          </cell>
          <cell r="X167">
            <v>10000</v>
          </cell>
          <cell r="AA167">
            <v>331700</v>
          </cell>
          <cell r="AB167">
            <v>142515</v>
          </cell>
          <cell r="AC167">
            <v>0</v>
          </cell>
          <cell r="AD167">
            <v>0</v>
          </cell>
          <cell r="AE167">
            <v>0</v>
          </cell>
          <cell r="AF167">
            <v>2250</v>
          </cell>
          <cell r="AG167">
            <v>0</v>
          </cell>
          <cell r="AH167">
            <v>0</v>
          </cell>
          <cell r="AI167">
            <v>0</v>
          </cell>
          <cell r="AJ167">
            <v>4500</v>
          </cell>
          <cell r="AK167">
            <v>0</v>
          </cell>
          <cell r="AL167">
            <v>0</v>
          </cell>
          <cell r="AM167">
            <v>149265</v>
          </cell>
          <cell r="AN167">
            <v>91843</v>
          </cell>
          <cell r="AO167">
            <v>0</v>
          </cell>
          <cell r="AP167">
            <v>0</v>
          </cell>
          <cell r="AQ167">
            <v>0</v>
          </cell>
          <cell r="AR167">
            <v>1450</v>
          </cell>
          <cell r="AS167">
            <v>0</v>
          </cell>
          <cell r="AT167">
            <v>0</v>
          </cell>
          <cell r="AU167">
            <v>0</v>
          </cell>
          <cell r="AV167">
            <v>2900</v>
          </cell>
          <cell r="AW167">
            <v>0</v>
          </cell>
          <cell r="AX167">
            <v>0</v>
          </cell>
          <cell r="AY167">
            <v>96193</v>
          </cell>
          <cell r="AZ167" t="str">
            <v>SIE PPFF CORP TABLETAS (II) (40 ITEMS)</v>
          </cell>
          <cell r="BA167" t="str">
            <v>CONTRATADO</v>
          </cell>
          <cell r="BB167" t="str">
            <v>CONTRATADO</v>
          </cell>
          <cell r="BD167" t="str">
            <v>SIE-SIE-53-2024-CENARES/MINSA-1</v>
          </cell>
          <cell r="BE167">
            <v>45558</v>
          </cell>
        </row>
        <row r="168">
          <cell r="D168" t="str">
            <v>06127</v>
          </cell>
          <cell r="E168" t="str">
            <v>585200220001</v>
          </cell>
          <cell r="F168" t="str">
            <v>TIAMINA CLORHIDRATO 100 mg  TABLETA</v>
          </cell>
          <cell r="G168" t="str">
            <v>PPFF</v>
          </cell>
          <cell r="H168">
            <v>0.09</v>
          </cell>
          <cell r="I168">
            <v>9.8999999999999991E-2</v>
          </cell>
          <cell r="J168">
            <v>0.09</v>
          </cell>
          <cell r="K168">
            <v>343810.5</v>
          </cell>
          <cell r="L168">
            <v>6251100</v>
          </cell>
          <cell r="M168">
            <v>5.5E-2</v>
          </cell>
          <cell r="P168">
            <v>4762800</v>
          </cell>
          <cell r="Q168">
            <v>600000</v>
          </cell>
          <cell r="S168">
            <v>18900</v>
          </cell>
          <cell r="T168">
            <v>57400</v>
          </cell>
          <cell r="U168">
            <v>12000</v>
          </cell>
          <cell r="W168">
            <v>500000</v>
          </cell>
          <cell r="X168">
            <v>300000</v>
          </cell>
          <cell r="AA168">
            <v>6251100</v>
          </cell>
          <cell r="AB168">
            <v>428652</v>
          </cell>
          <cell r="AC168">
            <v>54000</v>
          </cell>
          <cell r="AD168">
            <v>0</v>
          </cell>
          <cell r="AE168">
            <v>1701</v>
          </cell>
          <cell r="AF168">
            <v>5166</v>
          </cell>
          <cell r="AG168">
            <v>1080</v>
          </cell>
          <cell r="AH168">
            <v>0</v>
          </cell>
          <cell r="AI168">
            <v>45000</v>
          </cell>
          <cell r="AJ168">
            <v>27000</v>
          </cell>
          <cell r="AK168">
            <v>0</v>
          </cell>
          <cell r="AL168">
            <v>0</v>
          </cell>
          <cell r="AM168">
            <v>562599</v>
          </cell>
          <cell r="AN168">
            <v>261954</v>
          </cell>
          <cell r="AO168">
            <v>33000</v>
          </cell>
          <cell r="AP168">
            <v>0</v>
          </cell>
          <cell r="AQ168">
            <v>1039.5</v>
          </cell>
          <cell r="AR168">
            <v>3157</v>
          </cell>
          <cell r="AS168">
            <v>660</v>
          </cell>
          <cell r="AT168">
            <v>0</v>
          </cell>
          <cell r="AU168">
            <v>27500</v>
          </cell>
          <cell r="AV168">
            <v>16500</v>
          </cell>
          <cell r="AW168">
            <v>0</v>
          </cell>
          <cell r="AX168">
            <v>0</v>
          </cell>
          <cell r="AY168">
            <v>343810.5</v>
          </cell>
          <cell r="AZ168" t="str">
            <v>SIE PPFF CORP TABLETAS (II) (40 ITEMS)</v>
          </cell>
          <cell r="BA168" t="str">
            <v>CONTRATADO</v>
          </cell>
          <cell r="BB168" t="str">
            <v>CONTRATADO</v>
          </cell>
          <cell r="BD168" t="str">
            <v>SIE-SIE-53-2024-CENARES/MINSA-1</v>
          </cell>
          <cell r="BE168">
            <v>45558</v>
          </cell>
        </row>
        <row r="169">
          <cell r="D169" t="str">
            <v>01800</v>
          </cell>
          <cell r="E169" t="str">
            <v>587200030001</v>
          </cell>
          <cell r="F169" t="str">
            <v>CILASTATINA + IMIPENEM (COMO SAL SODICA) 500 mg + 500 mg  INYECTABLE</v>
          </cell>
          <cell r="G169" t="str">
            <v>PPFF</v>
          </cell>
          <cell r="H169">
            <v>11.58</v>
          </cell>
          <cell r="I169">
            <v>12.738</v>
          </cell>
          <cell r="J169">
            <v>10.75</v>
          </cell>
          <cell r="M169">
            <v>9.9689998762223002</v>
          </cell>
          <cell r="P169">
            <v>302150</v>
          </cell>
          <cell r="Q169">
            <v>100000</v>
          </cell>
          <cell r="U169">
            <v>1800</v>
          </cell>
          <cell r="AA169">
            <v>403950</v>
          </cell>
          <cell r="AB169">
            <v>3248112.5</v>
          </cell>
          <cell r="AC169">
            <v>1075000</v>
          </cell>
          <cell r="AD169">
            <v>0</v>
          </cell>
          <cell r="AE169">
            <v>0</v>
          </cell>
          <cell r="AF169">
            <v>0</v>
          </cell>
          <cell r="AG169">
            <v>19350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4342462.5</v>
          </cell>
          <cell r="AN169">
            <v>3012133.3126005679</v>
          </cell>
          <cell r="AO169">
            <v>996899.98762222996</v>
          </cell>
          <cell r="AP169">
            <v>0</v>
          </cell>
          <cell r="AQ169">
            <v>0</v>
          </cell>
          <cell r="AR169">
            <v>0</v>
          </cell>
          <cell r="AS169">
            <v>17944.199777200141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4026977.4999999981</v>
          </cell>
          <cell r="AZ169" t="str">
            <v>SIE PPFF CORP VIH TBC (05  ÍTEMS)</v>
          </cell>
          <cell r="BA169" t="str">
            <v>CONTRATADO</v>
          </cell>
          <cell r="BB169" t="str">
            <v>CONTRATADO</v>
          </cell>
          <cell r="BD169" t="str">
            <v>SIE-SIE-29-2024-CENARES/MINSA-1</v>
          </cell>
        </row>
        <row r="170">
          <cell r="D170" t="str">
            <v>04365</v>
          </cell>
          <cell r="E170" t="str">
            <v>581400040003</v>
          </cell>
          <cell r="F170" t="str">
            <v>LEVOFLOXACINO 500 mg  TABLETA</v>
          </cell>
          <cell r="G170" t="str">
            <v>PPFF</v>
          </cell>
          <cell r="H170">
            <v>0.28000000000000003</v>
          </cell>
          <cell r="I170">
            <v>0.30800000000000005</v>
          </cell>
          <cell r="J170">
            <v>0.26</v>
          </cell>
          <cell r="M170">
            <v>0.2</v>
          </cell>
          <cell r="P170">
            <v>1006500</v>
          </cell>
          <cell r="Q170">
            <v>1521000</v>
          </cell>
          <cell r="T170">
            <v>16100</v>
          </cell>
          <cell r="V170">
            <v>959600</v>
          </cell>
          <cell r="W170">
            <v>1000</v>
          </cell>
          <cell r="Y170">
            <v>13000</v>
          </cell>
          <cell r="AA170">
            <v>3517200</v>
          </cell>
          <cell r="AB170">
            <v>261690</v>
          </cell>
          <cell r="AC170">
            <v>395460</v>
          </cell>
          <cell r="AD170">
            <v>0</v>
          </cell>
          <cell r="AE170">
            <v>0</v>
          </cell>
          <cell r="AF170">
            <v>4186</v>
          </cell>
          <cell r="AG170">
            <v>0</v>
          </cell>
          <cell r="AH170">
            <v>249496</v>
          </cell>
          <cell r="AI170">
            <v>260</v>
          </cell>
          <cell r="AJ170">
            <v>0</v>
          </cell>
          <cell r="AK170">
            <v>3380</v>
          </cell>
          <cell r="AL170">
            <v>0</v>
          </cell>
          <cell r="AM170">
            <v>914472</v>
          </cell>
          <cell r="AN170">
            <v>201300</v>
          </cell>
          <cell r="AO170">
            <v>304200</v>
          </cell>
          <cell r="AP170">
            <v>0</v>
          </cell>
          <cell r="AQ170">
            <v>0</v>
          </cell>
          <cell r="AR170">
            <v>3220</v>
          </cell>
          <cell r="AS170">
            <v>0</v>
          </cell>
          <cell r="AT170">
            <v>191920</v>
          </cell>
          <cell r="AU170">
            <v>200</v>
          </cell>
          <cell r="AV170">
            <v>0</v>
          </cell>
          <cell r="AW170">
            <v>2600</v>
          </cell>
          <cell r="AX170">
            <v>0</v>
          </cell>
          <cell r="AY170">
            <v>703440</v>
          </cell>
          <cell r="AZ170" t="str">
            <v>SIE PPFF CORP VIH TBC (05  ÍTEMS)</v>
          </cell>
          <cell r="BA170" t="str">
            <v>CONTRATADO</v>
          </cell>
          <cell r="BB170" t="str">
            <v>CONTRATADO</v>
          </cell>
          <cell r="BD170" t="str">
            <v>SIE-SIE-29-2024-CENARES/MINSA-1</v>
          </cell>
        </row>
        <row r="171">
          <cell r="D171" t="str">
            <v>04910</v>
          </cell>
          <cell r="E171" t="str">
            <v>581400050001</v>
          </cell>
          <cell r="F171" t="str">
            <v>MOXIFLOXACINO (COMO CLORHIDRATO) 400 mg  TABLETA</v>
          </cell>
          <cell r="G171" t="str">
            <v>PPFF</v>
          </cell>
          <cell r="H171">
            <v>2.1599999999999997</v>
          </cell>
          <cell r="I171">
            <v>2.3759999999999994</v>
          </cell>
          <cell r="J171">
            <v>2</v>
          </cell>
          <cell r="M171">
            <v>1.9</v>
          </cell>
          <cell r="P171">
            <v>26100</v>
          </cell>
          <cell r="Q171">
            <v>420000</v>
          </cell>
          <cell r="U171">
            <v>200</v>
          </cell>
          <cell r="AA171">
            <v>446300</v>
          </cell>
          <cell r="AB171">
            <v>52200</v>
          </cell>
          <cell r="AC171">
            <v>840000</v>
          </cell>
          <cell r="AD171">
            <v>0</v>
          </cell>
          <cell r="AE171">
            <v>0</v>
          </cell>
          <cell r="AF171">
            <v>0</v>
          </cell>
          <cell r="AG171">
            <v>400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892600</v>
          </cell>
          <cell r="AN171">
            <v>49590</v>
          </cell>
          <cell r="AO171">
            <v>798000</v>
          </cell>
          <cell r="AP171">
            <v>0</v>
          </cell>
          <cell r="AQ171">
            <v>0</v>
          </cell>
          <cell r="AR171">
            <v>0</v>
          </cell>
          <cell r="AS171">
            <v>380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847970</v>
          </cell>
          <cell r="AZ171" t="str">
            <v>SIE PPFF CORP VIH TBC (05  ÍTEMS)</v>
          </cell>
          <cell r="BA171" t="str">
            <v>CONTRATADO</v>
          </cell>
          <cell r="BB171" t="str">
            <v>CONTRATADO</v>
          </cell>
          <cell r="BD171" t="str">
            <v>SIE-SIE-29-2024-CENARES/MINSA-1</v>
          </cell>
        </row>
        <row r="172">
          <cell r="D172" t="str">
            <v>05491</v>
          </cell>
          <cell r="E172" t="str">
            <v>585200180009</v>
          </cell>
          <cell r="F172" t="str">
            <v>PIRIDOXINA CLORHIDRATO 50 mg  TABLETA</v>
          </cell>
          <cell r="G172" t="str">
            <v>PPFF</v>
          </cell>
          <cell r="H172">
            <v>0.05</v>
          </cell>
          <cell r="I172">
            <v>5.5000000000000007E-2</v>
          </cell>
          <cell r="J172">
            <v>0.04</v>
          </cell>
          <cell r="M172">
            <v>0.04</v>
          </cell>
          <cell r="P172">
            <v>2979000</v>
          </cell>
          <cell r="Q172">
            <v>1200000</v>
          </cell>
          <cell r="T172">
            <v>42800</v>
          </cell>
          <cell r="X172">
            <v>60000</v>
          </cell>
          <cell r="Y172">
            <v>10000</v>
          </cell>
          <cell r="AA172">
            <v>4291800</v>
          </cell>
          <cell r="AB172">
            <v>119160</v>
          </cell>
          <cell r="AC172">
            <v>48000</v>
          </cell>
          <cell r="AD172">
            <v>0</v>
          </cell>
          <cell r="AE172">
            <v>0</v>
          </cell>
          <cell r="AF172">
            <v>1712</v>
          </cell>
          <cell r="AG172">
            <v>0</v>
          </cell>
          <cell r="AH172">
            <v>0</v>
          </cell>
          <cell r="AI172">
            <v>0</v>
          </cell>
          <cell r="AJ172">
            <v>2400</v>
          </cell>
          <cell r="AK172">
            <v>400</v>
          </cell>
          <cell r="AL172">
            <v>0</v>
          </cell>
          <cell r="AM172">
            <v>171672</v>
          </cell>
          <cell r="AN172">
            <v>119160</v>
          </cell>
          <cell r="AO172">
            <v>48000</v>
          </cell>
          <cell r="AP172">
            <v>0</v>
          </cell>
          <cell r="AQ172">
            <v>0</v>
          </cell>
          <cell r="AR172">
            <v>1712</v>
          </cell>
          <cell r="AS172">
            <v>0</v>
          </cell>
          <cell r="AT172">
            <v>0</v>
          </cell>
          <cell r="AU172">
            <v>0</v>
          </cell>
          <cell r="AV172">
            <v>2400</v>
          </cell>
          <cell r="AW172">
            <v>400</v>
          </cell>
          <cell r="AX172">
            <v>0</v>
          </cell>
          <cell r="AY172">
            <v>171672</v>
          </cell>
          <cell r="AZ172" t="str">
            <v>SIE PPFF CORP VIH TBC (05  ÍTEMS)</v>
          </cell>
          <cell r="BA172" t="str">
            <v>CONTRATADO</v>
          </cell>
          <cell r="BB172" t="str">
            <v>CONTRATADO</v>
          </cell>
          <cell r="BD172" t="str">
            <v>SIE-SIE-29-2024-CENARES/MINSA-1</v>
          </cell>
        </row>
        <row r="173">
          <cell r="D173" t="str">
            <v>10554</v>
          </cell>
          <cell r="E173" t="str">
            <v>495700230001</v>
          </cell>
          <cell r="F173" t="str">
            <v>CLAMP UMBILICAL DESCARTABLE   UNIDAD</v>
          </cell>
          <cell r="G173" t="str">
            <v>DDMM Y OTROS</v>
          </cell>
          <cell r="H173">
            <v>0.53</v>
          </cell>
          <cell r="I173">
            <v>0.58300000000000007</v>
          </cell>
          <cell r="J173">
            <v>0.51</v>
          </cell>
          <cell r="K173">
            <v>106750</v>
          </cell>
          <cell r="L173">
            <v>213500</v>
          </cell>
          <cell r="M173">
            <v>0.5</v>
          </cell>
          <cell r="P173">
            <v>211650</v>
          </cell>
          <cell r="U173">
            <v>1500</v>
          </cell>
          <cell r="X173">
            <v>200</v>
          </cell>
          <cell r="Z173">
            <v>150</v>
          </cell>
          <cell r="AA173">
            <v>213500</v>
          </cell>
          <cell r="AB173">
            <v>107941.5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765</v>
          </cell>
          <cell r="AH173">
            <v>0</v>
          </cell>
          <cell r="AI173">
            <v>0</v>
          </cell>
          <cell r="AJ173">
            <v>102</v>
          </cell>
          <cell r="AK173">
            <v>0</v>
          </cell>
          <cell r="AL173">
            <v>76.5</v>
          </cell>
          <cell r="AM173">
            <v>108885</v>
          </cell>
          <cell r="AN173">
            <v>105825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750</v>
          </cell>
          <cell r="AT173">
            <v>0</v>
          </cell>
          <cell r="AU173">
            <v>0</v>
          </cell>
          <cell r="AV173">
            <v>100</v>
          </cell>
          <cell r="AW173">
            <v>0</v>
          </cell>
          <cell r="AX173">
            <v>75</v>
          </cell>
          <cell r="AY173">
            <v>106750</v>
          </cell>
          <cell r="AZ173" t="str">
            <v>LP DDMM CORP 6 ÍTEMS</v>
          </cell>
          <cell r="BA173" t="str">
            <v>CONSENTIDO</v>
          </cell>
          <cell r="BB173" t="str">
            <v>CONSENTIDO</v>
          </cell>
          <cell r="BD173" t="str">
            <v>LP-SM-38-2024-CENARES/MINSA-1</v>
          </cell>
          <cell r="BE173">
            <v>45623</v>
          </cell>
        </row>
        <row r="174">
          <cell r="D174" t="str">
            <v>11177</v>
          </cell>
          <cell r="E174" t="str">
            <v>495701300125</v>
          </cell>
          <cell r="F174" t="str">
            <v>GEL PARA ECOGRAFIA  1 gal UNIDAD</v>
          </cell>
          <cell r="G174" t="str">
            <v>DDMM Y OTROS</v>
          </cell>
          <cell r="H174">
            <v>42.87</v>
          </cell>
          <cell r="I174">
            <v>47.156999999999996</v>
          </cell>
          <cell r="J174">
            <v>41.56</v>
          </cell>
          <cell r="K174">
            <v>223763.4</v>
          </cell>
          <cell r="L174">
            <v>7740</v>
          </cell>
          <cell r="M174">
            <v>28.91</v>
          </cell>
          <cell r="P174">
            <v>7110</v>
          </cell>
          <cell r="U174">
            <v>600</v>
          </cell>
          <cell r="X174">
            <v>30</v>
          </cell>
          <cell r="AA174">
            <v>7740</v>
          </cell>
          <cell r="AB174">
            <v>295491.60000000003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24936</v>
          </cell>
          <cell r="AH174">
            <v>0</v>
          </cell>
          <cell r="AI174">
            <v>0</v>
          </cell>
          <cell r="AJ174">
            <v>1246.8000000000002</v>
          </cell>
          <cell r="AK174">
            <v>0</v>
          </cell>
          <cell r="AL174">
            <v>0</v>
          </cell>
          <cell r="AM174">
            <v>321674.40000000002</v>
          </cell>
          <cell r="AN174">
            <v>205550.1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17346</v>
          </cell>
          <cell r="AT174">
            <v>0</v>
          </cell>
          <cell r="AU174">
            <v>0</v>
          </cell>
          <cell r="AV174">
            <v>867.3</v>
          </cell>
          <cell r="AW174">
            <v>0</v>
          </cell>
          <cell r="AX174">
            <v>0</v>
          </cell>
          <cell r="AY174">
            <v>223763.4</v>
          </cell>
          <cell r="AZ174" t="str">
            <v>LP DDMM CORP 6 ÍTEMS</v>
          </cell>
          <cell r="BA174" t="str">
            <v>CONSENTIDO</v>
          </cell>
          <cell r="BB174" t="str">
            <v>CONSENTIDO</v>
          </cell>
          <cell r="BD174" t="str">
            <v>LP-SM-38-2024-CENARES/MINSA-1</v>
          </cell>
          <cell r="BE174">
            <v>45623</v>
          </cell>
        </row>
        <row r="175">
          <cell r="D175" t="str">
            <v>16757</v>
          </cell>
          <cell r="E175" t="str">
            <v>495701380010</v>
          </cell>
          <cell r="F175" t="str">
            <v>MALLA DE POLIPROPILENO DESCARTABLE 30 cm X 30 cm   UNIDAD</v>
          </cell>
          <cell r="G175" t="str">
            <v>DDMM Y OTROS</v>
          </cell>
          <cell r="H175">
            <v>102.9</v>
          </cell>
          <cell r="I175">
            <v>113.19</v>
          </cell>
          <cell r="J175">
            <v>103.83</v>
          </cell>
          <cell r="K175">
            <v>310070</v>
          </cell>
          <cell r="L175">
            <v>3070</v>
          </cell>
          <cell r="M175">
            <v>101</v>
          </cell>
          <cell r="P175">
            <v>2770</v>
          </cell>
          <cell r="U175">
            <v>300</v>
          </cell>
          <cell r="AA175">
            <v>3070</v>
          </cell>
          <cell r="AB175">
            <v>287609.09999999998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31149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318758.09999999998</v>
          </cell>
          <cell r="AN175">
            <v>279770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30300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310070</v>
          </cell>
          <cell r="AZ175" t="str">
            <v>LP DDMM CORP 6 ÍTEMS</v>
          </cell>
          <cell r="BA175" t="str">
            <v>CONSENTIDO</v>
          </cell>
          <cell r="BB175" t="str">
            <v>CONSENTIDO</v>
          </cell>
          <cell r="BD175" t="str">
            <v>LP-SM-38-2024-CENARES/MINSA-1</v>
          </cell>
          <cell r="BE175">
            <v>45623</v>
          </cell>
        </row>
        <row r="176">
          <cell r="D176" t="str">
            <v>20532</v>
          </cell>
          <cell r="E176" t="str">
            <v>495700580405</v>
          </cell>
          <cell r="F176" t="str">
            <v>SUTURA SEDA NEGRA TRENZADA 3/0 C/A 1/2 CIRCULO CORTANTE 30 mm X 75 cm   UNIDAD</v>
          </cell>
          <cell r="G176" t="str">
            <v>DDMM Y OTROS</v>
          </cell>
          <cell r="H176">
            <v>3.2399999999999998</v>
          </cell>
          <cell r="I176">
            <v>3.5639999999999996</v>
          </cell>
          <cell r="J176">
            <v>3.14</v>
          </cell>
          <cell r="K176">
            <v>58942.8</v>
          </cell>
          <cell r="L176">
            <v>24372</v>
          </cell>
          <cell r="M176">
            <v>2.4184638109305761</v>
          </cell>
          <cell r="P176">
            <v>23556</v>
          </cell>
          <cell r="T176">
            <v>816</v>
          </cell>
          <cell r="AA176">
            <v>24372</v>
          </cell>
          <cell r="AB176">
            <v>73965.84</v>
          </cell>
          <cell r="AC176">
            <v>0</v>
          </cell>
          <cell r="AD176">
            <v>0</v>
          </cell>
          <cell r="AE176">
            <v>0</v>
          </cell>
          <cell r="AF176">
            <v>2562.2400000000002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76528.08</v>
          </cell>
          <cell r="AN176">
            <v>56969.333530280652</v>
          </cell>
          <cell r="AO176">
            <v>0</v>
          </cell>
          <cell r="AP176">
            <v>0</v>
          </cell>
          <cell r="AQ176">
            <v>0</v>
          </cell>
          <cell r="AR176">
            <v>1973.46646971935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58942.8</v>
          </cell>
          <cell r="AZ176" t="str">
            <v>LP DDMM CORP 6 ÍTEMS</v>
          </cell>
          <cell r="BA176" t="str">
            <v>CONSENTIDO</v>
          </cell>
          <cell r="BB176" t="str">
            <v>CONSENTIDO</v>
          </cell>
          <cell r="BD176" t="str">
            <v>LP-SM-38-2024-CENARES/MINSA-1</v>
          </cell>
          <cell r="BE176">
            <v>45623</v>
          </cell>
        </row>
        <row r="177">
          <cell r="D177" t="str">
            <v>27011</v>
          </cell>
          <cell r="E177" t="str">
            <v>495701080007</v>
          </cell>
          <cell r="F177" t="str">
            <v>GASA PARAFINADA 10 cm X 7 m   UNIDAD</v>
          </cell>
          <cell r="G177" t="str">
            <v>DDMM Y OTROS</v>
          </cell>
          <cell r="H177">
            <v>83.960000000000008</v>
          </cell>
          <cell r="I177">
            <v>92.356000000000009</v>
          </cell>
          <cell r="J177">
            <v>81.400000000000006</v>
          </cell>
          <cell r="K177">
            <v>252000</v>
          </cell>
          <cell r="L177">
            <v>3500</v>
          </cell>
          <cell r="M177">
            <v>72</v>
          </cell>
          <cell r="P177">
            <v>3450</v>
          </cell>
          <cell r="U177">
            <v>50</v>
          </cell>
          <cell r="AA177">
            <v>3500</v>
          </cell>
          <cell r="AB177">
            <v>280830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4070.0000000000005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284900</v>
          </cell>
          <cell r="AN177">
            <v>248400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3600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252000</v>
          </cell>
          <cell r="AZ177" t="str">
            <v>LP DDMM CORP 6 ÍTEMS</v>
          </cell>
          <cell r="BA177" t="str">
            <v>CONSENTIDO</v>
          </cell>
          <cell r="BB177" t="str">
            <v>CONSENTIDO</v>
          </cell>
          <cell r="BD177" t="str">
            <v>LP-SM-38-2024-CENARES/MINSA-1</v>
          </cell>
          <cell r="BE177">
            <v>45623</v>
          </cell>
        </row>
        <row r="178">
          <cell r="D178" t="str">
            <v>27408</v>
          </cell>
          <cell r="E178" t="str">
            <v>495700170136</v>
          </cell>
          <cell r="F178" t="str">
            <v>CAMPO QUIRURGICO DESCARTABLE 60 cm X 45 cm   UNIDAD</v>
          </cell>
          <cell r="G178" t="str">
            <v>DDMM Y OTROS</v>
          </cell>
          <cell r="H178">
            <v>1.83</v>
          </cell>
          <cell r="I178">
            <v>2.0129999999999999</v>
          </cell>
          <cell r="J178">
            <v>1.77</v>
          </cell>
          <cell r="K178">
            <v>56840</v>
          </cell>
          <cell r="L178">
            <v>39200</v>
          </cell>
          <cell r="M178">
            <v>1.45</v>
          </cell>
          <cell r="P178">
            <v>37400</v>
          </cell>
          <cell r="S178">
            <v>1000</v>
          </cell>
          <cell r="U178">
            <v>800</v>
          </cell>
          <cell r="AA178">
            <v>39200</v>
          </cell>
          <cell r="AB178">
            <v>66198</v>
          </cell>
          <cell r="AC178">
            <v>0</v>
          </cell>
          <cell r="AD178">
            <v>0</v>
          </cell>
          <cell r="AE178">
            <v>1770</v>
          </cell>
          <cell r="AF178">
            <v>0</v>
          </cell>
          <cell r="AG178">
            <v>1416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69384</v>
          </cell>
          <cell r="AN178">
            <v>54230</v>
          </cell>
          <cell r="AO178">
            <v>0</v>
          </cell>
          <cell r="AP178">
            <v>0</v>
          </cell>
          <cell r="AQ178">
            <v>1450</v>
          </cell>
          <cell r="AR178">
            <v>0</v>
          </cell>
          <cell r="AS178">
            <v>1160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56840</v>
          </cell>
          <cell r="AZ178" t="str">
            <v>LP DDMM CORP 6 ÍTEMS</v>
          </cell>
          <cell r="BA178" t="str">
            <v>CONSENTIDO</v>
          </cell>
          <cell r="BB178" t="str">
            <v>CONSENTIDO</v>
          </cell>
          <cell r="BD178" t="str">
            <v>LP-SM-38-2024-CENARES/MINSA-1</v>
          </cell>
          <cell r="BE178">
            <v>45623</v>
          </cell>
        </row>
        <row r="179">
          <cell r="D179" t="str">
            <v>22233</v>
          </cell>
          <cell r="E179" t="str">
            <v>585200160011</v>
          </cell>
          <cell r="F179" t="str">
            <v>ZINC SULFATO 20 mg de Zn  TABLETA</v>
          </cell>
          <cell r="G179" t="str">
            <v>PPFF</v>
          </cell>
          <cell r="H179" t="str">
            <v>-</v>
          </cell>
          <cell r="I179" t="str">
            <v>-</v>
          </cell>
          <cell r="J179">
            <v>1.68</v>
          </cell>
          <cell r="K179">
            <v>138040</v>
          </cell>
          <cell r="L179">
            <v>203000</v>
          </cell>
          <cell r="M179">
            <v>0.68</v>
          </cell>
          <cell r="P179">
            <v>203000</v>
          </cell>
          <cell r="AA179">
            <v>203000</v>
          </cell>
          <cell r="AB179">
            <v>341040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341040</v>
          </cell>
          <cell r="AN179">
            <v>138040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138040</v>
          </cell>
          <cell r="AZ179" t="str">
            <v>LP PPFF CENTR (07 ITEMS)</v>
          </cell>
          <cell r="BA179" t="str">
            <v>CONSENTIDO</v>
          </cell>
          <cell r="BB179" t="str">
            <v>CONSENTIDO</v>
          </cell>
          <cell r="BD179" t="str">
            <v>LP-SM-24-2024-CENARES/MINSA-1</v>
          </cell>
          <cell r="BE179">
            <v>45623</v>
          </cell>
        </row>
        <row r="180">
          <cell r="D180" t="str">
            <v>23112</v>
          </cell>
          <cell r="E180" t="str">
            <v>495700280011</v>
          </cell>
          <cell r="F180" t="str">
            <v>GUANTE PARA EXAMEN DESCARTABLE TALLA M   UNIDAD</v>
          </cell>
          <cell r="G180" t="str">
            <v>DDMM Y OTROS</v>
          </cell>
          <cell r="H180">
            <v>9.9999999999999992E-2</v>
          </cell>
          <cell r="I180">
            <v>0.10999999999999999</v>
          </cell>
          <cell r="J180">
            <v>0.09</v>
          </cell>
          <cell r="M180">
            <v>0.109</v>
          </cell>
          <cell r="P180">
            <v>115978200</v>
          </cell>
          <cell r="S180">
            <v>4630000</v>
          </cell>
          <cell r="T180">
            <v>19500</v>
          </cell>
          <cell r="U180">
            <v>1301000</v>
          </cell>
          <cell r="X180">
            <v>40000</v>
          </cell>
          <cell r="Y180">
            <v>60000</v>
          </cell>
          <cell r="AA180">
            <v>122028700</v>
          </cell>
          <cell r="AB180">
            <v>10438038</v>
          </cell>
          <cell r="AC180">
            <v>0</v>
          </cell>
          <cell r="AD180">
            <v>0</v>
          </cell>
          <cell r="AE180">
            <v>416700</v>
          </cell>
          <cell r="AF180">
            <v>1755</v>
          </cell>
          <cell r="AG180">
            <v>117090</v>
          </cell>
          <cell r="AH180">
            <v>0</v>
          </cell>
          <cell r="AI180">
            <v>0</v>
          </cell>
          <cell r="AJ180">
            <v>3600</v>
          </cell>
          <cell r="AK180">
            <v>5400</v>
          </cell>
          <cell r="AL180">
            <v>0</v>
          </cell>
          <cell r="AM180">
            <v>10982583</v>
          </cell>
          <cell r="AN180">
            <v>12641623.800000001</v>
          </cell>
          <cell r="AO180">
            <v>0</v>
          </cell>
          <cell r="AP180">
            <v>0</v>
          </cell>
          <cell r="AQ180">
            <v>504670</v>
          </cell>
          <cell r="AR180">
            <v>2125.5</v>
          </cell>
          <cell r="AS180">
            <v>141809</v>
          </cell>
          <cell r="AT180">
            <v>0</v>
          </cell>
          <cell r="AU180">
            <v>0</v>
          </cell>
          <cell r="AV180">
            <v>4360</v>
          </cell>
          <cell r="AW180">
            <v>6540</v>
          </cell>
          <cell r="AX180">
            <v>0</v>
          </cell>
          <cell r="AY180">
            <v>13301128.300000001</v>
          </cell>
          <cell r="AZ180" t="str">
            <v>SIE DDMM CORP 27 ÍTEMS</v>
          </cell>
          <cell r="BA180" t="str">
            <v>ADJUDICADO</v>
          </cell>
          <cell r="BB180" t="str">
            <v>ADJUDICADO</v>
          </cell>
          <cell r="BD180" t="str">
            <v>SIE-SIE-31-2024-CENARES/MINSA-1</v>
          </cell>
        </row>
        <row r="181">
          <cell r="D181" t="str">
            <v>01997</v>
          </cell>
          <cell r="E181" t="str">
            <v>584900290002</v>
          </cell>
          <cell r="F181" t="str">
            <v>CLOMIPRAMINA CLORHIDRATO 25 mg  TABLETA</v>
          </cell>
          <cell r="G181" t="str">
            <v>PPFF</v>
          </cell>
          <cell r="H181" t="str">
            <v>-</v>
          </cell>
          <cell r="I181" t="str">
            <v>-</v>
          </cell>
          <cell r="J181">
            <v>2.0099999999999998</v>
          </cell>
          <cell r="K181">
            <v>853698.5</v>
          </cell>
          <cell r="L181">
            <v>2338900</v>
          </cell>
          <cell r="M181">
            <v>0.36499999999999999</v>
          </cell>
          <cell r="P181">
            <v>1738900</v>
          </cell>
          <cell r="Q181">
            <v>600000</v>
          </cell>
          <cell r="AA181">
            <v>2338900</v>
          </cell>
          <cell r="AB181">
            <v>3495188.9999999995</v>
          </cell>
          <cell r="AC181">
            <v>1205999.9999999998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4701188.9999999991</v>
          </cell>
          <cell r="AN181">
            <v>634698.5</v>
          </cell>
          <cell r="AO181">
            <v>219000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853698.5</v>
          </cell>
          <cell r="AZ181" t="str">
            <v>SIE PPFF CENTR (22 ITEMS)</v>
          </cell>
          <cell r="BA181" t="str">
            <v>CONTRATADO</v>
          </cell>
          <cell r="BB181" t="str">
            <v>CONTRATADO</v>
          </cell>
          <cell r="BD181" t="str">
            <v>SIE-SIE-59-2024-CENARES/ MINSA-1</v>
          </cell>
        </row>
        <row r="182">
          <cell r="D182" t="str">
            <v>02188</v>
          </cell>
          <cell r="E182" t="str">
            <v>583600220037</v>
          </cell>
          <cell r="F182" t="str">
            <v>CLORHEXIDINA 4 g/100 mL 120 mL SOLUCION</v>
          </cell>
          <cell r="G182" t="str">
            <v>PPFF</v>
          </cell>
          <cell r="H182" t="str">
            <v>-</v>
          </cell>
          <cell r="I182" t="str">
            <v>-</v>
          </cell>
          <cell r="J182">
            <v>5</v>
          </cell>
          <cell r="K182">
            <v>276147</v>
          </cell>
          <cell r="L182">
            <v>61366</v>
          </cell>
          <cell r="M182">
            <v>4.5</v>
          </cell>
          <cell r="P182">
            <v>61366</v>
          </cell>
          <cell r="AA182">
            <v>61366</v>
          </cell>
          <cell r="AB182">
            <v>306830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306830</v>
          </cell>
          <cell r="AN182">
            <v>276147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276147</v>
          </cell>
          <cell r="AZ182" t="str">
            <v>SIE PPFF CENTR (22 ITEMS)</v>
          </cell>
          <cell r="BA182" t="str">
            <v>CONTRATADO</v>
          </cell>
          <cell r="BB182" t="str">
            <v>CONTRATADO</v>
          </cell>
          <cell r="BD182" t="str">
            <v>SIE-SIE-59-2024-CENARES/ MINSA-1</v>
          </cell>
        </row>
        <row r="183">
          <cell r="D183" t="str">
            <v>02641</v>
          </cell>
          <cell r="E183" t="str">
            <v>587100030002</v>
          </cell>
          <cell r="F183" t="str">
            <v>DEXAMETASONA FOSFATO (COMO SAL SODICA) 4 mg/mL 1 mL INYECTABLE</v>
          </cell>
          <cell r="G183" t="str">
            <v>PPFF</v>
          </cell>
          <cell r="H183" t="str">
            <v>-</v>
          </cell>
          <cell r="I183" t="str">
            <v>-</v>
          </cell>
          <cell r="J183">
            <v>0.35</v>
          </cell>
          <cell r="K183">
            <v>125100</v>
          </cell>
          <cell r="L183">
            <v>346650</v>
          </cell>
          <cell r="M183">
            <v>0.36088273474686283</v>
          </cell>
          <cell r="P183">
            <v>346650</v>
          </cell>
          <cell r="AA183">
            <v>346650</v>
          </cell>
          <cell r="AB183">
            <v>121327.49999999999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121327.49999999999</v>
          </cell>
          <cell r="AN183">
            <v>125100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125100</v>
          </cell>
          <cell r="AZ183" t="str">
            <v>SIE PPFF CENTR (22 ITEMS)</v>
          </cell>
          <cell r="BA183" t="str">
            <v>CONTRATADO</v>
          </cell>
          <cell r="BB183" t="str">
            <v>CONTRATADO</v>
          </cell>
          <cell r="BD183" t="str">
            <v>SIE-SIE-59-2024-CENARES/ MINSA-1</v>
          </cell>
        </row>
        <row r="184">
          <cell r="D184" t="str">
            <v>02830</v>
          </cell>
          <cell r="E184" t="str">
            <v>580700120009</v>
          </cell>
          <cell r="F184" t="str">
            <v>DICLOXACILINA (COMO SAL SODICA) 250 mg/5 mL 60 mL SUSPENSION</v>
          </cell>
          <cell r="G184" t="str">
            <v>PPFF</v>
          </cell>
          <cell r="H184" t="str">
            <v>-</v>
          </cell>
          <cell r="I184" t="str">
            <v>-</v>
          </cell>
          <cell r="J184">
            <v>4.3899999999999997</v>
          </cell>
          <cell r="K184">
            <v>882675</v>
          </cell>
          <cell r="L184">
            <v>294225</v>
          </cell>
          <cell r="M184">
            <v>3</v>
          </cell>
          <cell r="P184">
            <v>294225</v>
          </cell>
          <cell r="AA184">
            <v>294225</v>
          </cell>
          <cell r="AB184">
            <v>1291647.75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1291647.75</v>
          </cell>
          <cell r="AN184">
            <v>882675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882675</v>
          </cell>
          <cell r="AZ184" t="str">
            <v>SIE PPFF CENTR (22 ITEMS)</v>
          </cell>
          <cell r="BA184" t="str">
            <v>CONTRATADO</v>
          </cell>
          <cell r="BB184" t="str">
            <v>CONTRATADO</v>
          </cell>
          <cell r="BD184" t="str">
            <v>SIE-SIE-59-2024-CENARES/ MINSA-1</v>
          </cell>
        </row>
        <row r="185">
          <cell r="D185" t="str">
            <v>03591</v>
          </cell>
          <cell r="E185" t="str">
            <v>581800100003</v>
          </cell>
          <cell r="F185" t="str">
            <v>FLUCONAZOL 2 mg/mL 50 mL INYECTABLE</v>
          </cell>
          <cell r="G185" t="str">
            <v>PPFF</v>
          </cell>
          <cell r="H185" t="str">
            <v>-</v>
          </cell>
          <cell r="I185" t="str">
            <v>-</v>
          </cell>
          <cell r="J185">
            <v>9.7200000000000006</v>
          </cell>
          <cell r="K185">
            <v>1064342</v>
          </cell>
          <cell r="L185">
            <v>115064</v>
          </cell>
          <cell r="M185">
            <v>9.25</v>
          </cell>
          <cell r="P185">
            <v>115064</v>
          </cell>
          <cell r="AA185">
            <v>115064</v>
          </cell>
          <cell r="AB185">
            <v>1118422.08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1118422.08</v>
          </cell>
          <cell r="AN185">
            <v>1064342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1064342</v>
          </cell>
          <cell r="AZ185" t="str">
            <v>SIE PPFF CENTR (22 ITEMS)</v>
          </cell>
          <cell r="BA185" t="str">
            <v>CONTRATADO</v>
          </cell>
          <cell r="BB185" t="str">
            <v>CONTRATADO</v>
          </cell>
          <cell r="BD185" t="str">
            <v>SIE-SIE-59-2024-CENARES/ MINSA-1</v>
          </cell>
        </row>
        <row r="186">
          <cell r="D186" t="str">
            <v>04077</v>
          </cell>
          <cell r="E186" t="str">
            <v>584200160006</v>
          </cell>
          <cell r="F186" t="str">
            <v>INMUNOGLOBULINA HUMANA NORMAL 5 g 100 mL INYECTABLE</v>
          </cell>
          <cell r="G186" t="str">
            <v>PPFF</v>
          </cell>
          <cell r="H186" t="str">
            <v>-</v>
          </cell>
          <cell r="I186" t="str">
            <v>-</v>
          </cell>
          <cell r="J186">
            <v>907.99</v>
          </cell>
          <cell r="K186">
            <v>12276250</v>
          </cell>
          <cell r="L186">
            <v>10675</v>
          </cell>
          <cell r="M186">
            <v>1150</v>
          </cell>
          <cell r="P186">
            <v>10675</v>
          </cell>
          <cell r="AA186">
            <v>10675</v>
          </cell>
          <cell r="AB186">
            <v>9692793.25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9692793.25</v>
          </cell>
          <cell r="AN186">
            <v>12276250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12276250</v>
          </cell>
          <cell r="AZ186" t="str">
            <v>SIE PPFF CENTR (22 ITEMS)</v>
          </cell>
          <cell r="BA186" t="str">
            <v>CONTRATADO</v>
          </cell>
          <cell r="BB186" t="str">
            <v>CONTRATADO</v>
          </cell>
          <cell r="BD186" t="str">
            <v>SIE-SIE-59-2024-CENARES/ MINSA-1</v>
          </cell>
        </row>
        <row r="187">
          <cell r="D187" t="str">
            <v>04597</v>
          </cell>
          <cell r="E187" t="str">
            <v>583900490001</v>
          </cell>
          <cell r="F187" t="str">
            <v>MEDROXIPROGESTERONA ACETATO 5 mg  TABLETA</v>
          </cell>
          <cell r="G187" t="str">
            <v>PPFF</v>
          </cell>
          <cell r="H187" t="str">
            <v>-</v>
          </cell>
          <cell r="I187" t="str">
            <v>-</v>
          </cell>
          <cell r="J187">
            <v>1.83</v>
          </cell>
          <cell r="K187">
            <v>22174</v>
          </cell>
          <cell r="L187">
            <v>25400</v>
          </cell>
          <cell r="M187">
            <v>0.87299212598425202</v>
          </cell>
          <cell r="P187">
            <v>25400</v>
          </cell>
          <cell r="AA187">
            <v>25400</v>
          </cell>
          <cell r="AB187">
            <v>46482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46482</v>
          </cell>
          <cell r="AN187">
            <v>22174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22174</v>
          </cell>
          <cell r="AZ187" t="str">
            <v>SIE PPFF CENTR (22 ITEMS)</v>
          </cell>
          <cell r="BA187" t="str">
            <v>CONTRATADO</v>
          </cell>
          <cell r="BB187" t="str">
            <v>CONTRATADO</v>
          </cell>
          <cell r="BD187" t="str">
            <v>SIE-SIE-59-2024-CENARES/ MINSA-1</v>
          </cell>
        </row>
        <row r="188">
          <cell r="D188" t="str">
            <v>06519</v>
          </cell>
          <cell r="E188" t="str">
            <v>583600190042</v>
          </cell>
          <cell r="F188" t="str">
            <v>YODO POVIDONA 10 g/100 mL 120 mL SOLUCION</v>
          </cell>
          <cell r="G188" t="str">
            <v>PPFF</v>
          </cell>
          <cell r="H188" t="str">
            <v>-</v>
          </cell>
          <cell r="I188" t="str">
            <v>-</v>
          </cell>
          <cell r="J188">
            <v>5.1100000000000003</v>
          </cell>
          <cell r="K188">
            <v>431325</v>
          </cell>
          <cell r="L188">
            <v>159750</v>
          </cell>
          <cell r="M188">
            <v>2.7</v>
          </cell>
          <cell r="P188">
            <v>159750</v>
          </cell>
          <cell r="AA188">
            <v>159750</v>
          </cell>
          <cell r="AB188">
            <v>816322.5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816322.5</v>
          </cell>
          <cell r="AN188">
            <v>431325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431325</v>
          </cell>
          <cell r="AZ188" t="str">
            <v>SIE PPFF CENTR (22 ITEMS)</v>
          </cell>
          <cell r="BA188" t="str">
            <v>CONTRATADO</v>
          </cell>
          <cell r="BB188" t="str">
            <v>CONTRATADO</v>
          </cell>
          <cell r="BD188" t="str">
            <v>SIE-SIE-59-2024-CENARES/ MINSA-1</v>
          </cell>
        </row>
        <row r="189">
          <cell r="D189" t="str">
            <v>01213</v>
          </cell>
          <cell r="E189" t="str">
            <v>587100020001</v>
          </cell>
          <cell r="F189" t="str">
            <v>BETAMETASONA (COMO FOSFATO SODICO) 4 mg/mL 1 mL INYECTABLE</v>
          </cell>
          <cell r="G189" t="str">
            <v>PPFF</v>
          </cell>
          <cell r="H189" t="str">
            <v>-</v>
          </cell>
          <cell r="I189" t="str">
            <v>-</v>
          </cell>
          <cell r="J189">
            <v>1.85</v>
          </cell>
          <cell r="P189">
            <v>94275</v>
          </cell>
          <cell r="AA189">
            <v>94275</v>
          </cell>
          <cell r="AB189">
            <v>174408.75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174408.75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 t="str">
            <v>SIE PPFF CENTR (5 ITEMS)</v>
          </cell>
          <cell r="BA189" t="str">
            <v>CONSENTIDO</v>
          </cell>
          <cell r="BB189" t="str">
            <v>CONSENTIDO</v>
          </cell>
          <cell r="BD189" t="str">
            <v>SIE-SIE-66-2024-CENARES/MINSA-1</v>
          </cell>
        </row>
        <row r="190">
          <cell r="D190" t="str">
            <v>25036</v>
          </cell>
          <cell r="E190" t="str">
            <v>583600190029</v>
          </cell>
          <cell r="F190" t="str">
            <v>YODO POVIDONA (ESPUMA) 7.5 g/100 mL 1 L SOLUCION</v>
          </cell>
          <cell r="G190" t="str">
            <v>PPFF</v>
          </cell>
          <cell r="H190" t="str">
            <v>-</v>
          </cell>
          <cell r="I190" t="str">
            <v>-</v>
          </cell>
          <cell r="J190">
            <v>17.23</v>
          </cell>
          <cell r="P190">
            <v>9744</v>
          </cell>
          <cell r="AA190">
            <v>9744</v>
          </cell>
          <cell r="AB190">
            <v>167889.12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167889.12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 t="str">
            <v>SIE PPFF CENTR (5 ITEMS)</v>
          </cell>
          <cell r="BA190" t="str">
            <v>CONSENTIDO</v>
          </cell>
          <cell r="BB190" t="str">
            <v>CONSENTIDO</v>
          </cell>
          <cell r="BD190" t="str">
            <v>SIE-SIE-66-2024-CENARES/MINSA-1</v>
          </cell>
        </row>
        <row r="191">
          <cell r="D191" t="str">
            <v>00091</v>
          </cell>
          <cell r="E191" t="str">
            <v>580200500001</v>
          </cell>
          <cell r="F191" t="str">
            <v>ACIDO ACETILSALICILICO 100 mg  TABLETA</v>
          </cell>
          <cell r="G191" t="str">
            <v>PPFF</v>
          </cell>
          <cell r="H191">
            <v>0.08</v>
          </cell>
          <cell r="I191">
            <v>8.7999999999999995E-2</v>
          </cell>
          <cell r="J191">
            <v>0.03</v>
          </cell>
          <cell r="K191">
            <v>464548.1</v>
          </cell>
          <cell r="L191">
            <v>16018900</v>
          </cell>
          <cell r="M191">
            <v>2.8999999999999998E-2</v>
          </cell>
          <cell r="P191">
            <v>13836700</v>
          </cell>
          <cell r="S191">
            <v>730000</v>
          </cell>
          <cell r="T191">
            <v>206900</v>
          </cell>
          <cell r="U191">
            <v>565000</v>
          </cell>
          <cell r="W191">
            <v>250000</v>
          </cell>
          <cell r="X191">
            <v>400000</v>
          </cell>
          <cell r="Y191">
            <v>30000</v>
          </cell>
          <cell r="Z191">
            <v>300</v>
          </cell>
          <cell r="AA191">
            <v>16018900</v>
          </cell>
          <cell r="AB191">
            <v>415101</v>
          </cell>
          <cell r="AC191">
            <v>0</v>
          </cell>
          <cell r="AD191">
            <v>0</v>
          </cell>
          <cell r="AE191">
            <v>21900</v>
          </cell>
          <cell r="AF191">
            <v>6207</v>
          </cell>
          <cell r="AG191">
            <v>16950</v>
          </cell>
          <cell r="AH191">
            <v>0</v>
          </cell>
          <cell r="AI191">
            <v>7500</v>
          </cell>
          <cell r="AJ191">
            <v>12000</v>
          </cell>
          <cell r="AK191">
            <v>900</v>
          </cell>
          <cell r="AL191">
            <v>9</v>
          </cell>
          <cell r="AM191">
            <v>480567</v>
          </cell>
          <cell r="AN191">
            <v>401264.3</v>
          </cell>
          <cell r="AO191">
            <v>0</v>
          </cell>
          <cell r="AP191">
            <v>0</v>
          </cell>
          <cell r="AQ191">
            <v>21170</v>
          </cell>
          <cell r="AR191">
            <v>6000.0999999999995</v>
          </cell>
          <cell r="AS191">
            <v>16385</v>
          </cell>
          <cell r="AT191">
            <v>0</v>
          </cell>
          <cell r="AU191">
            <v>7249.9999999999991</v>
          </cell>
          <cell r="AV191">
            <v>11600</v>
          </cell>
          <cell r="AW191">
            <v>869.99999999999989</v>
          </cell>
          <cell r="AX191">
            <v>8.6999999999999993</v>
          </cell>
          <cell r="AY191">
            <v>464548.1</v>
          </cell>
          <cell r="AZ191" t="str">
            <v>SIE PPFF CORP (27 ÍTEMS)</v>
          </cell>
          <cell r="BA191" t="str">
            <v>CONTRATADO</v>
          </cell>
          <cell r="BB191" t="str">
            <v>CONTRATADO</v>
          </cell>
          <cell r="BD191" t="str">
            <v>SIE-SIE-60-2024-CENARES/ MINSA-1</v>
          </cell>
          <cell r="BE191">
            <v>45623</v>
          </cell>
        </row>
        <row r="192">
          <cell r="D192" t="str">
            <v>00145</v>
          </cell>
          <cell r="E192" t="str">
            <v>582400320014</v>
          </cell>
          <cell r="F192" t="str">
            <v>ACICLOVIR 400 mg  TABLETA</v>
          </cell>
          <cell r="G192" t="str">
            <v>PPFF</v>
          </cell>
          <cell r="H192">
            <v>0.37</v>
          </cell>
          <cell r="I192">
            <v>0.40700000000000003</v>
          </cell>
          <cell r="J192">
            <v>0.24</v>
          </cell>
          <cell r="K192">
            <v>193341</v>
          </cell>
          <cell r="L192">
            <v>867000</v>
          </cell>
          <cell r="M192">
            <v>0.223</v>
          </cell>
          <cell r="P192">
            <v>814500</v>
          </cell>
          <cell r="T192">
            <v>28000</v>
          </cell>
          <cell r="W192">
            <v>5000</v>
          </cell>
          <cell r="X192">
            <v>12000</v>
          </cell>
          <cell r="Y192">
            <v>7500</v>
          </cell>
          <cell r="AA192">
            <v>867000</v>
          </cell>
          <cell r="AB192">
            <v>195480</v>
          </cell>
          <cell r="AC192">
            <v>0</v>
          </cell>
          <cell r="AD192">
            <v>0</v>
          </cell>
          <cell r="AE192">
            <v>0</v>
          </cell>
          <cell r="AF192">
            <v>6720</v>
          </cell>
          <cell r="AG192">
            <v>0</v>
          </cell>
          <cell r="AH192">
            <v>0</v>
          </cell>
          <cell r="AI192">
            <v>1200</v>
          </cell>
          <cell r="AJ192">
            <v>2880</v>
          </cell>
          <cell r="AK192">
            <v>1800</v>
          </cell>
          <cell r="AL192">
            <v>0</v>
          </cell>
          <cell r="AM192">
            <v>208080</v>
          </cell>
          <cell r="AN192">
            <v>181633.5</v>
          </cell>
          <cell r="AO192">
            <v>0</v>
          </cell>
          <cell r="AP192">
            <v>0</v>
          </cell>
          <cell r="AQ192">
            <v>0</v>
          </cell>
          <cell r="AR192">
            <v>6244</v>
          </cell>
          <cell r="AS192">
            <v>0</v>
          </cell>
          <cell r="AT192">
            <v>0</v>
          </cell>
          <cell r="AU192">
            <v>1115</v>
          </cell>
          <cell r="AV192">
            <v>2676</v>
          </cell>
          <cell r="AW192">
            <v>1672.5</v>
          </cell>
          <cell r="AX192">
            <v>0</v>
          </cell>
          <cell r="AY192">
            <v>193341</v>
          </cell>
          <cell r="AZ192" t="str">
            <v>SIE PPFF CORP (27 ÍTEMS)</v>
          </cell>
          <cell r="BA192" t="str">
            <v>CONSENTIDO</v>
          </cell>
          <cell r="BB192" t="str">
            <v>CONSENTIDO</v>
          </cell>
          <cell r="BD192" t="str">
            <v>SIE-SIE-60-2024-CENARES/ MINSA-1</v>
          </cell>
          <cell r="BE192">
            <v>45623</v>
          </cell>
        </row>
        <row r="193">
          <cell r="D193" t="str">
            <v>00269</v>
          </cell>
          <cell r="E193" t="str">
            <v>580600040001</v>
          </cell>
          <cell r="F193" t="str">
            <v>ALBENDAZOL 200 mg  TABLETA</v>
          </cell>
          <cell r="G193" t="str">
            <v>PPFF</v>
          </cell>
          <cell r="H193">
            <v>0.12</v>
          </cell>
          <cell r="I193">
            <v>0.13200000000000001</v>
          </cell>
          <cell r="J193">
            <v>0.11</v>
          </cell>
          <cell r="K193">
            <v>542947.80000000005</v>
          </cell>
          <cell r="L193">
            <v>5597400</v>
          </cell>
          <cell r="M193">
            <v>9.7000000000000003E-2</v>
          </cell>
          <cell r="P193">
            <v>5556500</v>
          </cell>
          <cell r="T193">
            <v>25800</v>
          </cell>
          <cell r="U193">
            <v>5700</v>
          </cell>
          <cell r="W193">
            <v>400</v>
          </cell>
          <cell r="X193">
            <v>6000</v>
          </cell>
          <cell r="Y193">
            <v>3000</v>
          </cell>
          <cell r="AA193">
            <v>5597400</v>
          </cell>
          <cell r="AB193">
            <v>611215</v>
          </cell>
          <cell r="AC193">
            <v>0</v>
          </cell>
          <cell r="AD193">
            <v>0</v>
          </cell>
          <cell r="AE193">
            <v>0</v>
          </cell>
          <cell r="AF193">
            <v>2838</v>
          </cell>
          <cell r="AG193">
            <v>627</v>
          </cell>
          <cell r="AH193">
            <v>0</v>
          </cell>
          <cell r="AI193">
            <v>44</v>
          </cell>
          <cell r="AJ193">
            <v>660</v>
          </cell>
          <cell r="AK193">
            <v>330</v>
          </cell>
          <cell r="AL193">
            <v>0</v>
          </cell>
          <cell r="AM193">
            <v>615714</v>
          </cell>
          <cell r="AN193">
            <v>538980.5</v>
          </cell>
          <cell r="AO193">
            <v>0</v>
          </cell>
          <cell r="AP193">
            <v>0</v>
          </cell>
          <cell r="AQ193">
            <v>0</v>
          </cell>
          <cell r="AR193">
            <v>2502.6</v>
          </cell>
          <cell r="AS193">
            <v>552.9</v>
          </cell>
          <cell r="AT193">
            <v>0</v>
          </cell>
          <cell r="AU193">
            <v>38.800000000000004</v>
          </cell>
          <cell r="AV193">
            <v>582</v>
          </cell>
          <cell r="AW193">
            <v>291</v>
          </cell>
          <cell r="AX193">
            <v>0</v>
          </cell>
          <cell r="AY193">
            <v>542947.80000000005</v>
          </cell>
          <cell r="AZ193" t="str">
            <v>SIE PPFF CORP (27 ÍTEMS)</v>
          </cell>
          <cell r="BA193" t="str">
            <v>CONSENTIDO</v>
          </cell>
          <cell r="BB193" t="str">
            <v>CONSENTIDO</v>
          </cell>
          <cell r="BD193" t="str">
            <v>SIE-SIE-60-2024-CENARES/ MINSA-1</v>
          </cell>
          <cell r="BE193">
            <v>45623</v>
          </cell>
        </row>
        <row r="194">
          <cell r="D194" t="str">
            <v>01503</v>
          </cell>
          <cell r="E194" t="str">
            <v>585200260003</v>
          </cell>
          <cell r="F194" t="str">
            <v>CALCITRIOL 0.25 µg  TABLETA</v>
          </cell>
          <cell r="G194" t="str">
            <v>PPFF</v>
          </cell>
          <cell r="H194">
            <v>0.31</v>
          </cell>
          <cell r="I194">
            <v>0.34099999999999997</v>
          </cell>
          <cell r="J194">
            <v>0.28999999999999998</v>
          </cell>
          <cell r="K194">
            <v>1010802.2</v>
          </cell>
          <cell r="L194">
            <v>4194200</v>
          </cell>
          <cell r="M194">
            <v>0.24099999999999999</v>
          </cell>
          <cell r="P194">
            <v>3931400</v>
          </cell>
          <cell r="S194">
            <v>11800</v>
          </cell>
          <cell r="U194">
            <v>28000</v>
          </cell>
          <cell r="W194">
            <v>120000</v>
          </cell>
          <cell r="X194">
            <v>60000</v>
          </cell>
          <cell r="Y194">
            <v>43000</v>
          </cell>
          <cell r="AA194">
            <v>4194200</v>
          </cell>
          <cell r="AB194">
            <v>1140106</v>
          </cell>
          <cell r="AC194">
            <v>0</v>
          </cell>
          <cell r="AD194">
            <v>0</v>
          </cell>
          <cell r="AE194">
            <v>3421.9999999999995</v>
          </cell>
          <cell r="AF194">
            <v>0</v>
          </cell>
          <cell r="AG194">
            <v>8119.9999999999991</v>
          </cell>
          <cell r="AH194">
            <v>0</v>
          </cell>
          <cell r="AI194">
            <v>34800</v>
          </cell>
          <cell r="AJ194">
            <v>17400</v>
          </cell>
          <cell r="AK194">
            <v>12470</v>
          </cell>
          <cell r="AL194">
            <v>0</v>
          </cell>
          <cell r="AM194">
            <v>1216318</v>
          </cell>
          <cell r="AN194">
            <v>947467.4</v>
          </cell>
          <cell r="AO194">
            <v>0</v>
          </cell>
          <cell r="AP194">
            <v>0</v>
          </cell>
          <cell r="AQ194">
            <v>2843.7999999999997</v>
          </cell>
          <cell r="AR194">
            <v>0</v>
          </cell>
          <cell r="AS194">
            <v>6748</v>
          </cell>
          <cell r="AT194">
            <v>0</v>
          </cell>
          <cell r="AU194">
            <v>28920</v>
          </cell>
          <cell r="AV194">
            <v>14460</v>
          </cell>
          <cell r="AW194">
            <v>10363</v>
          </cell>
          <cell r="AX194">
            <v>0</v>
          </cell>
          <cell r="AY194">
            <v>1010802.2</v>
          </cell>
          <cell r="AZ194" t="str">
            <v>SIE PPFF CORP (27 ÍTEMS)</v>
          </cell>
          <cell r="BA194" t="str">
            <v>CONSENTIDO</v>
          </cell>
          <cell r="BB194" t="str">
            <v>CONSENTIDO</v>
          </cell>
          <cell r="BD194" t="str">
            <v>SIE-SIE-60-2024-CENARES/ MINSA-1</v>
          </cell>
          <cell r="BE194">
            <v>45623</v>
          </cell>
        </row>
        <row r="195">
          <cell r="D195" t="str">
            <v>01537</v>
          </cell>
          <cell r="E195" t="str">
            <v>582700100001</v>
          </cell>
          <cell r="F195" t="str">
            <v>CARBIDOPA + LEVODOPA 25 mg + 250 mg  TABLETA</v>
          </cell>
          <cell r="G195" t="str">
            <v>PPFF</v>
          </cell>
          <cell r="H195">
            <v>0.31</v>
          </cell>
          <cell r="I195">
            <v>0.34099999999999997</v>
          </cell>
          <cell r="J195">
            <v>0.28999999999999998</v>
          </cell>
          <cell r="K195">
            <v>1083813.6399999999</v>
          </cell>
          <cell r="L195">
            <v>5276600</v>
          </cell>
          <cell r="M195">
            <v>0.20539999999999997</v>
          </cell>
          <cell r="P195">
            <v>4474000</v>
          </cell>
          <cell r="S195">
            <v>250000</v>
          </cell>
          <cell r="T195">
            <v>16600</v>
          </cell>
          <cell r="U195">
            <v>198000</v>
          </cell>
          <cell r="W195">
            <v>40000</v>
          </cell>
          <cell r="X195">
            <v>120000</v>
          </cell>
          <cell r="Y195">
            <v>178000</v>
          </cell>
          <cell r="AA195">
            <v>5276600</v>
          </cell>
          <cell r="AB195">
            <v>1297460</v>
          </cell>
          <cell r="AC195">
            <v>0</v>
          </cell>
          <cell r="AD195">
            <v>0</v>
          </cell>
          <cell r="AE195">
            <v>72500</v>
          </cell>
          <cell r="AF195">
            <v>4814</v>
          </cell>
          <cell r="AG195">
            <v>57419.999999999993</v>
          </cell>
          <cell r="AH195">
            <v>0</v>
          </cell>
          <cell r="AI195">
            <v>11600</v>
          </cell>
          <cell r="AJ195">
            <v>34800</v>
          </cell>
          <cell r="AK195">
            <v>51620</v>
          </cell>
          <cell r="AL195">
            <v>0</v>
          </cell>
          <cell r="AM195">
            <v>1530214</v>
          </cell>
          <cell r="AN195">
            <v>918959.59999999986</v>
          </cell>
          <cell r="AO195">
            <v>0</v>
          </cell>
          <cell r="AP195">
            <v>0</v>
          </cell>
          <cell r="AQ195">
            <v>51349.999999999993</v>
          </cell>
          <cell r="AR195">
            <v>3409.6399999999994</v>
          </cell>
          <cell r="AS195">
            <v>40669.199999999997</v>
          </cell>
          <cell r="AT195">
            <v>0</v>
          </cell>
          <cell r="AU195">
            <v>8215.9999999999982</v>
          </cell>
          <cell r="AV195">
            <v>24647.999999999996</v>
          </cell>
          <cell r="AW195">
            <v>36561.199999999997</v>
          </cell>
          <cell r="AX195">
            <v>0</v>
          </cell>
          <cell r="AY195">
            <v>1083813.6399999999</v>
          </cell>
          <cell r="AZ195" t="str">
            <v>SIE PPFF CORP (27 ÍTEMS)</v>
          </cell>
          <cell r="BA195" t="str">
            <v>CONSENTIDO</v>
          </cell>
          <cell r="BB195" t="str">
            <v>CONSENTIDO</v>
          </cell>
          <cell r="BD195" t="str">
            <v>SIE-SIE-60-2024-CENARES/ MINSA-1</v>
          </cell>
          <cell r="BE195">
            <v>45623</v>
          </cell>
        </row>
        <row r="196">
          <cell r="D196" t="str">
            <v>01705</v>
          </cell>
          <cell r="E196" t="str">
            <v>580800150004</v>
          </cell>
          <cell r="F196" t="str">
            <v>CEFUROXIMA (COMO AXETIL) 250 mg/5 mL 50 mL SUSPENSION</v>
          </cell>
          <cell r="G196" t="str">
            <v>PPFF</v>
          </cell>
          <cell r="H196">
            <v>13.34</v>
          </cell>
          <cell r="I196">
            <v>14.673999999999999</v>
          </cell>
          <cell r="J196">
            <v>12.73</v>
          </cell>
          <cell r="K196">
            <v>245761.29</v>
          </cell>
          <cell r="L196">
            <v>23125</v>
          </cell>
          <cell r="M196">
            <v>10.627515243243243</v>
          </cell>
          <cell r="P196">
            <v>22775</v>
          </cell>
          <cell r="U196">
            <v>325</v>
          </cell>
          <cell r="X196">
            <v>25</v>
          </cell>
          <cell r="AA196">
            <v>23125</v>
          </cell>
          <cell r="AB196">
            <v>289925.75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4137.25</v>
          </cell>
          <cell r="AH196">
            <v>0</v>
          </cell>
          <cell r="AI196">
            <v>0</v>
          </cell>
          <cell r="AJ196">
            <v>318.25</v>
          </cell>
          <cell r="AK196">
            <v>0</v>
          </cell>
          <cell r="AL196">
            <v>0</v>
          </cell>
          <cell r="AM196">
            <v>294381.25</v>
          </cell>
          <cell r="AN196">
            <v>242041.65966486486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3453.942454054054</v>
          </cell>
          <cell r="AT196">
            <v>0</v>
          </cell>
          <cell r="AU196">
            <v>0</v>
          </cell>
          <cell r="AV196">
            <v>265.68788108108106</v>
          </cell>
          <cell r="AW196">
            <v>0</v>
          </cell>
          <cell r="AX196">
            <v>0</v>
          </cell>
          <cell r="AY196">
            <v>245761.29</v>
          </cell>
          <cell r="AZ196" t="str">
            <v>SIE PPFF CORP (27 ÍTEMS)</v>
          </cell>
          <cell r="BA196" t="str">
            <v>CONSENTIDO</v>
          </cell>
          <cell r="BB196" t="str">
            <v>CONSENTIDO</v>
          </cell>
          <cell r="BD196" t="str">
            <v>SIE-SIE-60-2024-CENARES/ MINSA-1</v>
          </cell>
          <cell r="BE196">
            <v>45623</v>
          </cell>
        </row>
        <row r="197">
          <cell r="D197" t="str">
            <v>02391</v>
          </cell>
          <cell r="E197" t="str">
            <v>580200420001</v>
          </cell>
          <cell r="F197" t="str">
            <v>COLCHICINA 500 µg (0.5 mg)  TABLETA</v>
          </cell>
          <cell r="G197" t="str">
            <v>PPFF</v>
          </cell>
          <cell r="H197">
            <v>0.18000000000000002</v>
          </cell>
          <cell r="I197">
            <v>0.19800000000000001</v>
          </cell>
          <cell r="J197">
            <v>0.17</v>
          </cell>
          <cell r="K197">
            <v>38048</v>
          </cell>
          <cell r="L197">
            <v>325200</v>
          </cell>
          <cell r="M197">
            <v>0.11699876998769988</v>
          </cell>
          <cell r="P197">
            <v>245400</v>
          </cell>
          <cell r="S197">
            <v>15000</v>
          </cell>
          <cell r="T197">
            <v>19200</v>
          </cell>
          <cell r="U197">
            <v>1600</v>
          </cell>
          <cell r="W197">
            <v>19000</v>
          </cell>
          <cell r="X197">
            <v>2000</v>
          </cell>
          <cell r="Y197">
            <v>23000</v>
          </cell>
          <cell r="AA197">
            <v>325200</v>
          </cell>
          <cell r="AB197">
            <v>41718</v>
          </cell>
          <cell r="AC197">
            <v>0</v>
          </cell>
          <cell r="AD197">
            <v>0</v>
          </cell>
          <cell r="AE197">
            <v>2550</v>
          </cell>
          <cell r="AF197">
            <v>3264.0000000000005</v>
          </cell>
          <cell r="AG197">
            <v>272</v>
          </cell>
          <cell r="AH197">
            <v>0</v>
          </cell>
          <cell r="AI197">
            <v>3230.0000000000005</v>
          </cell>
          <cell r="AJ197">
            <v>340</v>
          </cell>
          <cell r="AK197">
            <v>3910.0000000000005</v>
          </cell>
          <cell r="AL197">
            <v>0</v>
          </cell>
          <cell r="AM197">
            <v>55284.000000000007</v>
          </cell>
          <cell r="AN197">
            <v>28711.498154981553</v>
          </cell>
          <cell r="AO197">
            <v>0</v>
          </cell>
          <cell r="AP197">
            <v>0</v>
          </cell>
          <cell r="AQ197">
            <v>1754.9815498154983</v>
          </cell>
          <cell r="AR197">
            <v>2246.3763837638376</v>
          </cell>
          <cell r="AS197">
            <v>187.19803198031983</v>
          </cell>
          <cell r="AT197">
            <v>0</v>
          </cell>
          <cell r="AU197">
            <v>2222.9766297662977</v>
          </cell>
          <cell r="AV197">
            <v>233.99753997539977</v>
          </cell>
          <cell r="AW197">
            <v>2690.9717097170974</v>
          </cell>
          <cell r="AX197">
            <v>0</v>
          </cell>
          <cell r="AY197">
            <v>38048</v>
          </cell>
          <cell r="AZ197" t="str">
            <v>SIE PPFF CORP (27 ÍTEMS)</v>
          </cell>
          <cell r="BA197" t="str">
            <v>CONSENTIDO</v>
          </cell>
          <cell r="BB197" t="str">
            <v>CONSENTIDO</v>
          </cell>
          <cell r="BD197" t="str">
            <v>SIE-SIE-60-2024-CENARES/ MINSA-1</v>
          </cell>
          <cell r="BE197">
            <v>45623</v>
          </cell>
        </row>
        <row r="198">
          <cell r="D198" t="str">
            <v>03086</v>
          </cell>
          <cell r="E198" t="str">
            <v>582800060002</v>
          </cell>
          <cell r="F198" t="str">
            <v>ENOXAPARINA SODICA 40 mg/0.4 mL 0.4 mL INYECTABLE</v>
          </cell>
          <cell r="G198" t="str">
            <v>PPFF</v>
          </cell>
          <cell r="H198">
            <v>9.14</v>
          </cell>
          <cell r="I198">
            <v>10.054</v>
          </cell>
          <cell r="J198">
            <v>8.7200000000000006</v>
          </cell>
          <cell r="K198">
            <v>4270000</v>
          </cell>
          <cell r="L198">
            <v>584615</v>
          </cell>
          <cell r="M198">
            <v>7.3039521736527462</v>
          </cell>
          <cell r="P198">
            <v>501315</v>
          </cell>
          <cell r="S198">
            <v>15000</v>
          </cell>
          <cell r="U198">
            <v>58000</v>
          </cell>
          <cell r="X198">
            <v>300</v>
          </cell>
          <cell r="Y198">
            <v>10000</v>
          </cell>
          <cell r="AA198">
            <v>584615</v>
          </cell>
          <cell r="AB198">
            <v>4371466.8000000007</v>
          </cell>
          <cell r="AC198">
            <v>0</v>
          </cell>
          <cell r="AD198">
            <v>0</v>
          </cell>
          <cell r="AE198">
            <v>130800.00000000001</v>
          </cell>
          <cell r="AF198">
            <v>0</v>
          </cell>
          <cell r="AG198">
            <v>505760.00000000006</v>
          </cell>
          <cell r="AH198">
            <v>0</v>
          </cell>
          <cell r="AI198">
            <v>0</v>
          </cell>
          <cell r="AJ198">
            <v>2616</v>
          </cell>
          <cell r="AK198">
            <v>87200</v>
          </cell>
          <cell r="AL198">
            <v>0</v>
          </cell>
          <cell r="AM198">
            <v>5097842.8000000007</v>
          </cell>
          <cell r="AN198">
            <v>3661580.7839347264</v>
          </cell>
          <cell r="AO198">
            <v>0</v>
          </cell>
          <cell r="AP198">
            <v>0</v>
          </cell>
          <cell r="AQ198">
            <v>109559.28260479119</v>
          </cell>
          <cell r="AR198">
            <v>0</v>
          </cell>
          <cell r="AS198">
            <v>423629.2260718593</v>
          </cell>
          <cell r="AT198">
            <v>0</v>
          </cell>
          <cell r="AU198">
            <v>0</v>
          </cell>
          <cell r="AV198">
            <v>2191.185652095824</v>
          </cell>
          <cell r="AW198">
            <v>73039.521736527458</v>
          </cell>
          <cell r="AX198">
            <v>0</v>
          </cell>
          <cell r="AY198">
            <v>4270000</v>
          </cell>
          <cell r="AZ198" t="str">
            <v>SIE PPFF CORP (27 ÍTEMS)</v>
          </cell>
          <cell r="BA198" t="str">
            <v>CONSENTIDO</v>
          </cell>
          <cell r="BB198" t="str">
            <v>CONSENTIDO</v>
          </cell>
          <cell r="BD198" t="str">
            <v>SIE-SIE-60-2024-CENARES/ MINSA-1</v>
          </cell>
          <cell r="BE198">
            <v>45623</v>
          </cell>
        </row>
        <row r="199">
          <cell r="D199" t="str">
            <v>03088</v>
          </cell>
          <cell r="E199" t="str">
            <v>582800060001</v>
          </cell>
          <cell r="F199" t="str">
            <v>ENOXAPARINA SODICA 60 mg/0.6 mL 0.6 mL INYECTABLE</v>
          </cell>
          <cell r="G199" t="str">
            <v>PPFF</v>
          </cell>
          <cell r="H199">
            <v>12.49</v>
          </cell>
          <cell r="I199">
            <v>13.739000000000001</v>
          </cell>
          <cell r="J199">
            <v>11.92</v>
          </cell>
          <cell r="K199">
            <v>3570000</v>
          </cell>
          <cell r="L199">
            <v>371923</v>
          </cell>
          <cell r="M199">
            <v>9.5987610338699145</v>
          </cell>
          <cell r="P199">
            <v>344723</v>
          </cell>
          <cell r="S199">
            <v>11000</v>
          </cell>
          <cell r="U199">
            <v>6000</v>
          </cell>
          <cell r="X199">
            <v>200</v>
          </cell>
          <cell r="Y199">
            <v>10000</v>
          </cell>
          <cell r="AA199">
            <v>371923</v>
          </cell>
          <cell r="AB199">
            <v>4109098.16</v>
          </cell>
          <cell r="AC199">
            <v>0</v>
          </cell>
          <cell r="AD199">
            <v>0</v>
          </cell>
          <cell r="AE199">
            <v>131120</v>
          </cell>
          <cell r="AF199">
            <v>0</v>
          </cell>
          <cell r="AG199">
            <v>71520</v>
          </cell>
          <cell r="AH199">
            <v>0</v>
          </cell>
          <cell r="AI199">
            <v>0</v>
          </cell>
          <cell r="AJ199">
            <v>2384</v>
          </cell>
          <cell r="AK199">
            <v>119200</v>
          </cell>
          <cell r="AL199">
            <v>0</v>
          </cell>
          <cell r="AM199">
            <v>4433322.16</v>
          </cell>
          <cell r="AN199">
            <v>3308913.6998787387</v>
          </cell>
          <cell r="AO199">
            <v>0</v>
          </cell>
          <cell r="AP199">
            <v>0</v>
          </cell>
          <cell r="AQ199">
            <v>105586.37137256906</v>
          </cell>
          <cell r="AR199">
            <v>0</v>
          </cell>
          <cell r="AS199">
            <v>57592.566203219489</v>
          </cell>
          <cell r="AT199">
            <v>0</v>
          </cell>
          <cell r="AU199">
            <v>0</v>
          </cell>
          <cell r="AV199">
            <v>1919.7522067739828</v>
          </cell>
          <cell r="AW199">
            <v>95987.610338699145</v>
          </cell>
          <cell r="AX199">
            <v>0</v>
          </cell>
          <cell r="AY199">
            <v>3570000</v>
          </cell>
          <cell r="AZ199" t="str">
            <v>SIE PPFF CORP (27 ÍTEMS)</v>
          </cell>
          <cell r="BA199" t="str">
            <v>CONSENTIDO</v>
          </cell>
          <cell r="BB199" t="str">
            <v>CONSENTIDO</v>
          </cell>
          <cell r="BD199" t="str">
            <v>SIE-SIE-60-2024-CENARES/ MINSA-1</v>
          </cell>
          <cell r="BE199">
            <v>45623</v>
          </cell>
        </row>
        <row r="200">
          <cell r="D200" t="str">
            <v>03266</v>
          </cell>
          <cell r="E200" t="str">
            <v>583900430002</v>
          </cell>
          <cell r="F200" t="str">
            <v>ESTRIOL (CREMA VAGINAL) 100 mg/100 g (0.1 %) 15 g CREMA</v>
          </cell>
          <cell r="G200" t="str">
            <v>PPFF</v>
          </cell>
          <cell r="H200">
            <v>25.1</v>
          </cell>
          <cell r="I200">
            <v>27.61</v>
          </cell>
          <cell r="J200">
            <v>23.97</v>
          </cell>
          <cell r="K200">
            <v>2470000</v>
          </cell>
          <cell r="L200">
            <v>143525</v>
          </cell>
          <cell r="M200">
            <v>17.209545375370144</v>
          </cell>
          <cell r="P200">
            <v>108275</v>
          </cell>
          <cell r="S200">
            <v>3500</v>
          </cell>
          <cell r="T200">
            <v>150</v>
          </cell>
          <cell r="U200">
            <v>15000</v>
          </cell>
          <cell r="W200">
            <v>3500</v>
          </cell>
          <cell r="X200">
            <v>12000</v>
          </cell>
          <cell r="Y200">
            <v>1100</v>
          </cell>
          <cell r="AA200">
            <v>143525</v>
          </cell>
          <cell r="AB200">
            <v>2595351.75</v>
          </cell>
          <cell r="AC200">
            <v>0</v>
          </cell>
          <cell r="AD200">
            <v>0</v>
          </cell>
          <cell r="AE200">
            <v>83895</v>
          </cell>
          <cell r="AF200">
            <v>3595.5</v>
          </cell>
          <cell r="AG200">
            <v>359550</v>
          </cell>
          <cell r="AH200">
            <v>0</v>
          </cell>
          <cell r="AI200">
            <v>83895</v>
          </cell>
          <cell r="AJ200">
            <v>287640</v>
          </cell>
          <cell r="AK200">
            <v>26367</v>
          </cell>
          <cell r="AL200">
            <v>0</v>
          </cell>
          <cell r="AM200">
            <v>3440294.25</v>
          </cell>
          <cell r="AN200">
            <v>1863363.5255182025</v>
          </cell>
          <cell r="AO200">
            <v>0</v>
          </cell>
          <cell r="AP200">
            <v>0</v>
          </cell>
          <cell r="AQ200">
            <v>60233.408813795504</v>
          </cell>
          <cell r="AR200">
            <v>2581.4318063055216</v>
          </cell>
          <cell r="AS200">
            <v>258143.18063055217</v>
          </cell>
          <cell r="AT200">
            <v>0</v>
          </cell>
          <cell r="AU200">
            <v>60233.408813795504</v>
          </cell>
          <cell r="AV200">
            <v>206514.54450444173</v>
          </cell>
          <cell r="AW200">
            <v>18930.499912907158</v>
          </cell>
          <cell r="AX200">
            <v>0</v>
          </cell>
          <cell r="AY200">
            <v>2470000</v>
          </cell>
          <cell r="AZ200" t="str">
            <v>SIE PPFF CORP (27 ÍTEMS)</v>
          </cell>
          <cell r="BA200" t="str">
            <v>CONSENTIDO</v>
          </cell>
          <cell r="BB200" t="str">
            <v>CONSENTIDO</v>
          </cell>
          <cell r="BD200" t="str">
            <v>SIE-SIE-60-2024-CENARES/ MINSA-1</v>
          </cell>
          <cell r="BE200">
            <v>45623</v>
          </cell>
        </row>
        <row r="201">
          <cell r="D201" t="str">
            <v>03944</v>
          </cell>
          <cell r="E201" t="str">
            <v>583301000007</v>
          </cell>
          <cell r="F201" t="str">
            <v>HIDROCORTISONA (COMO ACETATO) 1 g/100 g (1 %) 20 g CREMA</v>
          </cell>
          <cell r="G201" t="str">
            <v>PPFF</v>
          </cell>
          <cell r="H201">
            <v>3.26</v>
          </cell>
          <cell r="I201">
            <v>3.5859999999999999</v>
          </cell>
          <cell r="J201">
            <v>3.11</v>
          </cell>
          <cell r="K201">
            <v>148786</v>
          </cell>
          <cell r="L201">
            <v>55725</v>
          </cell>
          <cell r="M201">
            <v>2.670004486316734</v>
          </cell>
          <cell r="P201">
            <v>50500</v>
          </cell>
          <cell r="R201">
            <v>500</v>
          </cell>
          <cell r="S201">
            <v>2500</v>
          </cell>
          <cell r="T201">
            <v>1000</v>
          </cell>
          <cell r="W201">
            <v>125</v>
          </cell>
          <cell r="X201">
            <v>600</v>
          </cell>
          <cell r="Y201">
            <v>500</v>
          </cell>
          <cell r="AA201">
            <v>55725</v>
          </cell>
          <cell r="AB201">
            <v>157055</v>
          </cell>
          <cell r="AC201">
            <v>0</v>
          </cell>
          <cell r="AD201">
            <v>1555</v>
          </cell>
          <cell r="AE201">
            <v>7775</v>
          </cell>
          <cell r="AF201">
            <v>3110</v>
          </cell>
          <cell r="AG201">
            <v>0</v>
          </cell>
          <cell r="AH201">
            <v>0</v>
          </cell>
          <cell r="AI201">
            <v>388.75</v>
          </cell>
          <cell r="AJ201">
            <v>1866</v>
          </cell>
          <cell r="AK201">
            <v>1555</v>
          </cell>
          <cell r="AL201">
            <v>0</v>
          </cell>
          <cell r="AM201">
            <v>173304.75</v>
          </cell>
          <cell r="AN201">
            <v>134835.22655899505</v>
          </cell>
          <cell r="AO201">
            <v>0</v>
          </cell>
          <cell r="AP201">
            <v>1335.002243158367</v>
          </cell>
          <cell r="AQ201">
            <v>6675.0112157918347</v>
          </cell>
          <cell r="AR201">
            <v>2670.0044863167341</v>
          </cell>
          <cell r="AS201">
            <v>0</v>
          </cell>
          <cell r="AT201">
            <v>0</v>
          </cell>
          <cell r="AU201">
            <v>333.75056078959176</v>
          </cell>
          <cell r="AV201">
            <v>1602.0026917900404</v>
          </cell>
          <cell r="AW201">
            <v>1335.002243158367</v>
          </cell>
          <cell r="AX201">
            <v>0</v>
          </cell>
          <cell r="AY201">
            <v>148786</v>
          </cell>
          <cell r="AZ201" t="str">
            <v>SIE PPFF CORP (27 ÍTEMS)</v>
          </cell>
          <cell r="BA201" t="str">
            <v>CONSENTIDO</v>
          </cell>
          <cell r="BB201" t="str">
            <v>CONSENTIDO</v>
          </cell>
          <cell r="BD201" t="str">
            <v>SIE-SIE-60-2024-CENARES/ MINSA-1</v>
          </cell>
          <cell r="BE201">
            <v>45623</v>
          </cell>
        </row>
        <row r="202">
          <cell r="D202" t="str">
            <v>04175</v>
          </cell>
          <cell r="E202" t="str">
            <v>583300900001</v>
          </cell>
          <cell r="F202" t="str">
            <v>ISOTRETINOINA 20 mg  TABLETA</v>
          </cell>
          <cell r="G202" t="str">
            <v>PPFF</v>
          </cell>
          <cell r="H202">
            <v>1.04</v>
          </cell>
          <cell r="I202">
            <v>1.1440000000000001</v>
          </cell>
          <cell r="J202">
            <v>0.5</v>
          </cell>
          <cell r="K202">
            <v>115599</v>
          </cell>
          <cell r="L202">
            <v>209500</v>
          </cell>
          <cell r="M202">
            <v>0.55178520286396182</v>
          </cell>
          <cell r="P202">
            <v>154100</v>
          </cell>
          <cell r="S202">
            <v>10200</v>
          </cell>
          <cell r="U202">
            <v>45000</v>
          </cell>
          <cell r="Y202">
            <v>200</v>
          </cell>
          <cell r="AA202">
            <v>209500</v>
          </cell>
          <cell r="AB202">
            <v>77050</v>
          </cell>
          <cell r="AC202">
            <v>0</v>
          </cell>
          <cell r="AD202">
            <v>0</v>
          </cell>
          <cell r="AE202">
            <v>5100</v>
          </cell>
          <cell r="AF202">
            <v>0</v>
          </cell>
          <cell r="AG202">
            <v>22500</v>
          </cell>
          <cell r="AH202">
            <v>0</v>
          </cell>
          <cell r="AI202">
            <v>0</v>
          </cell>
          <cell r="AJ202">
            <v>0</v>
          </cell>
          <cell r="AK202">
            <v>100</v>
          </cell>
          <cell r="AL202">
            <v>0</v>
          </cell>
          <cell r="AM202">
            <v>104750</v>
          </cell>
          <cell r="AN202">
            <v>85030.099761336518</v>
          </cell>
          <cell r="AO202">
            <v>0</v>
          </cell>
          <cell r="AP202">
            <v>0</v>
          </cell>
          <cell r="AQ202">
            <v>5628.2090692124102</v>
          </cell>
          <cell r="AR202">
            <v>0</v>
          </cell>
          <cell r="AS202">
            <v>24830.334128878283</v>
          </cell>
          <cell r="AT202">
            <v>0</v>
          </cell>
          <cell r="AU202">
            <v>0</v>
          </cell>
          <cell r="AV202">
            <v>0</v>
          </cell>
          <cell r="AW202">
            <v>110.35704057279236</v>
          </cell>
          <cell r="AX202">
            <v>0</v>
          </cell>
          <cell r="AY202">
            <v>115599</v>
          </cell>
          <cell r="AZ202" t="str">
            <v>SIE PPFF CORP (27 ÍTEMS)</v>
          </cell>
          <cell r="BA202" t="str">
            <v>CONSENTIDO</v>
          </cell>
          <cell r="BB202" t="str">
            <v>CONSENTIDO</v>
          </cell>
          <cell r="BD202" t="str">
            <v>SIE-SIE-60-2024-CENARES/ MINSA-1</v>
          </cell>
          <cell r="BE202">
            <v>45623</v>
          </cell>
        </row>
        <row r="203">
          <cell r="D203" t="str">
            <v>04752</v>
          </cell>
          <cell r="E203" t="str">
            <v>583800760003</v>
          </cell>
          <cell r="F203" t="str">
            <v>METOCLOPRAMIDA CLORHIDRATO 10 mg  TABLETA</v>
          </cell>
          <cell r="G203" t="str">
            <v>PPFF</v>
          </cell>
          <cell r="H203">
            <v>0.08</v>
          </cell>
          <cell r="I203">
            <v>8.7999999999999995E-2</v>
          </cell>
          <cell r="J203">
            <v>7.0000000000000007E-2</v>
          </cell>
          <cell r="K203">
            <v>203997</v>
          </cell>
          <cell r="L203">
            <v>4636600</v>
          </cell>
          <cell r="M203">
            <v>4.3997109951257385E-2</v>
          </cell>
          <cell r="P203">
            <v>4491300</v>
          </cell>
          <cell r="T203">
            <v>32300</v>
          </cell>
          <cell r="U203">
            <v>40000</v>
          </cell>
          <cell r="W203">
            <v>22000</v>
          </cell>
          <cell r="X203">
            <v>50000</v>
          </cell>
          <cell r="Y203">
            <v>1000</v>
          </cell>
          <cell r="AA203">
            <v>4636600</v>
          </cell>
          <cell r="AB203">
            <v>314391.00000000006</v>
          </cell>
          <cell r="AC203">
            <v>0</v>
          </cell>
          <cell r="AD203">
            <v>0</v>
          </cell>
          <cell r="AE203">
            <v>0</v>
          </cell>
          <cell r="AF203">
            <v>2261</v>
          </cell>
          <cell r="AG203">
            <v>2800.0000000000005</v>
          </cell>
          <cell r="AH203">
            <v>0</v>
          </cell>
          <cell r="AI203">
            <v>1540.0000000000002</v>
          </cell>
          <cell r="AJ203">
            <v>3500.0000000000005</v>
          </cell>
          <cell r="AK203">
            <v>70</v>
          </cell>
          <cell r="AL203">
            <v>0</v>
          </cell>
          <cell r="AM203">
            <v>324562.00000000006</v>
          </cell>
          <cell r="AN203">
            <v>197604.21992408228</v>
          </cell>
          <cell r="AO203">
            <v>0</v>
          </cell>
          <cell r="AP203">
            <v>0</v>
          </cell>
          <cell r="AQ203">
            <v>0</v>
          </cell>
          <cell r="AR203">
            <v>1421.1066514256136</v>
          </cell>
          <cell r="AS203">
            <v>1759.8843980502954</v>
          </cell>
          <cell r="AT203">
            <v>0</v>
          </cell>
          <cell r="AU203">
            <v>967.93641892766243</v>
          </cell>
          <cell r="AV203">
            <v>2199.8554975628695</v>
          </cell>
          <cell r="AW203">
            <v>43.997109951257386</v>
          </cell>
          <cell r="AX203">
            <v>0</v>
          </cell>
          <cell r="AY203">
            <v>203997</v>
          </cell>
          <cell r="AZ203" t="str">
            <v>SIE PPFF CORP (27 ÍTEMS)</v>
          </cell>
          <cell r="BA203" t="str">
            <v>CONTRATADO</v>
          </cell>
          <cell r="BB203" t="str">
            <v>CONTRATADO</v>
          </cell>
          <cell r="BD203" t="str">
            <v>SIE-SIE-60-2024-CENARES/ MINSA-1</v>
          </cell>
          <cell r="BE203">
            <v>45623</v>
          </cell>
        </row>
        <row r="204">
          <cell r="D204" t="str">
            <v>06284</v>
          </cell>
          <cell r="E204" t="str">
            <v>587100060002</v>
          </cell>
          <cell r="F204" t="str">
            <v>TRIAMCINOLONA ACETONIDO 40 mg/mL 1 mL INYECTABLE</v>
          </cell>
          <cell r="G204" t="str">
            <v>PPFF</v>
          </cell>
          <cell r="H204">
            <v>8.879999999999999</v>
          </cell>
          <cell r="I204">
            <v>9.7679999999999989</v>
          </cell>
          <cell r="J204">
            <v>8.4700000000000006</v>
          </cell>
          <cell r="K204">
            <v>68483</v>
          </cell>
          <cell r="L204">
            <v>9925</v>
          </cell>
          <cell r="M204">
            <v>6.900050377833753</v>
          </cell>
          <cell r="P204">
            <v>8325</v>
          </cell>
          <cell r="U204">
            <v>800</v>
          </cell>
          <cell r="X204">
            <v>800</v>
          </cell>
          <cell r="AA204">
            <v>9925</v>
          </cell>
          <cell r="AB204">
            <v>70512.75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6776.0000000000009</v>
          </cell>
          <cell r="AH204">
            <v>0</v>
          </cell>
          <cell r="AI204">
            <v>0</v>
          </cell>
          <cell r="AJ204">
            <v>6776.0000000000009</v>
          </cell>
          <cell r="AK204">
            <v>0</v>
          </cell>
          <cell r="AL204">
            <v>0</v>
          </cell>
          <cell r="AM204">
            <v>84064.75</v>
          </cell>
          <cell r="AN204">
            <v>57442.919395465993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5520.0403022670025</v>
          </cell>
          <cell r="AT204">
            <v>0</v>
          </cell>
          <cell r="AU204">
            <v>0</v>
          </cell>
          <cell r="AV204">
            <v>5520.0403022670025</v>
          </cell>
          <cell r="AW204">
            <v>0</v>
          </cell>
          <cell r="AX204">
            <v>0</v>
          </cell>
          <cell r="AY204">
            <v>68483</v>
          </cell>
          <cell r="AZ204" t="str">
            <v>SIE PPFF CORP (27 ÍTEMS)</v>
          </cell>
          <cell r="BA204" t="str">
            <v>CONSENTIDO</v>
          </cell>
          <cell r="BB204" t="str">
            <v>CONSENTIDO</v>
          </cell>
          <cell r="BD204" t="str">
            <v>SIE-SIE-60-2024-CENARES/ MINSA-1</v>
          </cell>
          <cell r="BE204">
            <v>45623</v>
          </cell>
        </row>
        <row r="205">
          <cell r="D205" t="str">
            <v>06502</v>
          </cell>
          <cell r="E205" t="str">
            <v>582800290001</v>
          </cell>
          <cell r="F205" t="str">
            <v>WARFARINA SODICA 5 mg  TABLETA</v>
          </cell>
          <cell r="G205" t="str">
            <v>PPFF</v>
          </cell>
          <cell r="H205">
            <v>0.26</v>
          </cell>
          <cell r="I205">
            <v>0.28600000000000003</v>
          </cell>
          <cell r="J205">
            <v>0.24</v>
          </cell>
          <cell r="K205">
            <v>259434</v>
          </cell>
          <cell r="L205">
            <v>1441300</v>
          </cell>
          <cell r="M205">
            <v>0.18</v>
          </cell>
          <cell r="P205">
            <v>1261800</v>
          </cell>
          <cell r="S205">
            <v>74500</v>
          </cell>
          <cell r="U205">
            <v>100000</v>
          </cell>
          <cell r="Y205">
            <v>5000</v>
          </cell>
          <cell r="AA205">
            <v>1441300</v>
          </cell>
          <cell r="AB205">
            <v>302832</v>
          </cell>
          <cell r="AC205">
            <v>0</v>
          </cell>
          <cell r="AD205">
            <v>0</v>
          </cell>
          <cell r="AE205">
            <v>17880</v>
          </cell>
          <cell r="AF205">
            <v>0</v>
          </cell>
          <cell r="AG205">
            <v>24000</v>
          </cell>
          <cell r="AH205">
            <v>0</v>
          </cell>
          <cell r="AI205">
            <v>0</v>
          </cell>
          <cell r="AJ205">
            <v>0</v>
          </cell>
          <cell r="AK205">
            <v>1200</v>
          </cell>
          <cell r="AL205">
            <v>0</v>
          </cell>
          <cell r="AM205">
            <v>345912</v>
          </cell>
          <cell r="AN205">
            <v>227124</v>
          </cell>
          <cell r="AO205">
            <v>0</v>
          </cell>
          <cell r="AP205">
            <v>0</v>
          </cell>
          <cell r="AQ205">
            <v>13410</v>
          </cell>
          <cell r="AR205">
            <v>0</v>
          </cell>
          <cell r="AS205">
            <v>18000</v>
          </cell>
          <cell r="AT205">
            <v>0</v>
          </cell>
          <cell r="AU205">
            <v>0</v>
          </cell>
          <cell r="AV205">
            <v>0</v>
          </cell>
          <cell r="AW205">
            <v>900</v>
          </cell>
          <cell r="AX205">
            <v>0</v>
          </cell>
          <cell r="AY205">
            <v>259434</v>
          </cell>
          <cell r="AZ205" t="str">
            <v>SIE PPFF CORP (27 ÍTEMS)</v>
          </cell>
          <cell r="BA205" t="str">
            <v>CONSENTIDO</v>
          </cell>
          <cell r="BB205" t="str">
            <v>CONSENTIDO</v>
          </cell>
          <cell r="BD205" t="str">
            <v>SIE-SIE-60-2024-CENARES/ MINSA-1</v>
          </cell>
          <cell r="BE205">
            <v>45623</v>
          </cell>
        </row>
        <row r="206">
          <cell r="D206" t="str">
            <v>19723</v>
          </cell>
          <cell r="E206" t="str">
            <v>585000490027</v>
          </cell>
          <cell r="F206" t="str">
            <v>SALBUTAMOL 5 mg/mL 10 mL SOLUCION</v>
          </cell>
          <cell r="G206" t="str">
            <v>PPFF</v>
          </cell>
          <cell r="H206">
            <v>4.22</v>
          </cell>
          <cell r="I206">
            <v>4.6419999999999995</v>
          </cell>
          <cell r="J206">
            <v>4.0199999999999996</v>
          </cell>
          <cell r="K206">
            <v>1018449.75</v>
          </cell>
          <cell r="L206">
            <v>170025</v>
          </cell>
          <cell r="M206">
            <v>5.99</v>
          </cell>
          <cell r="P206">
            <v>166750</v>
          </cell>
          <cell r="R206">
            <v>100</v>
          </cell>
          <cell r="T206">
            <v>175</v>
          </cell>
          <cell r="U206">
            <v>2000</v>
          </cell>
          <cell r="X206">
            <v>1000</v>
          </cell>
          <cell r="AA206">
            <v>170025</v>
          </cell>
          <cell r="AB206">
            <v>670334.99999999988</v>
          </cell>
          <cell r="AC206">
            <v>0</v>
          </cell>
          <cell r="AD206">
            <v>401.99999999999994</v>
          </cell>
          <cell r="AE206">
            <v>0</v>
          </cell>
          <cell r="AF206">
            <v>703.49999999999989</v>
          </cell>
          <cell r="AG206">
            <v>8039.9999999999991</v>
          </cell>
          <cell r="AH206">
            <v>0</v>
          </cell>
          <cell r="AI206">
            <v>0</v>
          </cell>
          <cell r="AJ206">
            <v>4019.9999999999995</v>
          </cell>
          <cell r="AK206">
            <v>0</v>
          </cell>
          <cell r="AL206">
            <v>0</v>
          </cell>
          <cell r="AM206">
            <v>683500.49999999988</v>
          </cell>
          <cell r="AN206">
            <v>998832.5</v>
          </cell>
          <cell r="AO206">
            <v>0</v>
          </cell>
          <cell r="AP206">
            <v>599</v>
          </cell>
          <cell r="AQ206">
            <v>0</v>
          </cell>
          <cell r="AR206">
            <v>1048.25</v>
          </cell>
          <cell r="AS206">
            <v>11980</v>
          </cell>
          <cell r="AT206">
            <v>0</v>
          </cell>
          <cell r="AU206">
            <v>0</v>
          </cell>
          <cell r="AV206">
            <v>5990</v>
          </cell>
          <cell r="AW206">
            <v>0</v>
          </cell>
          <cell r="AX206">
            <v>0</v>
          </cell>
          <cell r="AY206">
            <v>1018449.75</v>
          </cell>
          <cell r="AZ206" t="str">
            <v>SIE PPFF CORP (27 ÍTEMS)</v>
          </cell>
          <cell r="BA206" t="str">
            <v>CONSENTIDO</v>
          </cell>
          <cell r="BB206" t="str">
            <v>CONSENTIDO</v>
          </cell>
          <cell r="BD206" t="str">
            <v>SIE-SIE-60-2024-CENARES/ MINSA-1</v>
          </cell>
          <cell r="BE206">
            <v>45623</v>
          </cell>
        </row>
        <row r="207">
          <cell r="D207" t="str">
            <v>36966</v>
          </cell>
          <cell r="E207" t="str">
            <v>585701820010</v>
          </cell>
          <cell r="F207" t="str">
            <v>MACROGOL 3350 (POLIETILENGLICOL 3350) COMBINACIONES 105 g 110.10 g POLVO</v>
          </cell>
          <cell r="G207" t="str">
            <v>PPFF</v>
          </cell>
          <cell r="H207">
            <v>14.18</v>
          </cell>
          <cell r="I207">
            <v>15.597999999999999</v>
          </cell>
          <cell r="J207">
            <v>13.54</v>
          </cell>
          <cell r="K207">
            <v>1949895.36</v>
          </cell>
          <cell r="L207">
            <v>208992</v>
          </cell>
          <cell r="M207">
            <v>9.33</v>
          </cell>
          <cell r="P207">
            <v>183592</v>
          </cell>
          <cell r="S207">
            <v>6000</v>
          </cell>
          <cell r="U207">
            <v>19000</v>
          </cell>
          <cell r="X207">
            <v>400</v>
          </cell>
          <cell r="AA207">
            <v>208992</v>
          </cell>
          <cell r="AB207">
            <v>2485835.6799999997</v>
          </cell>
          <cell r="AC207">
            <v>0</v>
          </cell>
          <cell r="AD207">
            <v>0</v>
          </cell>
          <cell r="AE207">
            <v>81240</v>
          </cell>
          <cell r="AF207">
            <v>0</v>
          </cell>
          <cell r="AG207">
            <v>257259.99999999997</v>
          </cell>
          <cell r="AH207">
            <v>0</v>
          </cell>
          <cell r="AI207">
            <v>0</v>
          </cell>
          <cell r="AJ207">
            <v>5416</v>
          </cell>
          <cell r="AK207">
            <v>0</v>
          </cell>
          <cell r="AL207">
            <v>0</v>
          </cell>
          <cell r="AM207">
            <v>2829751.6799999997</v>
          </cell>
          <cell r="AN207">
            <v>1712913.36</v>
          </cell>
          <cell r="AO207">
            <v>0</v>
          </cell>
          <cell r="AP207">
            <v>0</v>
          </cell>
          <cell r="AQ207">
            <v>55980</v>
          </cell>
          <cell r="AR207">
            <v>0</v>
          </cell>
          <cell r="AS207">
            <v>177270</v>
          </cell>
          <cell r="AT207">
            <v>0</v>
          </cell>
          <cell r="AU207">
            <v>0</v>
          </cell>
          <cell r="AV207">
            <v>3732</v>
          </cell>
          <cell r="AW207">
            <v>0</v>
          </cell>
          <cell r="AX207">
            <v>0</v>
          </cell>
          <cell r="AY207">
            <v>1949895.36</v>
          </cell>
          <cell r="AZ207" t="str">
            <v>SIE PPFF CORP (27 ÍTEMS)</v>
          </cell>
          <cell r="BA207" t="str">
            <v>CONSENTIDO</v>
          </cell>
          <cell r="BB207" t="str">
            <v>CONSENTIDO</v>
          </cell>
          <cell r="BD207" t="str">
            <v>SIE-SIE-60-2024-CENARES/ MINSA-1</v>
          </cell>
          <cell r="BE207">
            <v>45623</v>
          </cell>
        </row>
        <row r="208">
          <cell r="D208" t="str">
            <v>00223</v>
          </cell>
          <cell r="E208" t="str">
            <v>582800020004</v>
          </cell>
          <cell r="F208" t="str">
            <v>ACIDO TRANEXAMICO 1 g 10 mL INYECTABLE</v>
          </cell>
          <cell r="G208" t="str">
            <v>PPFF</v>
          </cell>
          <cell r="H208">
            <v>0.55000000000000004</v>
          </cell>
          <cell r="I208">
            <v>0.60500000000000009</v>
          </cell>
          <cell r="J208">
            <v>3.27</v>
          </cell>
          <cell r="K208">
            <v>1306147</v>
          </cell>
          <cell r="L208">
            <v>575395</v>
          </cell>
          <cell r="M208">
            <v>2.2700006082777917</v>
          </cell>
          <cell r="P208">
            <v>567409</v>
          </cell>
          <cell r="S208">
            <v>3500</v>
          </cell>
          <cell r="T208">
            <v>1936</v>
          </cell>
          <cell r="U208">
            <v>2250</v>
          </cell>
          <cell r="X208">
            <v>300</v>
          </cell>
          <cell r="AA208">
            <v>575395</v>
          </cell>
          <cell r="AB208">
            <v>1855427.43</v>
          </cell>
          <cell r="AC208">
            <v>0</v>
          </cell>
          <cell r="AD208">
            <v>0</v>
          </cell>
          <cell r="AE208">
            <v>11445</v>
          </cell>
          <cell r="AF208">
            <v>6330.72</v>
          </cell>
          <cell r="AG208">
            <v>7357.5</v>
          </cell>
          <cell r="AH208">
            <v>0</v>
          </cell>
          <cell r="AI208">
            <v>0</v>
          </cell>
          <cell r="AJ208">
            <v>981</v>
          </cell>
          <cell r="AK208">
            <v>0</v>
          </cell>
          <cell r="AL208">
            <v>0</v>
          </cell>
          <cell r="AM208">
            <v>1881541.65</v>
          </cell>
          <cell r="AN208">
            <v>1288018.7751422934</v>
          </cell>
          <cell r="AO208">
            <v>0</v>
          </cell>
          <cell r="AP208">
            <v>0</v>
          </cell>
          <cell r="AQ208">
            <v>7945.0021289722708</v>
          </cell>
          <cell r="AR208">
            <v>4394.7211776258046</v>
          </cell>
          <cell r="AS208">
            <v>5107.5013686250313</v>
          </cell>
          <cell r="AT208">
            <v>0</v>
          </cell>
          <cell r="AU208">
            <v>0</v>
          </cell>
          <cell r="AV208">
            <v>681.00018248333754</v>
          </cell>
          <cell r="AW208">
            <v>0</v>
          </cell>
          <cell r="AX208">
            <v>0</v>
          </cell>
          <cell r="AY208">
            <v>1306147</v>
          </cell>
          <cell r="AZ208" t="str">
            <v>SIE PPFF CORP INYECTABLES (52 ÍTEMS)</v>
          </cell>
          <cell r="BA208" t="str">
            <v>CONSENTIDO</v>
          </cell>
          <cell r="BB208" t="str">
            <v>CONSENTIDO</v>
          </cell>
          <cell r="BD208" t="str">
            <v>SIE-SIE-48-2024-CENARES/MINSA-1</v>
          </cell>
        </row>
        <row r="209">
          <cell r="D209" t="str">
            <v>00627</v>
          </cell>
          <cell r="E209" t="str">
            <v>580900030001</v>
          </cell>
          <cell r="F209" t="str">
            <v>AMIKACINA (COMO SULFATO) 250 mg/ mL 2 mL INYECTABLE</v>
          </cell>
          <cell r="G209" t="str">
            <v>PPFF</v>
          </cell>
          <cell r="H209">
            <v>1.04</v>
          </cell>
          <cell r="I209">
            <v>1.1440000000000001</v>
          </cell>
          <cell r="J209">
            <v>1.01</v>
          </cell>
          <cell r="K209">
            <v>1465281</v>
          </cell>
          <cell r="L209">
            <v>1555500</v>
          </cell>
          <cell r="M209">
            <v>0.94199999999999995</v>
          </cell>
          <cell r="P209">
            <v>1509350</v>
          </cell>
          <cell r="S209">
            <v>4700</v>
          </cell>
          <cell r="T209">
            <v>17550</v>
          </cell>
          <cell r="U209">
            <v>16200</v>
          </cell>
          <cell r="W209">
            <v>2000</v>
          </cell>
          <cell r="X209">
            <v>4000</v>
          </cell>
          <cell r="Y209">
            <v>1700</v>
          </cell>
          <cell r="AA209">
            <v>1555500</v>
          </cell>
          <cell r="AB209">
            <v>1524443.5</v>
          </cell>
          <cell r="AC209">
            <v>0</v>
          </cell>
          <cell r="AD209">
            <v>0</v>
          </cell>
          <cell r="AE209">
            <v>4747</v>
          </cell>
          <cell r="AF209">
            <v>17725.5</v>
          </cell>
          <cell r="AG209">
            <v>16362</v>
          </cell>
          <cell r="AH209">
            <v>0</v>
          </cell>
          <cell r="AI209">
            <v>2020</v>
          </cell>
          <cell r="AJ209">
            <v>4040</v>
          </cell>
          <cell r="AK209">
            <v>1717</v>
          </cell>
          <cell r="AL209">
            <v>0</v>
          </cell>
          <cell r="AM209">
            <v>1571055</v>
          </cell>
          <cell r="AN209">
            <v>1421807.7</v>
          </cell>
          <cell r="AO209">
            <v>0</v>
          </cell>
          <cell r="AP209">
            <v>0</v>
          </cell>
          <cell r="AQ209">
            <v>4427.3999999999996</v>
          </cell>
          <cell r="AR209">
            <v>16532.099999999999</v>
          </cell>
          <cell r="AS209">
            <v>15260.4</v>
          </cell>
          <cell r="AT209">
            <v>0</v>
          </cell>
          <cell r="AU209">
            <v>1884</v>
          </cell>
          <cell r="AV209">
            <v>3768</v>
          </cell>
          <cell r="AW209">
            <v>1601.3999999999999</v>
          </cell>
          <cell r="AX209">
            <v>0</v>
          </cell>
          <cell r="AY209">
            <v>1465281</v>
          </cell>
          <cell r="AZ209" t="str">
            <v>SIE PPFF CORP INYECTABLES (52 ÍTEMS)</v>
          </cell>
          <cell r="BA209" t="str">
            <v>CONSENTIDO</v>
          </cell>
          <cell r="BB209" t="str">
            <v>CONSENTIDO</v>
          </cell>
          <cell r="BD209" t="str">
            <v>SIE-SIE-48-2024-CENARES/MINSA-1</v>
          </cell>
        </row>
        <row r="210">
          <cell r="D210" t="str">
            <v>00822</v>
          </cell>
          <cell r="E210" t="str">
            <v>580700020001</v>
          </cell>
          <cell r="F210" t="str">
            <v>AMPICILINA (COMO SAL SODICA) + SULBACTAM (COMO SAL SODICA) 1 g + 500 mg  INYECTABLE</v>
          </cell>
          <cell r="G210" t="str">
            <v>PPFF</v>
          </cell>
          <cell r="H210">
            <v>1.1499999999999999</v>
          </cell>
          <cell r="I210">
            <v>1.2649999999999999</v>
          </cell>
          <cell r="J210">
            <v>1.1100000000000001</v>
          </cell>
          <cell r="K210">
            <v>238712.22</v>
          </cell>
          <cell r="L210">
            <v>211175</v>
          </cell>
          <cell r="M210">
            <v>1.1304000000000001</v>
          </cell>
          <cell r="P210">
            <v>200675</v>
          </cell>
          <cell r="S210">
            <v>500</v>
          </cell>
          <cell r="U210">
            <v>10000</v>
          </cell>
          <cell r="AA210">
            <v>211175</v>
          </cell>
          <cell r="AB210">
            <v>222749.25000000003</v>
          </cell>
          <cell r="AC210">
            <v>0</v>
          </cell>
          <cell r="AD210">
            <v>0</v>
          </cell>
          <cell r="AE210">
            <v>555</v>
          </cell>
          <cell r="AF210">
            <v>0</v>
          </cell>
          <cell r="AG210">
            <v>11100.000000000002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234404.25000000003</v>
          </cell>
          <cell r="AN210">
            <v>226843.02000000002</v>
          </cell>
          <cell r="AO210">
            <v>0</v>
          </cell>
          <cell r="AP210">
            <v>0</v>
          </cell>
          <cell r="AQ210">
            <v>565.20000000000005</v>
          </cell>
          <cell r="AR210">
            <v>0</v>
          </cell>
          <cell r="AS210">
            <v>11304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238712.22</v>
          </cell>
          <cell r="AZ210" t="str">
            <v>SIE PPFF CORP INYECTABLES (52 ÍTEMS)</v>
          </cell>
          <cell r="BA210" t="str">
            <v>CONSENTIDO</v>
          </cell>
          <cell r="BB210" t="str">
            <v>CONSENTIDO</v>
          </cell>
          <cell r="BD210" t="str">
            <v>SIE-SIE-48-2024-CENARES/MINSA-1</v>
          </cell>
        </row>
        <row r="211">
          <cell r="D211" t="str">
            <v>01344</v>
          </cell>
          <cell r="E211" t="str">
            <v>587000030001</v>
          </cell>
          <cell r="F211" t="str">
            <v>BROMURO DE ROCURONIO 10 mg/mL 5 mL INYECTABLE</v>
          </cell>
          <cell r="G211" t="str">
            <v>PPFF</v>
          </cell>
          <cell r="H211">
            <v>8.0499999999999989</v>
          </cell>
          <cell r="I211">
            <v>8.8549999999999986</v>
          </cell>
          <cell r="J211">
            <v>7.82</v>
          </cell>
          <cell r="K211">
            <v>1544358</v>
          </cell>
          <cell r="L211">
            <v>249090</v>
          </cell>
          <cell r="M211">
            <v>6.2</v>
          </cell>
          <cell r="P211">
            <v>246090</v>
          </cell>
          <cell r="U211">
            <v>3000</v>
          </cell>
          <cell r="AA211">
            <v>249090</v>
          </cell>
          <cell r="AB211">
            <v>1924423.8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23460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1947883.8</v>
          </cell>
          <cell r="AN211">
            <v>1525758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18600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1544358</v>
          </cell>
          <cell r="AZ211" t="str">
            <v>SIE PPFF CORP INYECTABLES (52 ÍTEMS)</v>
          </cell>
          <cell r="BA211" t="str">
            <v>CONSENTIDO</v>
          </cell>
          <cell r="BB211" t="str">
            <v>CONSENTIDO</v>
          </cell>
          <cell r="BD211" t="str">
            <v>SIE-SIE-48-2024-CENARES/MINSA-1</v>
          </cell>
        </row>
        <row r="212">
          <cell r="D212" t="str">
            <v>01639</v>
          </cell>
          <cell r="E212" t="str">
            <v>580800210004</v>
          </cell>
          <cell r="F212" t="str">
            <v>CEFAZOLINA (COMO SAL SODICA) 1 g  INYECTABLE</v>
          </cell>
          <cell r="G212" t="str">
            <v>PPFF</v>
          </cell>
          <cell r="H212">
            <v>1.06</v>
          </cell>
          <cell r="I212">
            <v>1.1660000000000001</v>
          </cell>
          <cell r="J212">
            <v>1.03</v>
          </cell>
          <cell r="K212">
            <v>1302214.94</v>
          </cell>
          <cell r="L212">
            <v>1238200</v>
          </cell>
          <cell r="M212">
            <v>1.0516999999999999</v>
          </cell>
          <cell r="P212">
            <v>1203030</v>
          </cell>
          <cell r="S212">
            <v>1200</v>
          </cell>
          <cell r="T212">
            <v>400</v>
          </cell>
          <cell r="U212">
            <v>33000</v>
          </cell>
          <cell r="W212">
            <v>500</v>
          </cell>
          <cell r="Y212">
            <v>70</v>
          </cell>
          <cell r="AA212">
            <v>1238200</v>
          </cell>
          <cell r="AB212">
            <v>1239120.9000000001</v>
          </cell>
          <cell r="AC212">
            <v>0</v>
          </cell>
          <cell r="AD212">
            <v>0</v>
          </cell>
          <cell r="AE212">
            <v>1236</v>
          </cell>
          <cell r="AF212">
            <v>412</v>
          </cell>
          <cell r="AG212">
            <v>33990</v>
          </cell>
          <cell r="AH212">
            <v>0</v>
          </cell>
          <cell r="AI212">
            <v>515</v>
          </cell>
          <cell r="AJ212">
            <v>0</v>
          </cell>
          <cell r="AK212">
            <v>72.100000000000009</v>
          </cell>
          <cell r="AL212">
            <v>0</v>
          </cell>
          <cell r="AM212">
            <v>1275346</v>
          </cell>
          <cell r="AN212">
            <v>1265226.6509999998</v>
          </cell>
          <cell r="AO212">
            <v>0</v>
          </cell>
          <cell r="AP212">
            <v>0</v>
          </cell>
          <cell r="AQ212">
            <v>1262.0399999999997</v>
          </cell>
          <cell r="AR212">
            <v>420.67999999999995</v>
          </cell>
          <cell r="AS212">
            <v>34706.1</v>
          </cell>
          <cell r="AT212">
            <v>0</v>
          </cell>
          <cell r="AU212">
            <v>525.84999999999991</v>
          </cell>
          <cell r="AV212">
            <v>0</v>
          </cell>
          <cell r="AW212">
            <v>73.618999999999986</v>
          </cell>
          <cell r="AX212">
            <v>0</v>
          </cell>
          <cell r="AY212">
            <v>1302214.9399999997</v>
          </cell>
          <cell r="AZ212" t="str">
            <v>SIE PPFF CORP INYECTABLES (52 ÍTEMS)</v>
          </cell>
          <cell r="BA212" t="str">
            <v>CONSENTIDO</v>
          </cell>
          <cell r="BB212" t="str">
            <v>CONSENTIDO</v>
          </cell>
          <cell r="BD212" t="str">
            <v>SIE-SIE-48-2024-CENARES/MINSA-1</v>
          </cell>
        </row>
        <row r="213">
          <cell r="D213" t="str">
            <v>01682</v>
          </cell>
          <cell r="E213" t="str">
            <v>580800230001</v>
          </cell>
          <cell r="F213" t="str">
            <v>CEFTAZIDIMA 1 g  INYECTABLE</v>
          </cell>
          <cell r="G213" t="str">
            <v>PPFF</v>
          </cell>
          <cell r="H213">
            <v>2.0299999999999998</v>
          </cell>
          <cell r="I213">
            <v>2.2329999999999997</v>
          </cell>
          <cell r="J213">
            <v>1.97</v>
          </cell>
          <cell r="K213">
            <v>1366352.26</v>
          </cell>
          <cell r="L213">
            <v>652820</v>
          </cell>
          <cell r="M213">
            <v>2.093</v>
          </cell>
          <cell r="P213">
            <v>649520</v>
          </cell>
          <cell r="S213">
            <v>2300</v>
          </cell>
          <cell r="Y213">
            <v>1000</v>
          </cell>
          <cell r="AA213">
            <v>652820</v>
          </cell>
          <cell r="AB213">
            <v>1279554.3999999999</v>
          </cell>
          <cell r="AC213">
            <v>0</v>
          </cell>
          <cell r="AD213">
            <v>0</v>
          </cell>
          <cell r="AE213">
            <v>4531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1970</v>
          </cell>
          <cell r="AL213">
            <v>0</v>
          </cell>
          <cell r="AM213">
            <v>1286055.3999999999</v>
          </cell>
          <cell r="AN213">
            <v>1359445.3599999999</v>
          </cell>
          <cell r="AO213">
            <v>0</v>
          </cell>
          <cell r="AP213">
            <v>0</v>
          </cell>
          <cell r="AQ213">
            <v>4813.8999999999996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2093</v>
          </cell>
          <cell r="AX213">
            <v>0</v>
          </cell>
          <cell r="AY213">
            <v>1366352.26</v>
          </cell>
          <cell r="AZ213" t="str">
            <v>SIE PPFF CORP INYECTABLES (52 ÍTEMS)</v>
          </cell>
          <cell r="BA213" t="str">
            <v>CONSENTIDO</v>
          </cell>
          <cell r="BB213" t="str">
            <v>CONSENTIDO</v>
          </cell>
          <cell r="BD213" t="str">
            <v>SIE-SIE-48-2024-CENARES/MINSA-1</v>
          </cell>
        </row>
        <row r="214">
          <cell r="D214" t="str">
            <v>01684</v>
          </cell>
          <cell r="E214" t="str">
            <v>580800240002</v>
          </cell>
          <cell r="F214" t="str">
            <v>CEFTRIAXONA SODICA 1 g  INYECTABLE</v>
          </cell>
          <cell r="G214" t="str">
            <v>PPFF</v>
          </cell>
          <cell r="H214">
            <v>1.03</v>
          </cell>
          <cell r="I214">
            <v>1.133</v>
          </cell>
          <cell r="J214">
            <v>1</v>
          </cell>
          <cell r="K214">
            <v>4701581.3600000003</v>
          </cell>
          <cell r="L214">
            <v>5373850</v>
          </cell>
          <cell r="M214">
            <v>0.87489999906956839</v>
          </cell>
          <cell r="P214">
            <v>5277940</v>
          </cell>
          <cell r="S214">
            <v>20000</v>
          </cell>
          <cell r="T214">
            <v>40610</v>
          </cell>
          <cell r="U214">
            <v>18000</v>
          </cell>
          <cell r="W214">
            <v>6000</v>
          </cell>
          <cell r="X214">
            <v>8000</v>
          </cell>
          <cell r="Y214">
            <v>3300</v>
          </cell>
          <cell r="AA214">
            <v>5373850</v>
          </cell>
          <cell r="AB214">
            <v>5277940</v>
          </cell>
          <cell r="AC214">
            <v>0</v>
          </cell>
          <cell r="AD214">
            <v>0</v>
          </cell>
          <cell r="AE214">
            <v>20000</v>
          </cell>
          <cell r="AF214">
            <v>40610</v>
          </cell>
          <cell r="AG214">
            <v>18000</v>
          </cell>
          <cell r="AH214">
            <v>0</v>
          </cell>
          <cell r="AI214">
            <v>6000</v>
          </cell>
          <cell r="AJ214">
            <v>8000</v>
          </cell>
          <cell r="AK214">
            <v>3300</v>
          </cell>
          <cell r="AL214">
            <v>0</v>
          </cell>
          <cell r="AM214">
            <v>5373850</v>
          </cell>
          <cell r="AN214">
            <v>4617669.7010892378</v>
          </cell>
          <cell r="AO214">
            <v>0</v>
          </cell>
          <cell r="AP214">
            <v>0</v>
          </cell>
          <cell r="AQ214">
            <v>17497.999981391367</v>
          </cell>
          <cell r="AR214">
            <v>35529.688962215172</v>
          </cell>
          <cell r="AS214">
            <v>15748.199983252231</v>
          </cell>
          <cell r="AT214">
            <v>0</v>
          </cell>
          <cell r="AU214">
            <v>5249.3999944174102</v>
          </cell>
          <cell r="AV214">
            <v>6999.1999925565469</v>
          </cell>
          <cell r="AW214">
            <v>2887.1699969295755</v>
          </cell>
          <cell r="AX214">
            <v>0</v>
          </cell>
          <cell r="AY214">
            <v>4701581.3600000003</v>
          </cell>
          <cell r="AZ214" t="str">
            <v>SIE PPFF CORP INYECTABLES (52 ÍTEMS)</v>
          </cell>
          <cell r="BA214" t="str">
            <v>CONSENTIDO</v>
          </cell>
          <cell r="BB214" t="str">
            <v>CONSENTIDO</v>
          </cell>
          <cell r="BD214" t="str">
            <v>SIE-SIE-48-2024-CENARES/MINSA-1</v>
          </cell>
        </row>
        <row r="215">
          <cell r="D215" t="str">
            <v>01837</v>
          </cell>
          <cell r="E215" t="str">
            <v>581400130009</v>
          </cell>
          <cell r="F215" t="str">
            <v>CIPROFLOXACINO (COMO LACTATO) 200 mg/100 mL 100 mL INYECTABLE</v>
          </cell>
          <cell r="G215" t="str">
            <v>PPFF</v>
          </cell>
          <cell r="H215">
            <v>0.98</v>
          </cell>
          <cell r="I215">
            <v>1.0780000000000001</v>
          </cell>
          <cell r="J215">
            <v>0.95</v>
          </cell>
          <cell r="K215">
            <v>939994.4</v>
          </cell>
          <cell r="L215">
            <v>1012925</v>
          </cell>
          <cell r="M215">
            <v>0.92800000000000005</v>
          </cell>
          <cell r="P215">
            <v>1001250</v>
          </cell>
          <cell r="S215">
            <v>7600</v>
          </cell>
          <cell r="T215">
            <v>1075</v>
          </cell>
          <cell r="W215">
            <v>600</v>
          </cell>
          <cell r="X215">
            <v>2000</v>
          </cell>
          <cell r="Y215">
            <v>400</v>
          </cell>
          <cell r="AA215">
            <v>1012925</v>
          </cell>
          <cell r="AB215">
            <v>951187.5</v>
          </cell>
          <cell r="AC215">
            <v>0</v>
          </cell>
          <cell r="AD215">
            <v>0</v>
          </cell>
          <cell r="AE215">
            <v>7220</v>
          </cell>
          <cell r="AF215">
            <v>1021.25</v>
          </cell>
          <cell r="AG215">
            <v>0</v>
          </cell>
          <cell r="AH215">
            <v>0</v>
          </cell>
          <cell r="AI215">
            <v>570</v>
          </cell>
          <cell r="AJ215">
            <v>1900</v>
          </cell>
          <cell r="AK215">
            <v>380</v>
          </cell>
          <cell r="AL215">
            <v>0</v>
          </cell>
          <cell r="AM215">
            <v>962278.75</v>
          </cell>
          <cell r="AN215">
            <v>929160</v>
          </cell>
          <cell r="AO215">
            <v>0</v>
          </cell>
          <cell r="AP215">
            <v>0</v>
          </cell>
          <cell r="AQ215">
            <v>7052.8</v>
          </cell>
          <cell r="AR215">
            <v>997.6</v>
          </cell>
          <cell r="AS215">
            <v>0</v>
          </cell>
          <cell r="AT215">
            <v>0</v>
          </cell>
          <cell r="AU215">
            <v>556.80000000000007</v>
          </cell>
          <cell r="AV215">
            <v>1856</v>
          </cell>
          <cell r="AW215">
            <v>371.20000000000005</v>
          </cell>
          <cell r="AX215">
            <v>0</v>
          </cell>
          <cell r="AY215">
            <v>939994.4</v>
          </cell>
          <cell r="AZ215" t="str">
            <v>SIE PPFF CORP INYECTABLES (52 ÍTEMS)</v>
          </cell>
          <cell r="BA215" t="str">
            <v>CONSENTIDO</v>
          </cell>
          <cell r="BB215" t="str">
            <v>CONSENTIDO</v>
          </cell>
          <cell r="BD215" t="str">
            <v>SIE-SIE-48-2024-CENARES/MINSA-1</v>
          </cell>
        </row>
        <row r="216">
          <cell r="D216" t="str">
            <v>01958</v>
          </cell>
          <cell r="E216" t="str">
            <v>581000070003</v>
          </cell>
          <cell r="F216" t="str">
            <v>CLINDAMICINA (COMO FOSFATO) 600 mg 4 mL INYECTABLE</v>
          </cell>
          <cell r="G216" t="str">
            <v>PPFF</v>
          </cell>
          <cell r="H216">
            <v>1.04</v>
          </cell>
          <cell r="I216">
            <v>1.1440000000000001</v>
          </cell>
          <cell r="J216">
            <v>1.01</v>
          </cell>
          <cell r="K216">
            <v>2112773.4</v>
          </cell>
          <cell r="L216">
            <v>2160300</v>
          </cell>
          <cell r="M216">
            <v>0.97799999999999998</v>
          </cell>
          <cell r="P216">
            <v>2103700</v>
          </cell>
          <cell r="S216">
            <v>2000</v>
          </cell>
          <cell r="T216">
            <v>34750</v>
          </cell>
          <cell r="U216">
            <v>13500</v>
          </cell>
          <cell r="W216">
            <v>5000</v>
          </cell>
          <cell r="X216">
            <v>800</v>
          </cell>
          <cell r="Y216">
            <v>550</v>
          </cell>
          <cell r="AA216">
            <v>2160300</v>
          </cell>
          <cell r="AB216">
            <v>2124737</v>
          </cell>
          <cell r="AC216">
            <v>0</v>
          </cell>
          <cell r="AD216">
            <v>0</v>
          </cell>
          <cell r="AE216">
            <v>2020</v>
          </cell>
          <cell r="AF216">
            <v>35097.5</v>
          </cell>
          <cell r="AG216">
            <v>13635</v>
          </cell>
          <cell r="AH216">
            <v>0</v>
          </cell>
          <cell r="AI216">
            <v>5050</v>
          </cell>
          <cell r="AJ216">
            <v>808</v>
          </cell>
          <cell r="AK216">
            <v>555.5</v>
          </cell>
          <cell r="AL216">
            <v>0</v>
          </cell>
          <cell r="AM216">
            <v>2181903</v>
          </cell>
          <cell r="AN216">
            <v>2057418.5999999999</v>
          </cell>
          <cell r="AO216">
            <v>0</v>
          </cell>
          <cell r="AP216">
            <v>0</v>
          </cell>
          <cell r="AQ216">
            <v>1956</v>
          </cell>
          <cell r="AR216">
            <v>33985.5</v>
          </cell>
          <cell r="AS216">
            <v>13203</v>
          </cell>
          <cell r="AT216">
            <v>0</v>
          </cell>
          <cell r="AU216">
            <v>4890</v>
          </cell>
          <cell r="AV216">
            <v>782.4</v>
          </cell>
          <cell r="AW216">
            <v>537.9</v>
          </cell>
          <cell r="AX216">
            <v>0</v>
          </cell>
          <cell r="AY216">
            <v>2112773.4</v>
          </cell>
          <cell r="AZ216" t="str">
            <v>SIE PPFF CORP INYECTABLES (52 ÍTEMS)</v>
          </cell>
          <cell r="BA216" t="str">
            <v>CONSENTIDO</v>
          </cell>
          <cell r="BB216" t="str">
            <v>CONSENTIDO</v>
          </cell>
          <cell r="BD216" t="str">
            <v>SIE-SIE-48-2024-CENARES/MINSA-1</v>
          </cell>
        </row>
        <row r="217">
          <cell r="D217" t="str">
            <v>02128</v>
          </cell>
          <cell r="E217" t="str">
            <v>580300180005</v>
          </cell>
          <cell r="F217" t="str">
            <v>CLORFENAMINA MALEATO 10 mg/mL 1 mL INYECTABLE</v>
          </cell>
          <cell r="G217" t="str">
            <v>PPFF</v>
          </cell>
          <cell r="H217">
            <v>0.15000000000000002</v>
          </cell>
          <cell r="I217">
            <v>0.16500000000000004</v>
          </cell>
          <cell r="J217">
            <v>0.14000000000000001</v>
          </cell>
          <cell r="K217">
            <v>341358.14</v>
          </cell>
          <cell r="L217">
            <v>2662700</v>
          </cell>
          <cell r="M217">
            <v>0.12820000000000001</v>
          </cell>
          <cell r="P217">
            <v>2506600</v>
          </cell>
          <cell r="R217">
            <v>2000</v>
          </cell>
          <cell r="T217">
            <v>70700</v>
          </cell>
          <cell r="U217">
            <v>50000</v>
          </cell>
          <cell r="W217">
            <v>18000</v>
          </cell>
          <cell r="X217">
            <v>12000</v>
          </cell>
          <cell r="Y217">
            <v>2800</v>
          </cell>
          <cell r="Z217">
            <v>600</v>
          </cell>
          <cell r="AA217">
            <v>2662700</v>
          </cell>
          <cell r="AB217">
            <v>350924.00000000006</v>
          </cell>
          <cell r="AC217">
            <v>0</v>
          </cell>
          <cell r="AD217">
            <v>280</v>
          </cell>
          <cell r="AE217">
            <v>0</v>
          </cell>
          <cell r="AF217">
            <v>9898.0000000000018</v>
          </cell>
          <cell r="AG217">
            <v>7000.0000000000009</v>
          </cell>
          <cell r="AH217">
            <v>0</v>
          </cell>
          <cell r="AI217">
            <v>2520.0000000000005</v>
          </cell>
          <cell r="AJ217">
            <v>1680.0000000000002</v>
          </cell>
          <cell r="AK217">
            <v>392.00000000000006</v>
          </cell>
          <cell r="AL217">
            <v>84.000000000000014</v>
          </cell>
          <cell r="AM217">
            <v>372778.00000000006</v>
          </cell>
          <cell r="AN217">
            <v>321346.12</v>
          </cell>
          <cell r="AO217">
            <v>0</v>
          </cell>
          <cell r="AP217">
            <v>256.40000000000003</v>
          </cell>
          <cell r="AQ217">
            <v>0</v>
          </cell>
          <cell r="AR217">
            <v>9063.74</v>
          </cell>
          <cell r="AS217">
            <v>6410</v>
          </cell>
          <cell r="AT217">
            <v>0</v>
          </cell>
          <cell r="AU217">
            <v>2307.6000000000004</v>
          </cell>
          <cell r="AV217">
            <v>1538.4</v>
          </cell>
          <cell r="AW217">
            <v>358.96000000000004</v>
          </cell>
          <cell r="AX217">
            <v>76.92</v>
          </cell>
          <cell r="AY217">
            <v>341358.14</v>
          </cell>
          <cell r="AZ217" t="str">
            <v>SIE PPFF CORP INYECTABLES (52 ÍTEMS)</v>
          </cell>
          <cell r="BA217" t="str">
            <v>CONSENTIDO</v>
          </cell>
          <cell r="BB217" t="str">
            <v>CONSENTIDO</v>
          </cell>
          <cell r="BD217" t="str">
            <v>SIE-SIE-48-2024-CENARES/MINSA-1</v>
          </cell>
        </row>
        <row r="218">
          <cell r="D218" t="str">
            <v>02642</v>
          </cell>
          <cell r="E218" t="str">
            <v>587100030001</v>
          </cell>
          <cell r="F218" t="str">
            <v>DEXAMETASONA FOSFATO (COMO SAL SODICA) 4 mg/2 mL 2 mL INYECTABLE</v>
          </cell>
          <cell r="G218" t="str">
            <v>PPFF</v>
          </cell>
          <cell r="H218">
            <v>0.15000000000000002</v>
          </cell>
          <cell r="I218">
            <v>0.16500000000000004</v>
          </cell>
          <cell r="J218">
            <v>0.14000000000000001</v>
          </cell>
          <cell r="K218">
            <v>1233536.29</v>
          </cell>
          <cell r="L218">
            <v>10834750</v>
          </cell>
          <cell r="M218">
            <v>0.11385000023073906</v>
          </cell>
          <cell r="P218">
            <v>10450650</v>
          </cell>
          <cell r="R218">
            <v>4000</v>
          </cell>
          <cell r="S218">
            <v>39400</v>
          </cell>
          <cell r="T218">
            <v>94100</v>
          </cell>
          <cell r="U218">
            <v>95000</v>
          </cell>
          <cell r="W218">
            <v>22000</v>
          </cell>
          <cell r="X218">
            <v>120000</v>
          </cell>
          <cell r="Y218">
            <v>7000</v>
          </cell>
          <cell r="Z218">
            <v>2600</v>
          </cell>
          <cell r="AA218">
            <v>10834750</v>
          </cell>
          <cell r="AB218">
            <v>1463091.0000000002</v>
          </cell>
          <cell r="AC218">
            <v>0</v>
          </cell>
          <cell r="AD218">
            <v>560</v>
          </cell>
          <cell r="AE218">
            <v>5516.0000000000009</v>
          </cell>
          <cell r="AF218">
            <v>13174.000000000002</v>
          </cell>
          <cell r="AG218">
            <v>13300.000000000002</v>
          </cell>
          <cell r="AH218">
            <v>0</v>
          </cell>
          <cell r="AI218">
            <v>3080.0000000000005</v>
          </cell>
          <cell r="AJ218">
            <v>16800</v>
          </cell>
          <cell r="AK218">
            <v>980.00000000000011</v>
          </cell>
          <cell r="AL218">
            <v>364.00000000000006</v>
          </cell>
          <cell r="AM218">
            <v>1516865.0000000002</v>
          </cell>
          <cell r="AN218">
            <v>1189806.5049113731</v>
          </cell>
          <cell r="AO218">
            <v>0</v>
          </cell>
          <cell r="AP218">
            <v>455.40000092295622</v>
          </cell>
          <cell r="AQ218">
            <v>4485.6900090911186</v>
          </cell>
          <cell r="AR218">
            <v>10713.285021712545</v>
          </cell>
          <cell r="AS218">
            <v>10815.75002192021</v>
          </cell>
          <cell r="AT218">
            <v>0</v>
          </cell>
          <cell r="AU218">
            <v>2504.7000050762595</v>
          </cell>
          <cell r="AV218">
            <v>13662.000027688688</v>
          </cell>
          <cell r="AW218">
            <v>796.95000161517339</v>
          </cell>
          <cell r="AX218">
            <v>296.01000059992157</v>
          </cell>
          <cell r="AY218">
            <v>1233536.29</v>
          </cell>
          <cell r="AZ218" t="str">
            <v>SIE PPFF CORP INYECTABLES (52 ÍTEMS)</v>
          </cell>
          <cell r="BA218" t="str">
            <v>CONSENTIDO</v>
          </cell>
          <cell r="BB218" t="str">
            <v>CONSENTIDO</v>
          </cell>
          <cell r="BD218" t="str">
            <v>SIE-SIE-48-2024-CENARES/MINSA-1</v>
          </cell>
        </row>
        <row r="219">
          <cell r="D219" t="str">
            <v>02788</v>
          </cell>
          <cell r="E219" t="str">
            <v>580200470003</v>
          </cell>
          <cell r="F219" t="str">
            <v>DICLOFENACO SODICO 25 mg/mL 3 mL INYECTABLE</v>
          </cell>
          <cell r="G219" t="str">
            <v>PPFF</v>
          </cell>
          <cell r="H219">
            <v>0.14000000000000001</v>
          </cell>
          <cell r="I219">
            <v>0.15400000000000003</v>
          </cell>
          <cell r="J219">
            <v>0.13</v>
          </cell>
          <cell r="K219">
            <v>1564902.3</v>
          </cell>
          <cell r="L219">
            <v>10502700</v>
          </cell>
          <cell r="M219">
            <v>0.14899999999999999</v>
          </cell>
          <cell r="P219">
            <v>9835200</v>
          </cell>
          <cell r="R219">
            <v>10000</v>
          </cell>
          <cell r="S219">
            <v>100000</v>
          </cell>
          <cell r="T219">
            <v>260500</v>
          </cell>
          <cell r="U219">
            <v>80000</v>
          </cell>
          <cell r="W219">
            <v>80000</v>
          </cell>
          <cell r="X219">
            <v>120000</v>
          </cell>
          <cell r="Y219">
            <v>13000</v>
          </cell>
          <cell r="Z219">
            <v>4000</v>
          </cell>
          <cell r="AA219">
            <v>10502700</v>
          </cell>
          <cell r="AB219">
            <v>1278576</v>
          </cell>
          <cell r="AC219">
            <v>0</v>
          </cell>
          <cell r="AD219">
            <v>1300</v>
          </cell>
          <cell r="AE219">
            <v>13000</v>
          </cell>
          <cell r="AF219">
            <v>33865</v>
          </cell>
          <cell r="AG219">
            <v>10400</v>
          </cell>
          <cell r="AH219">
            <v>0</v>
          </cell>
          <cell r="AI219">
            <v>10400</v>
          </cell>
          <cell r="AJ219">
            <v>15600</v>
          </cell>
          <cell r="AK219">
            <v>1690</v>
          </cell>
          <cell r="AL219">
            <v>520</v>
          </cell>
          <cell r="AM219">
            <v>1365351</v>
          </cell>
          <cell r="AN219">
            <v>1465444.8</v>
          </cell>
          <cell r="AO219">
            <v>0</v>
          </cell>
          <cell r="AP219">
            <v>1490</v>
          </cell>
          <cell r="AQ219">
            <v>14900</v>
          </cell>
          <cell r="AR219">
            <v>38814.5</v>
          </cell>
          <cell r="AS219">
            <v>11920</v>
          </cell>
          <cell r="AT219">
            <v>0</v>
          </cell>
          <cell r="AU219">
            <v>11920</v>
          </cell>
          <cell r="AV219">
            <v>17880</v>
          </cell>
          <cell r="AW219">
            <v>1937</v>
          </cell>
          <cell r="AX219">
            <v>596</v>
          </cell>
          <cell r="AY219">
            <v>1564902.3</v>
          </cell>
          <cell r="AZ219" t="str">
            <v>SIE PPFF CORP INYECTABLES (52 ÍTEMS)</v>
          </cell>
          <cell r="BA219" t="str">
            <v>CONSENTIDO</v>
          </cell>
          <cell r="BB219" t="str">
            <v>CONSENTIDO</v>
          </cell>
          <cell r="BD219" t="str">
            <v>SIE-SIE-48-2024-CENARES/MINSA-1</v>
          </cell>
        </row>
        <row r="220">
          <cell r="D220" t="str">
            <v>02884</v>
          </cell>
          <cell r="E220" t="str">
            <v>583800750001</v>
          </cell>
          <cell r="F220" t="str">
            <v>DIMENHIDRINATO 50 mg 5 mL INYECTABLE</v>
          </cell>
          <cell r="G220" t="str">
            <v>PPFF</v>
          </cell>
          <cell r="H220">
            <v>0.3</v>
          </cell>
          <cell r="I220">
            <v>0.32999999999999996</v>
          </cell>
          <cell r="J220">
            <v>0.28999999999999998</v>
          </cell>
          <cell r="K220">
            <v>968190.75</v>
          </cell>
          <cell r="L220">
            <v>3653550</v>
          </cell>
          <cell r="M220">
            <v>0.26500000000000001</v>
          </cell>
          <cell r="P220">
            <v>3529650</v>
          </cell>
          <cell r="R220">
            <v>1000</v>
          </cell>
          <cell r="S220">
            <v>35000</v>
          </cell>
          <cell r="T220">
            <v>22000</v>
          </cell>
          <cell r="U220">
            <v>40000</v>
          </cell>
          <cell r="W220">
            <v>2500</v>
          </cell>
          <cell r="X220">
            <v>20000</v>
          </cell>
          <cell r="Y220">
            <v>1400</v>
          </cell>
          <cell r="Z220">
            <v>2000</v>
          </cell>
          <cell r="AA220">
            <v>3653550</v>
          </cell>
          <cell r="AB220">
            <v>1023598.4999999999</v>
          </cell>
          <cell r="AC220">
            <v>0</v>
          </cell>
          <cell r="AD220">
            <v>290</v>
          </cell>
          <cell r="AE220">
            <v>10150</v>
          </cell>
          <cell r="AF220">
            <v>6380</v>
          </cell>
          <cell r="AG220">
            <v>11600</v>
          </cell>
          <cell r="AH220">
            <v>0</v>
          </cell>
          <cell r="AI220">
            <v>725</v>
          </cell>
          <cell r="AJ220">
            <v>5800</v>
          </cell>
          <cell r="AK220">
            <v>406</v>
          </cell>
          <cell r="AL220">
            <v>580</v>
          </cell>
          <cell r="AM220">
            <v>1059529.5</v>
          </cell>
          <cell r="AN220">
            <v>935357.25</v>
          </cell>
          <cell r="AO220">
            <v>0</v>
          </cell>
          <cell r="AP220">
            <v>265</v>
          </cell>
          <cell r="AQ220">
            <v>9275</v>
          </cell>
          <cell r="AR220">
            <v>5830</v>
          </cell>
          <cell r="AS220">
            <v>10600</v>
          </cell>
          <cell r="AT220">
            <v>0</v>
          </cell>
          <cell r="AU220">
            <v>662.5</v>
          </cell>
          <cell r="AV220">
            <v>5300</v>
          </cell>
          <cell r="AW220">
            <v>371</v>
          </cell>
          <cell r="AX220">
            <v>530</v>
          </cell>
          <cell r="AY220">
            <v>968190.75</v>
          </cell>
          <cell r="AZ220" t="str">
            <v>SIE PPFF CORP INYECTABLES (52 ÍTEMS)</v>
          </cell>
          <cell r="BA220" t="str">
            <v>CONSENTIDO</v>
          </cell>
          <cell r="BB220" t="str">
            <v>CONSENTIDO</v>
          </cell>
          <cell r="BD220" t="str">
            <v>SIE-SIE-48-2024-CENARES/MINSA-1</v>
          </cell>
        </row>
        <row r="221">
          <cell r="D221" t="str">
            <v>02979</v>
          </cell>
          <cell r="E221" t="str">
            <v>583000540001</v>
          </cell>
          <cell r="F221" t="str">
            <v>DOBUTAMINA (COMO CLORHIDRATO) 250 mg/20 mL 20 mL INYECTABLE</v>
          </cell>
          <cell r="G221" t="str">
            <v>PPFF</v>
          </cell>
          <cell r="H221">
            <v>16.790000000000003</v>
          </cell>
          <cell r="I221">
            <v>18.469000000000001</v>
          </cell>
          <cell r="J221">
            <v>16.27</v>
          </cell>
          <cell r="K221">
            <v>286600</v>
          </cell>
          <cell r="L221">
            <v>35825</v>
          </cell>
          <cell r="M221">
            <v>8</v>
          </cell>
          <cell r="P221">
            <v>34300</v>
          </cell>
          <cell r="U221">
            <v>1500</v>
          </cell>
          <cell r="Z221">
            <v>25</v>
          </cell>
          <cell r="AA221">
            <v>35825</v>
          </cell>
          <cell r="AB221">
            <v>558061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24405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406.75</v>
          </cell>
          <cell r="AM221">
            <v>582872.75</v>
          </cell>
          <cell r="AN221">
            <v>274400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12000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200</v>
          </cell>
          <cell r="AY221">
            <v>286600</v>
          </cell>
          <cell r="AZ221" t="str">
            <v>SIE PPFF CORP INYECTABLES (52 ÍTEMS)</v>
          </cell>
          <cell r="BA221" t="str">
            <v>CONSENTIDO</v>
          </cell>
          <cell r="BB221" t="str">
            <v>CONSENTIDO</v>
          </cell>
          <cell r="BD221" t="str">
            <v>SIE-SIE-48-2024-CENARES/MINSA-1</v>
          </cell>
        </row>
        <row r="222">
          <cell r="D222" t="str">
            <v>03213</v>
          </cell>
          <cell r="E222" t="str">
            <v>583800810004</v>
          </cell>
          <cell r="F222" t="str">
            <v>ESCOPOLAMINA N-BUTILBROMURO 20 mg/mL 1 mL INYECTABLE</v>
          </cell>
          <cell r="G222" t="str">
            <v>PPFF</v>
          </cell>
          <cell r="H222">
            <v>0.65</v>
          </cell>
          <cell r="I222">
            <v>0.71500000000000008</v>
          </cell>
          <cell r="J222">
            <v>0.63</v>
          </cell>
          <cell r="K222">
            <v>1363532</v>
          </cell>
          <cell r="L222">
            <v>2475550</v>
          </cell>
          <cell r="M222">
            <v>0.55079962028640095</v>
          </cell>
          <cell r="P222">
            <v>2353000</v>
          </cell>
          <cell r="R222">
            <v>1000</v>
          </cell>
          <cell r="S222">
            <v>38000</v>
          </cell>
          <cell r="T222">
            <v>44350</v>
          </cell>
          <cell r="U222">
            <v>20000</v>
          </cell>
          <cell r="W222">
            <v>3000</v>
          </cell>
          <cell r="X222">
            <v>14000</v>
          </cell>
          <cell r="Y222">
            <v>1200</v>
          </cell>
          <cell r="Z222">
            <v>1000</v>
          </cell>
          <cell r="AA222">
            <v>2475550</v>
          </cell>
          <cell r="AB222">
            <v>1482390</v>
          </cell>
          <cell r="AC222">
            <v>0</v>
          </cell>
          <cell r="AD222">
            <v>630</v>
          </cell>
          <cell r="AE222">
            <v>23940</v>
          </cell>
          <cell r="AF222">
            <v>27940.5</v>
          </cell>
          <cell r="AG222">
            <v>12600</v>
          </cell>
          <cell r="AH222">
            <v>0</v>
          </cell>
          <cell r="AI222">
            <v>1890</v>
          </cell>
          <cell r="AJ222">
            <v>8820</v>
          </cell>
          <cell r="AK222">
            <v>756</v>
          </cell>
          <cell r="AL222">
            <v>630</v>
          </cell>
          <cell r="AM222">
            <v>1559596.5</v>
          </cell>
          <cell r="AN222">
            <v>1296031.5065339014</v>
          </cell>
          <cell r="AO222">
            <v>0</v>
          </cell>
          <cell r="AP222">
            <v>550.79962028640091</v>
          </cell>
          <cell r="AQ222">
            <v>20930.385570883234</v>
          </cell>
          <cell r="AR222">
            <v>24427.963159701882</v>
          </cell>
          <cell r="AS222">
            <v>11015.992405728019</v>
          </cell>
          <cell r="AT222">
            <v>0</v>
          </cell>
          <cell r="AU222">
            <v>1652.3988608592028</v>
          </cell>
          <cell r="AV222">
            <v>7711.1946840096134</v>
          </cell>
          <cell r="AW222">
            <v>660.95954434368116</v>
          </cell>
          <cell r="AX222">
            <v>550.79962028640091</v>
          </cell>
          <cell r="AY222">
            <v>1363531.9999999998</v>
          </cell>
          <cell r="AZ222" t="str">
            <v>SIE PPFF CORP INYECTABLES (52 ÍTEMS)</v>
          </cell>
          <cell r="BA222" t="str">
            <v>CONSENTIDO</v>
          </cell>
          <cell r="BB222" t="str">
            <v>CONSENTIDO</v>
          </cell>
          <cell r="BD222" t="str">
            <v>SIE-SIE-48-2024-CENARES/MINSA-1</v>
          </cell>
        </row>
        <row r="223">
          <cell r="D223" t="str">
            <v>03501</v>
          </cell>
          <cell r="E223" t="str">
            <v>580100230001</v>
          </cell>
          <cell r="F223" t="str">
            <v>FENTANILO 50 µg/mL 10 mL INYECTABLE</v>
          </cell>
          <cell r="G223" t="str">
            <v>PPFF</v>
          </cell>
          <cell r="H223">
            <v>1.84</v>
          </cell>
          <cell r="I223">
            <v>2.024</v>
          </cell>
          <cell r="J223">
            <v>1.79</v>
          </cell>
          <cell r="K223">
            <v>1370000</v>
          </cell>
          <cell r="L223">
            <v>868140</v>
          </cell>
          <cell r="M223">
            <v>1.5780864837468611</v>
          </cell>
          <cell r="P223">
            <v>860430</v>
          </cell>
          <cell r="U223">
            <v>6500</v>
          </cell>
          <cell r="W223">
            <v>10</v>
          </cell>
          <cell r="X223">
            <v>1200</v>
          </cell>
          <cell r="AA223">
            <v>868140</v>
          </cell>
          <cell r="AB223">
            <v>1540169.7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11635</v>
          </cell>
          <cell r="AH223">
            <v>0</v>
          </cell>
          <cell r="AI223">
            <v>17.899999999999999</v>
          </cell>
          <cell r="AJ223">
            <v>2148</v>
          </cell>
          <cell r="AK223">
            <v>0</v>
          </cell>
          <cell r="AL223">
            <v>0</v>
          </cell>
          <cell r="AM223">
            <v>1553970.6</v>
          </cell>
          <cell r="AN223">
            <v>1357832.9532103117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10257.562144354597</v>
          </cell>
          <cell r="AT223">
            <v>0</v>
          </cell>
          <cell r="AU223">
            <v>15.780864837468611</v>
          </cell>
          <cell r="AV223">
            <v>1893.7037804962333</v>
          </cell>
          <cell r="AW223">
            <v>0</v>
          </cell>
          <cell r="AX223">
            <v>0</v>
          </cell>
          <cell r="AY223">
            <v>1370000</v>
          </cell>
          <cell r="AZ223" t="str">
            <v>SIE PPFF CORP INYECTABLES (52 ÍTEMS)</v>
          </cell>
          <cell r="BA223" t="str">
            <v>CONSENTIDO</v>
          </cell>
          <cell r="BB223" t="str">
            <v>CONSENTIDO</v>
          </cell>
          <cell r="BD223" t="str">
            <v>SIE-SIE-48-2024-CENARES/MINSA-1</v>
          </cell>
        </row>
        <row r="224">
          <cell r="D224" t="str">
            <v>03710</v>
          </cell>
          <cell r="E224" t="str">
            <v>583700010004</v>
          </cell>
          <cell r="F224" t="str">
            <v>FUROSEMIDA 10 mg/mL 2 mL INYECTABLE</v>
          </cell>
          <cell r="G224" t="str">
            <v>PPFF</v>
          </cell>
          <cell r="H224">
            <v>0.33</v>
          </cell>
          <cell r="I224">
            <v>0.36299999999999999</v>
          </cell>
          <cell r="J224">
            <v>0.32</v>
          </cell>
          <cell r="K224">
            <v>320000</v>
          </cell>
          <cell r="L224">
            <v>1289000</v>
          </cell>
          <cell r="M224">
            <v>0.2482544608223429</v>
          </cell>
          <cell r="P224">
            <v>1260670</v>
          </cell>
          <cell r="S224">
            <v>9000</v>
          </cell>
          <cell r="T224">
            <v>1980</v>
          </cell>
          <cell r="U224">
            <v>15000</v>
          </cell>
          <cell r="W224">
            <v>50</v>
          </cell>
          <cell r="X224">
            <v>2000</v>
          </cell>
          <cell r="Y224">
            <v>300</v>
          </cell>
          <cell r="AA224">
            <v>1289000</v>
          </cell>
          <cell r="AB224">
            <v>403414.4</v>
          </cell>
          <cell r="AC224">
            <v>0</v>
          </cell>
          <cell r="AD224">
            <v>0</v>
          </cell>
          <cell r="AE224">
            <v>2880</v>
          </cell>
          <cell r="AF224">
            <v>633.6</v>
          </cell>
          <cell r="AG224">
            <v>4800</v>
          </cell>
          <cell r="AH224">
            <v>0</v>
          </cell>
          <cell r="AI224">
            <v>16</v>
          </cell>
          <cell r="AJ224">
            <v>640</v>
          </cell>
          <cell r="AK224">
            <v>96</v>
          </cell>
          <cell r="AL224">
            <v>0</v>
          </cell>
          <cell r="AM224">
            <v>412480</v>
          </cell>
          <cell r="AN224">
            <v>312966.95112490305</v>
          </cell>
          <cell r="AO224">
            <v>0</v>
          </cell>
          <cell r="AP224">
            <v>0</v>
          </cell>
          <cell r="AQ224">
            <v>2234.290147401086</v>
          </cell>
          <cell r="AR224">
            <v>491.54383242823894</v>
          </cell>
          <cell r="AS224">
            <v>3723.8169123351436</v>
          </cell>
          <cell r="AT224">
            <v>0</v>
          </cell>
          <cell r="AU224">
            <v>12.412723041117145</v>
          </cell>
          <cell r="AV224">
            <v>496.50892164468581</v>
          </cell>
          <cell r="AW224">
            <v>74.476338246702866</v>
          </cell>
          <cell r="AX224">
            <v>0</v>
          </cell>
          <cell r="AY224">
            <v>320000</v>
          </cell>
          <cell r="AZ224" t="str">
            <v>SIE PPFF CORP INYECTABLES (52 ÍTEMS)</v>
          </cell>
          <cell r="BA224" t="str">
            <v>CONSENTIDO</v>
          </cell>
          <cell r="BB224" t="str">
            <v>CONSENTIDO</v>
          </cell>
          <cell r="BD224" t="str">
            <v>SIE-SIE-48-2024-CENARES/MINSA-1</v>
          </cell>
        </row>
        <row r="225">
          <cell r="D225" t="str">
            <v>03788</v>
          </cell>
          <cell r="E225" t="str">
            <v>585100070007</v>
          </cell>
          <cell r="F225" t="str">
            <v>DEXTROSA 5 g/100 mL (5 %) 100 mL INYECTABLE</v>
          </cell>
          <cell r="G225" t="str">
            <v>PPFF</v>
          </cell>
          <cell r="H225">
            <v>1.28</v>
          </cell>
          <cell r="I225">
            <v>1.4079999999999999</v>
          </cell>
          <cell r="J225">
            <v>1.24</v>
          </cell>
          <cell r="K225">
            <v>240707.25</v>
          </cell>
          <cell r="L225">
            <v>202275</v>
          </cell>
          <cell r="M225">
            <v>1.19</v>
          </cell>
          <cell r="P225">
            <v>201275</v>
          </cell>
          <cell r="S225">
            <v>1000</v>
          </cell>
          <cell r="AA225">
            <v>202275</v>
          </cell>
          <cell r="AB225">
            <v>249581</v>
          </cell>
          <cell r="AC225">
            <v>0</v>
          </cell>
          <cell r="AD225">
            <v>0</v>
          </cell>
          <cell r="AE225">
            <v>1240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250821</v>
          </cell>
          <cell r="AN225">
            <v>239517.25</v>
          </cell>
          <cell r="AO225">
            <v>0</v>
          </cell>
          <cell r="AP225">
            <v>0</v>
          </cell>
          <cell r="AQ225">
            <v>1190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240707.25</v>
          </cell>
          <cell r="AZ225" t="str">
            <v>SIE PPFF CORP INYECTABLES (52 ÍTEMS)</v>
          </cell>
          <cell r="BA225" t="str">
            <v>CONSENTIDO</v>
          </cell>
          <cell r="BB225" t="str">
            <v>CONSENTIDO</v>
          </cell>
          <cell r="BD225" t="str">
            <v>SIE-SIE-48-2024-CENARES/MINSA-1</v>
          </cell>
        </row>
        <row r="226">
          <cell r="D226" t="str">
            <v>03894</v>
          </cell>
          <cell r="E226" t="str">
            <v>582800280001</v>
          </cell>
          <cell r="F226" t="str">
            <v>HEPARINA SODICA 25000 UI/5 mL 5 mL INYECTABLE</v>
          </cell>
          <cell r="G226" t="str">
            <v>PPFF</v>
          </cell>
          <cell r="H226">
            <v>12.23</v>
          </cell>
          <cell r="I226">
            <v>13.453000000000001</v>
          </cell>
          <cell r="J226">
            <v>11.84</v>
          </cell>
          <cell r="K226">
            <v>2266912.35</v>
          </cell>
          <cell r="L226">
            <v>275445</v>
          </cell>
          <cell r="M226">
            <v>8.23</v>
          </cell>
          <cell r="P226">
            <v>254345</v>
          </cell>
          <cell r="S226">
            <v>10000</v>
          </cell>
          <cell r="U226">
            <v>11000</v>
          </cell>
          <cell r="X226">
            <v>100</v>
          </cell>
          <cell r="AA226">
            <v>275445</v>
          </cell>
          <cell r="AB226">
            <v>3011444.8</v>
          </cell>
          <cell r="AC226">
            <v>0</v>
          </cell>
          <cell r="AD226">
            <v>0</v>
          </cell>
          <cell r="AE226">
            <v>118400</v>
          </cell>
          <cell r="AF226">
            <v>0</v>
          </cell>
          <cell r="AG226">
            <v>130240</v>
          </cell>
          <cell r="AH226">
            <v>0</v>
          </cell>
          <cell r="AI226">
            <v>0</v>
          </cell>
          <cell r="AJ226">
            <v>1184</v>
          </cell>
          <cell r="AK226">
            <v>0</v>
          </cell>
          <cell r="AL226">
            <v>0</v>
          </cell>
          <cell r="AM226">
            <v>3261268.8</v>
          </cell>
          <cell r="AN226">
            <v>2093259.35</v>
          </cell>
          <cell r="AO226">
            <v>0</v>
          </cell>
          <cell r="AP226">
            <v>0</v>
          </cell>
          <cell r="AQ226">
            <v>82300</v>
          </cell>
          <cell r="AR226">
            <v>0</v>
          </cell>
          <cell r="AS226">
            <v>90530</v>
          </cell>
          <cell r="AT226">
            <v>0</v>
          </cell>
          <cell r="AU226">
            <v>0</v>
          </cell>
          <cell r="AV226">
            <v>823</v>
          </cell>
          <cell r="AW226">
            <v>0</v>
          </cell>
          <cell r="AX226">
            <v>0</v>
          </cell>
          <cell r="AY226">
            <v>2266912.35</v>
          </cell>
          <cell r="AZ226" t="str">
            <v>SIE PPFF CORP INYECTABLES (52 ÍTEMS)</v>
          </cell>
          <cell r="BA226" t="str">
            <v>CONSENTIDO</v>
          </cell>
          <cell r="BB226" t="str">
            <v>CONSENTIDO</v>
          </cell>
          <cell r="BD226" t="str">
            <v>SIE-SIE-48-2024-CENARES/MINSA-1</v>
          </cell>
        </row>
        <row r="227">
          <cell r="D227" t="str">
            <v>03979</v>
          </cell>
          <cell r="E227" t="str">
            <v>585200100002</v>
          </cell>
          <cell r="F227" t="str">
            <v>HIDROXOCOBALAMINA 1 mg/mL 1 mL INYECTABLE</v>
          </cell>
          <cell r="G227" t="str">
            <v>PPFF</v>
          </cell>
          <cell r="H227">
            <v>0.33</v>
          </cell>
          <cell r="I227">
            <v>0.36299999999999999</v>
          </cell>
          <cell r="J227">
            <v>0.32</v>
          </cell>
          <cell r="K227">
            <v>331947.5</v>
          </cell>
          <cell r="L227">
            <v>1443250</v>
          </cell>
          <cell r="M227">
            <v>0.23</v>
          </cell>
          <cell r="P227">
            <v>1316950</v>
          </cell>
          <cell r="S227">
            <v>25000</v>
          </cell>
          <cell r="T227">
            <v>11300</v>
          </cell>
          <cell r="U227">
            <v>18000</v>
          </cell>
          <cell r="W227">
            <v>48000</v>
          </cell>
          <cell r="X227">
            <v>18000</v>
          </cell>
          <cell r="Y227">
            <v>6000</v>
          </cell>
          <cell r="AA227">
            <v>1443250</v>
          </cell>
          <cell r="AB227">
            <v>421424</v>
          </cell>
          <cell r="AC227">
            <v>0</v>
          </cell>
          <cell r="AD227">
            <v>0</v>
          </cell>
          <cell r="AE227">
            <v>8000</v>
          </cell>
          <cell r="AF227">
            <v>3616</v>
          </cell>
          <cell r="AG227">
            <v>5760</v>
          </cell>
          <cell r="AH227">
            <v>0</v>
          </cell>
          <cell r="AI227">
            <v>15360</v>
          </cell>
          <cell r="AJ227">
            <v>5760</v>
          </cell>
          <cell r="AK227">
            <v>1920</v>
          </cell>
          <cell r="AL227">
            <v>0</v>
          </cell>
          <cell r="AM227">
            <v>461840</v>
          </cell>
          <cell r="AN227">
            <v>302898.5</v>
          </cell>
          <cell r="AO227">
            <v>0</v>
          </cell>
          <cell r="AP227">
            <v>0</v>
          </cell>
          <cell r="AQ227">
            <v>5750</v>
          </cell>
          <cell r="AR227">
            <v>2599</v>
          </cell>
          <cell r="AS227">
            <v>4140</v>
          </cell>
          <cell r="AT227">
            <v>0</v>
          </cell>
          <cell r="AU227">
            <v>11040</v>
          </cell>
          <cell r="AV227">
            <v>4140</v>
          </cell>
          <cell r="AW227">
            <v>1380</v>
          </cell>
          <cell r="AX227">
            <v>0</v>
          </cell>
          <cell r="AY227">
            <v>331947.5</v>
          </cell>
          <cell r="AZ227" t="str">
            <v>SIE PPFF CORP INYECTABLES (52 ÍTEMS)</v>
          </cell>
          <cell r="BA227" t="str">
            <v>CONSENTIDO</v>
          </cell>
          <cell r="BB227" t="str">
            <v>CONSENTIDO</v>
          </cell>
          <cell r="BD227" t="str">
            <v>SIE-SIE-48-2024-CENARES/MINSA-1</v>
          </cell>
        </row>
        <row r="228">
          <cell r="D228" t="str">
            <v>04127</v>
          </cell>
          <cell r="E228" t="str">
            <v>583500090010</v>
          </cell>
          <cell r="F228" t="str">
            <v>IOPAMIDOL Equiv. 300 mg Iodo/mL 50 mL INYECTABLE</v>
          </cell>
          <cell r="G228" t="str">
            <v>PPFF</v>
          </cell>
          <cell r="H228">
            <v>38.47</v>
          </cell>
          <cell r="I228">
            <v>42.317</v>
          </cell>
          <cell r="J228">
            <v>37.409999999999997</v>
          </cell>
          <cell r="K228">
            <v>1574000</v>
          </cell>
          <cell r="L228">
            <v>54550</v>
          </cell>
          <cell r="M228">
            <v>28.854262144821266</v>
          </cell>
          <cell r="P228">
            <v>48050</v>
          </cell>
          <cell r="U228">
            <v>6500</v>
          </cell>
          <cell r="AA228">
            <v>54550</v>
          </cell>
          <cell r="AB228">
            <v>1797550.4999999998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243164.99999999997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2040715.4999999998</v>
          </cell>
          <cell r="AN228">
            <v>1386447.2960586618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187552.70394133823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1574000</v>
          </cell>
          <cell r="AZ228" t="str">
            <v>SIE PPFF CORP INYECTABLES (52 ÍTEMS)</v>
          </cell>
          <cell r="BA228" t="str">
            <v>CONSENTIDO</v>
          </cell>
          <cell r="BB228" t="str">
            <v>CONSENTIDO</v>
          </cell>
          <cell r="BD228" t="str">
            <v>SIE-SIE-48-2024-CENARES/MINSA-1</v>
          </cell>
        </row>
        <row r="229">
          <cell r="D229" t="str">
            <v>04187</v>
          </cell>
          <cell r="E229" t="str">
            <v>580100150001</v>
          </cell>
          <cell r="F229" t="str">
            <v>KETAMINA (COMO CLORHIDRATO) 50 mg/mL 10 mL INYECTABLE</v>
          </cell>
          <cell r="G229" t="str">
            <v>PPFF</v>
          </cell>
          <cell r="H229">
            <v>3.59</v>
          </cell>
          <cell r="I229">
            <v>3.9489999999999998</v>
          </cell>
          <cell r="J229">
            <v>3.48</v>
          </cell>
          <cell r="K229">
            <v>415849.5</v>
          </cell>
          <cell r="L229">
            <v>135500</v>
          </cell>
          <cell r="M229">
            <v>3.069</v>
          </cell>
          <cell r="P229">
            <v>134850</v>
          </cell>
          <cell r="U229">
            <v>650</v>
          </cell>
          <cell r="AA229">
            <v>135500</v>
          </cell>
          <cell r="AB229">
            <v>469278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2262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471540</v>
          </cell>
          <cell r="AN229">
            <v>413854.64999999997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1994.85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415849.5</v>
          </cell>
          <cell r="AZ229" t="str">
            <v>SIE PPFF CORP INYECTABLES (52 ÍTEMS)</v>
          </cell>
          <cell r="BA229" t="str">
            <v>CONSENTIDO</v>
          </cell>
          <cell r="BB229" t="str">
            <v>CONSENTIDO</v>
          </cell>
          <cell r="BD229" t="str">
            <v>SIE-SIE-48-2024-CENARES/MINSA-1</v>
          </cell>
        </row>
        <row r="230">
          <cell r="D230" t="str">
            <v>04390</v>
          </cell>
          <cell r="E230" t="str">
            <v>580100210019</v>
          </cell>
          <cell r="F230" t="str">
            <v>LIDOCAINA CLORHIDRATO SIN PRESERVANTES 2 g/100 mL (2 %) 20 mL INYECTABLE</v>
          </cell>
          <cell r="G230" t="str">
            <v>PPFF</v>
          </cell>
          <cell r="H230">
            <v>1.6300000000000001</v>
          </cell>
          <cell r="I230">
            <v>1.7930000000000001</v>
          </cell>
          <cell r="J230">
            <v>1.59</v>
          </cell>
          <cell r="K230">
            <v>1353766.71</v>
          </cell>
          <cell r="L230">
            <v>1148233</v>
          </cell>
          <cell r="M230">
            <v>1.1790000026127101</v>
          </cell>
          <cell r="P230">
            <v>1145883</v>
          </cell>
          <cell r="T230">
            <v>400</v>
          </cell>
          <cell r="X230">
            <v>1500</v>
          </cell>
          <cell r="Y230">
            <v>400</v>
          </cell>
          <cell r="Z230">
            <v>50</v>
          </cell>
          <cell r="AA230">
            <v>1148233</v>
          </cell>
          <cell r="AB230">
            <v>1821953.9700000002</v>
          </cell>
          <cell r="AC230">
            <v>0</v>
          </cell>
          <cell r="AD230">
            <v>0</v>
          </cell>
          <cell r="AE230">
            <v>0</v>
          </cell>
          <cell r="AF230">
            <v>636</v>
          </cell>
          <cell r="AG230">
            <v>0</v>
          </cell>
          <cell r="AH230">
            <v>0</v>
          </cell>
          <cell r="AI230">
            <v>0</v>
          </cell>
          <cell r="AJ230">
            <v>2385</v>
          </cell>
          <cell r="AK230">
            <v>636</v>
          </cell>
          <cell r="AL230">
            <v>79.5</v>
          </cell>
          <cell r="AM230">
            <v>1825690.4700000002</v>
          </cell>
          <cell r="AN230">
            <v>1350996.0599938601</v>
          </cell>
          <cell r="AO230">
            <v>0</v>
          </cell>
          <cell r="AP230">
            <v>0</v>
          </cell>
          <cell r="AQ230">
            <v>0</v>
          </cell>
          <cell r="AR230">
            <v>471.60000104508401</v>
          </cell>
          <cell r="AS230">
            <v>0</v>
          </cell>
          <cell r="AT230">
            <v>0</v>
          </cell>
          <cell r="AU230">
            <v>0</v>
          </cell>
          <cell r="AV230">
            <v>1768.5000039190652</v>
          </cell>
          <cell r="AW230">
            <v>471.60000104508401</v>
          </cell>
          <cell r="AX230">
            <v>58.950000130635502</v>
          </cell>
          <cell r="AY230">
            <v>1353766.71</v>
          </cell>
          <cell r="AZ230" t="str">
            <v>SIE PPFF CORP INYECTABLES (52 ÍTEMS)</v>
          </cell>
          <cell r="BA230" t="str">
            <v>CONSENTIDO</v>
          </cell>
          <cell r="BB230" t="str">
            <v>CONSENTIDO</v>
          </cell>
          <cell r="BD230" t="str">
            <v>SIE-SIE-48-2024-CENARES/MINSA-1</v>
          </cell>
        </row>
        <row r="231">
          <cell r="D231" t="str">
            <v>04666</v>
          </cell>
          <cell r="E231" t="str">
            <v>587200020001</v>
          </cell>
          <cell r="F231" t="str">
            <v>MEROPENEM 500 mg  INYECTABLE</v>
          </cell>
          <cell r="G231" t="str">
            <v>PPFF</v>
          </cell>
          <cell r="H231">
            <v>4.8599999999999994</v>
          </cell>
          <cell r="I231">
            <v>5.3459999999999992</v>
          </cell>
          <cell r="J231">
            <v>4.72</v>
          </cell>
          <cell r="K231">
            <v>7059914.1299999999</v>
          </cell>
          <cell r="L231">
            <v>2223595</v>
          </cell>
          <cell r="M231">
            <v>3.1750000022486109</v>
          </cell>
          <cell r="P231">
            <v>2210595</v>
          </cell>
          <cell r="S231">
            <v>3000</v>
          </cell>
          <cell r="X231">
            <v>2000</v>
          </cell>
          <cell r="Y231">
            <v>8000</v>
          </cell>
          <cell r="AA231">
            <v>2223595</v>
          </cell>
          <cell r="AB231">
            <v>10434008.4</v>
          </cell>
          <cell r="AC231">
            <v>0</v>
          </cell>
          <cell r="AD231">
            <v>0</v>
          </cell>
          <cell r="AE231">
            <v>14160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9440</v>
          </cell>
          <cell r="AK231">
            <v>37760</v>
          </cell>
          <cell r="AL231">
            <v>0</v>
          </cell>
          <cell r="AM231">
            <v>10495368.4</v>
          </cell>
          <cell r="AN231">
            <v>7018639.1299707685</v>
          </cell>
          <cell r="AO231">
            <v>0</v>
          </cell>
          <cell r="AP231">
            <v>0</v>
          </cell>
          <cell r="AQ231">
            <v>9525.0000067458332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6350.0000044972221</v>
          </cell>
          <cell r="AW231">
            <v>25400.000017988888</v>
          </cell>
          <cell r="AX231">
            <v>0</v>
          </cell>
          <cell r="AY231">
            <v>7059914.1299999999</v>
          </cell>
          <cell r="AZ231" t="str">
            <v>SIE PPFF CORP INYECTABLES (52 ÍTEMS)</v>
          </cell>
          <cell r="BA231" t="str">
            <v>CONSENTIDO</v>
          </cell>
          <cell r="BB231" t="str">
            <v>CONSENTIDO</v>
          </cell>
          <cell r="BD231" t="str">
            <v>SIE-SIE-48-2024-CENARES/MINSA-1</v>
          </cell>
        </row>
        <row r="232">
          <cell r="D232" t="str">
            <v>04743</v>
          </cell>
          <cell r="E232" t="str">
            <v>583800760002</v>
          </cell>
          <cell r="F232" t="str">
            <v>METOCLOPRAMIDA CLORHIDRATO 5 mg/mL 2 mL INYECTABLE</v>
          </cell>
          <cell r="G232" t="str">
            <v>PPFF</v>
          </cell>
          <cell r="H232">
            <v>0.41000000000000003</v>
          </cell>
          <cell r="I232">
            <v>0.45100000000000007</v>
          </cell>
          <cell r="J232">
            <v>0.4</v>
          </cell>
          <cell r="K232">
            <v>519211.75</v>
          </cell>
          <cell r="L232">
            <v>2806550</v>
          </cell>
          <cell r="M232">
            <v>0.185</v>
          </cell>
          <cell r="P232">
            <v>2732500</v>
          </cell>
          <cell r="S232">
            <v>28000</v>
          </cell>
          <cell r="T232">
            <v>12550</v>
          </cell>
          <cell r="U232">
            <v>28000</v>
          </cell>
          <cell r="W232">
            <v>1300</v>
          </cell>
          <cell r="X232">
            <v>4000</v>
          </cell>
          <cell r="Y232">
            <v>200</v>
          </cell>
          <cell r="AA232">
            <v>2806550</v>
          </cell>
          <cell r="AB232">
            <v>1093000</v>
          </cell>
          <cell r="AC232">
            <v>0</v>
          </cell>
          <cell r="AD232">
            <v>0</v>
          </cell>
          <cell r="AE232">
            <v>11200</v>
          </cell>
          <cell r="AF232">
            <v>5020</v>
          </cell>
          <cell r="AG232">
            <v>11200</v>
          </cell>
          <cell r="AH232">
            <v>0</v>
          </cell>
          <cell r="AI232">
            <v>520</v>
          </cell>
          <cell r="AJ232">
            <v>1600</v>
          </cell>
          <cell r="AK232">
            <v>80</v>
          </cell>
          <cell r="AL232">
            <v>0</v>
          </cell>
          <cell r="AM232">
            <v>1122620</v>
          </cell>
          <cell r="AN232">
            <v>505512.5</v>
          </cell>
          <cell r="AO232">
            <v>0</v>
          </cell>
          <cell r="AP232">
            <v>0</v>
          </cell>
          <cell r="AQ232">
            <v>5180</v>
          </cell>
          <cell r="AR232">
            <v>2321.75</v>
          </cell>
          <cell r="AS232">
            <v>5180</v>
          </cell>
          <cell r="AT232">
            <v>0</v>
          </cell>
          <cell r="AU232">
            <v>240.5</v>
          </cell>
          <cell r="AV232">
            <v>740</v>
          </cell>
          <cell r="AW232">
            <v>37</v>
          </cell>
          <cell r="AX232">
            <v>0</v>
          </cell>
          <cell r="AY232">
            <v>519211.75</v>
          </cell>
          <cell r="AZ232" t="str">
            <v>SIE PPFF CORP INYECTABLES (52 ÍTEMS)</v>
          </cell>
          <cell r="BA232" t="str">
            <v>CONSENTIDO</v>
          </cell>
          <cell r="BB232" t="str">
            <v>CONSENTIDO</v>
          </cell>
          <cell r="BD232" t="str">
            <v>SIE-SIE-48-2024-CENARES/MINSA-1</v>
          </cell>
        </row>
        <row r="233">
          <cell r="D233" t="str">
            <v>04776</v>
          </cell>
          <cell r="E233" t="str">
            <v>581900040009</v>
          </cell>
          <cell r="F233" t="str">
            <v>METRONIDAZOL 500 mg 100 mL INYECTABLE</v>
          </cell>
          <cell r="G233" t="str">
            <v>PPFF</v>
          </cell>
          <cell r="H233">
            <v>1.23</v>
          </cell>
          <cell r="I233">
            <v>1.353</v>
          </cell>
          <cell r="J233">
            <v>0.99</v>
          </cell>
          <cell r="K233">
            <v>1024536.96</v>
          </cell>
          <cell r="L233">
            <v>1110850</v>
          </cell>
          <cell r="M233">
            <v>0.92230000450105776</v>
          </cell>
          <cell r="P233">
            <v>1090850</v>
          </cell>
          <cell r="S233">
            <v>3600</v>
          </cell>
          <cell r="T233">
            <v>400</v>
          </cell>
          <cell r="U233">
            <v>13500</v>
          </cell>
          <cell r="W233">
            <v>200</v>
          </cell>
          <cell r="X233">
            <v>2000</v>
          </cell>
          <cell r="Y233">
            <v>300</v>
          </cell>
          <cell r="AA233">
            <v>1110850</v>
          </cell>
          <cell r="AB233">
            <v>1079941.5</v>
          </cell>
          <cell r="AC233">
            <v>0</v>
          </cell>
          <cell r="AD233">
            <v>0</v>
          </cell>
          <cell r="AE233">
            <v>3564</v>
          </cell>
          <cell r="AF233">
            <v>396</v>
          </cell>
          <cell r="AG233">
            <v>13365</v>
          </cell>
          <cell r="AH233">
            <v>0</v>
          </cell>
          <cell r="AI233">
            <v>198</v>
          </cell>
          <cell r="AJ233">
            <v>1980</v>
          </cell>
          <cell r="AK233">
            <v>297</v>
          </cell>
          <cell r="AL233">
            <v>0</v>
          </cell>
          <cell r="AM233">
            <v>1099741.5</v>
          </cell>
          <cell r="AN233">
            <v>1006090.9599099789</v>
          </cell>
          <cell r="AO233">
            <v>0</v>
          </cell>
          <cell r="AP233">
            <v>0</v>
          </cell>
          <cell r="AQ233">
            <v>3320.2800162038079</v>
          </cell>
          <cell r="AR233">
            <v>368.92000180042311</v>
          </cell>
          <cell r="AS233">
            <v>12451.050060764279</v>
          </cell>
          <cell r="AT233">
            <v>0</v>
          </cell>
          <cell r="AU233">
            <v>184.46000090021155</v>
          </cell>
          <cell r="AV233">
            <v>1844.6000090021155</v>
          </cell>
          <cell r="AW233">
            <v>276.69000135031735</v>
          </cell>
          <cell r="AX233">
            <v>0</v>
          </cell>
          <cell r="AY233">
            <v>1024536.96</v>
          </cell>
          <cell r="AZ233" t="str">
            <v>SIE PPFF CORP INYECTABLES (52 ÍTEMS)</v>
          </cell>
          <cell r="BA233" t="str">
            <v>CONSENTIDO</v>
          </cell>
          <cell r="BB233" t="str">
            <v>CONSENTIDO</v>
          </cell>
          <cell r="BD233" t="str">
            <v>SIE-SIE-48-2024-CENARES/MINSA-1</v>
          </cell>
        </row>
        <row r="234">
          <cell r="D234" t="str">
            <v>05118</v>
          </cell>
          <cell r="E234" t="str">
            <v>583000260001</v>
          </cell>
          <cell r="F234" t="str">
            <v>NOREPINEFRINA (COMO ACIDO TARTRATO) 1 mg/mL 4 mL INYECTABLE</v>
          </cell>
          <cell r="G234" t="str">
            <v>PPFF</v>
          </cell>
          <cell r="H234">
            <v>2.09</v>
          </cell>
          <cell r="I234">
            <v>2.2989999999999999</v>
          </cell>
          <cell r="J234">
            <v>2.0299999999999998</v>
          </cell>
          <cell r="K234">
            <v>852345</v>
          </cell>
          <cell r="L234">
            <v>473525</v>
          </cell>
          <cell r="M234">
            <v>1.8</v>
          </cell>
          <cell r="P234">
            <v>469150</v>
          </cell>
          <cell r="U234">
            <v>4350</v>
          </cell>
          <cell r="W234">
            <v>25</v>
          </cell>
          <cell r="AA234">
            <v>473525</v>
          </cell>
          <cell r="AB234">
            <v>952374.49999999988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8830.5</v>
          </cell>
          <cell r="AH234">
            <v>0</v>
          </cell>
          <cell r="AI234">
            <v>50.749999999999993</v>
          </cell>
          <cell r="AJ234">
            <v>0</v>
          </cell>
          <cell r="AK234">
            <v>0</v>
          </cell>
          <cell r="AL234">
            <v>0</v>
          </cell>
          <cell r="AM234">
            <v>961255.74999999988</v>
          </cell>
          <cell r="AN234">
            <v>844470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7830</v>
          </cell>
          <cell r="AT234">
            <v>0</v>
          </cell>
          <cell r="AU234">
            <v>45</v>
          </cell>
          <cell r="AV234">
            <v>0</v>
          </cell>
          <cell r="AW234">
            <v>0</v>
          </cell>
          <cell r="AX234">
            <v>0</v>
          </cell>
          <cell r="AY234">
            <v>852345</v>
          </cell>
          <cell r="AZ234" t="str">
            <v>SIE PPFF CORP INYECTABLES (52 ÍTEMS)</v>
          </cell>
          <cell r="BA234" t="str">
            <v>CONSENTIDO</v>
          </cell>
          <cell r="BB234" t="str">
            <v>CONSENTIDO</v>
          </cell>
          <cell r="BD234" t="str">
            <v>SIE-SIE-48-2024-CENARES/MINSA-1</v>
          </cell>
        </row>
        <row r="235">
          <cell r="D235" t="str">
            <v>05151</v>
          </cell>
          <cell r="E235" t="str">
            <v>583800710003</v>
          </cell>
          <cell r="F235" t="str">
            <v>OMEPRAZOL (COMO SAL SODICA) 40 mg  INYECTABLE</v>
          </cell>
          <cell r="G235" t="str">
            <v>PPFF</v>
          </cell>
          <cell r="H235">
            <v>1.96</v>
          </cell>
          <cell r="I235">
            <v>2.1560000000000001</v>
          </cell>
          <cell r="J235">
            <v>0.85</v>
          </cell>
          <cell r="K235">
            <v>1804858.8</v>
          </cell>
          <cell r="L235">
            <v>2337900</v>
          </cell>
          <cell r="M235">
            <v>0.77200000000000002</v>
          </cell>
          <cell r="P235">
            <v>2259680</v>
          </cell>
          <cell r="S235">
            <v>50000</v>
          </cell>
          <cell r="T235">
            <v>5020</v>
          </cell>
          <cell r="U235">
            <v>14000</v>
          </cell>
          <cell r="W235">
            <v>700</v>
          </cell>
          <cell r="X235">
            <v>8000</v>
          </cell>
          <cell r="Y235">
            <v>500</v>
          </cell>
          <cell r="AA235">
            <v>2337900</v>
          </cell>
          <cell r="AB235">
            <v>1920728</v>
          </cell>
          <cell r="AC235">
            <v>0</v>
          </cell>
          <cell r="AD235">
            <v>0</v>
          </cell>
          <cell r="AE235">
            <v>42500</v>
          </cell>
          <cell r="AF235">
            <v>4267</v>
          </cell>
          <cell r="AG235">
            <v>11900</v>
          </cell>
          <cell r="AH235">
            <v>0</v>
          </cell>
          <cell r="AI235">
            <v>595</v>
          </cell>
          <cell r="AJ235">
            <v>6800</v>
          </cell>
          <cell r="AK235">
            <v>425</v>
          </cell>
          <cell r="AL235">
            <v>0</v>
          </cell>
          <cell r="AM235">
            <v>1987215</v>
          </cell>
          <cell r="AN235">
            <v>1744472.96</v>
          </cell>
          <cell r="AO235">
            <v>0</v>
          </cell>
          <cell r="AP235">
            <v>0</v>
          </cell>
          <cell r="AQ235">
            <v>38600</v>
          </cell>
          <cell r="AR235">
            <v>3875.44</v>
          </cell>
          <cell r="AS235">
            <v>10808</v>
          </cell>
          <cell r="AT235">
            <v>0</v>
          </cell>
          <cell r="AU235">
            <v>540.4</v>
          </cell>
          <cell r="AV235">
            <v>6176</v>
          </cell>
          <cell r="AW235">
            <v>386</v>
          </cell>
          <cell r="AX235">
            <v>0</v>
          </cell>
          <cell r="AY235">
            <v>1804858.8</v>
          </cell>
          <cell r="AZ235" t="str">
            <v>SIE PPFF CORP INYECTABLES (52 ÍTEMS)</v>
          </cell>
          <cell r="BA235" t="str">
            <v>CONSENTIDO</v>
          </cell>
          <cell r="BB235" t="str">
            <v>CONSENTIDO</v>
          </cell>
          <cell r="BD235" t="str">
            <v>SIE-SIE-48-2024-CENARES/MINSA-1</v>
          </cell>
        </row>
        <row r="236">
          <cell r="D236" t="str">
            <v>05166</v>
          </cell>
          <cell r="E236" t="str">
            <v>586300010002</v>
          </cell>
          <cell r="F236" t="str">
            <v>ORFENADRINA CITRATO 30 mg/mL 2 mL INYECTABLE</v>
          </cell>
          <cell r="G236" t="str">
            <v>PPFF</v>
          </cell>
          <cell r="H236">
            <v>0.62</v>
          </cell>
          <cell r="I236">
            <v>0.68199999999999994</v>
          </cell>
          <cell r="J236">
            <v>0.6</v>
          </cell>
          <cell r="K236">
            <v>1475022.5</v>
          </cell>
          <cell r="L236">
            <v>3010250</v>
          </cell>
          <cell r="M236">
            <v>0.49</v>
          </cell>
          <cell r="P236">
            <v>2699900</v>
          </cell>
          <cell r="S236">
            <v>160000</v>
          </cell>
          <cell r="T236">
            <v>23750</v>
          </cell>
          <cell r="U236">
            <v>65000</v>
          </cell>
          <cell r="W236">
            <v>14400</v>
          </cell>
          <cell r="X236">
            <v>40000</v>
          </cell>
          <cell r="Y236">
            <v>5600</v>
          </cell>
          <cell r="Z236">
            <v>1600</v>
          </cell>
          <cell r="AA236">
            <v>3010250</v>
          </cell>
          <cell r="AB236">
            <v>1619940</v>
          </cell>
          <cell r="AC236">
            <v>0</v>
          </cell>
          <cell r="AD236">
            <v>0</v>
          </cell>
          <cell r="AE236">
            <v>96000</v>
          </cell>
          <cell r="AF236">
            <v>14250</v>
          </cell>
          <cell r="AG236">
            <v>39000</v>
          </cell>
          <cell r="AH236">
            <v>0</v>
          </cell>
          <cell r="AI236">
            <v>8640</v>
          </cell>
          <cell r="AJ236">
            <v>24000</v>
          </cell>
          <cell r="AK236">
            <v>3360</v>
          </cell>
          <cell r="AL236">
            <v>960</v>
          </cell>
          <cell r="AM236">
            <v>1806150</v>
          </cell>
          <cell r="AN236">
            <v>1322951</v>
          </cell>
          <cell r="AO236">
            <v>0</v>
          </cell>
          <cell r="AP236">
            <v>0</v>
          </cell>
          <cell r="AQ236">
            <v>78400</v>
          </cell>
          <cell r="AR236">
            <v>11637.5</v>
          </cell>
          <cell r="AS236">
            <v>31850</v>
          </cell>
          <cell r="AT236">
            <v>0</v>
          </cell>
          <cell r="AU236">
            <v>7056</v>
          </cell>
          <cell r="AV236">
            <v>19600</v>
          </cell>
          <cell r="AW236">
            <v>2744</v>
          </cell>
          <cell r="AX236">
            <v>784</v>
          </cell>
          <cell r="AY236">
            <v>1475022.5</v>
          </cell>
          <cell r="AZ236" t="str">
            <v>SIE PPFF CORP INYECTABLES (52 ÍTEMS)</v>
          </cell>
          <cell r="BA236" t="str">
            <v>CONSENTIDO</v>
          </cell>
          <cell r="BB236" t="str">
            <v>CONSENTIDO</v>
          </cell>
          <cell r="BD236" t="str">
            <v>SIE-SIE-48-2024-CENARES/MINSA-1</v>
          </cell>
        </row>
        <row r="237">
          <cell r="D237" t="str">
            <v>05211</v>
          </cell>
          <cell r="E237" t="str">
            <v>580700140001</v>
          </cell>
          <cell r="F237" t="str">
            <v>OXACILINA 1 g  INYECTABLE</v>
          </cell>
          <cell r="G237" t="str">
            <v>PPFF</v>
          </cell>
          <cell r="H237">
            <v>1.0900000000000001</v>
          </cell>
          <cell r="I237">
            <v>1.1990000000000001</v>
          </cell>
          <cell r="J237">
            <v>1.05</v>
          </cell>
          <cell r="K237">
            <v>736827.6</v>
          </cell>
          <cell r="L237">
            <v>760400</v>
          </cell>
          <cell r="M237">
            <v>0.96899999999999997</v>
          </cell>
          <cell r="P237">
            <v>746100</v>
          </cell>
          <cell r="T237">
            <v>1300</v>
          </cell>
          <cell r="U237">
            <v>12000</v>
          </cell>
          <cell r="X237">
            <v>1000</v>
          </cell>
          <cell r="AA237">
            <v>760400</v>
          </cell>
          <cell r="AB237">
            <v>783405</v>
          </cell>
          <cell r="AC237">
            <v>0</v>
          </cell>
          <cell r="AD237">
            <v>0</v>
          </cell>
          <cell r="AE237">
            <v>0</v>
          </cell>
          <cell r="AF237">
            <v>1365</v>
          </cell>
          <cell r="AG237">
            <v>12600</v>
          </cell>
          <cell r="AH237">
            <v>0</v>
          </cell>
          <cell r="AI237">
            <v>0</v>
          </cell>
          <cell r="AJ237">
            <v>1050</v>
          </cell>
          <cell r="AK237">
            <v>0</v>
          </cell>
          <cell r="AL237">
            <v>0</v>
          </cell>
          <cell r="AM237">
            <v>798420</v>
          </cell>
          <cell r="AN237">
            <v>722970.9</v>
          </cell>
          <cell r="AO237">
            <v>0</v>
          </cell>
          <cell r="AP237">
            <v>0</v>
          </cell>
          <cell r="AQ237">
            <v>0</v>
          </cell>
          <cell r="AR237">
            <v>1259.7</v>
          </cell>
          <cell r="AS237">
            <v>11628</v>
          </cell>
          <cell r="AT237">
            <v>0</v>
          </cell>
          <cell r="AU237">
            <v>0</v>
          </cell>
          <cell r="AV237">
            <v>969</v>
          </cell>
          <cell r="AW237">
            <v>0</v>
          </cell>
          <cell r="AX237">
            <v>0</v>
          </cell>
          <cell r="AY237">
            <v>736827.6</v>
          </cell>
          <cell r="AZ237" t="str">
            <v>SIE PPFF CORP INYECTABLES (52 ÍTEMS)</v>
          </cell>
          <cell r="BA237" t="str">
            <v>CONSENTIDO</v>
          </cell>
          <cell r="BB237" t="str">
            <v>CONSENTIDO</v>
          </cell>
          <cell r="BD237" t="str">
            <v>SIE-SIE-48-2024-CENARES/MINSA-1</v>
          </cell>
        </row>
        <row r="238">
          <cell r="D238" t="str">
            <v>05443</v>
          </cell>
          <cell r="E238" t="str">
            <v>580700050001</v>
          </cell>
          <cell r="F238" t="str">
            <v>PIPERACILINA + TAZOBACTAM 4 g + 500 mg  INYECTABLE</v>
          </cell>
          <cell r="G238" t="str">
            <v>PPFF</v>
          </cell>
          <cell r="H238">
            <v>5.5699999999999994</v>
          </cell>
          <cell r="I238">
            <v>6.1269999999999989</v>
          </cell>
          <cell r="J238">
            <v>5.41</v>
          </cell>
          <cell r="K238">
            <v>2692704.8</v>
          </cell>
          <cell r="L238">
            <v>623600</v>
          </cell>
          <cell r="M238">
            <v>4.3179999999999996</v>
          </cell>
          <cell r="P238">
            <v>603100</v>
          </cell>
          <cell r="S238">
            <v>5500</v>
          </cell>
          <cell r="U238">
            <v>15000</v>
          </cell>
          <cell r="AA238">
            <v>623600</v>
          </cell>
          <cell r="AB238">
            <v>3262771</v>
          </cell>
          <cell r="AC238">
            <v>0</v>
          </cell>
          <cell r="AD238">
            <v>0</v>
          </cell>
          <cell r="AE238">
            <v>29755</v>
          </cell>
          <cell r="AF238">
            <v>0</v>
          </cell>
          <cell r="AG238">
            <v>81150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3373676</v>
          </cell>
          <cell r="AN238">
            <v>2604185.7999999998</v>
          </cell>
          <cell r="AO238">
            <v>0</v>
          </cell>
          <cell r="AP238">
            <v>0</v>
          </cell>
          <cell r="AQ238">
            <v>23748.999999999996</v>
          </cell>
          <cell r="AR238">
            <v>0</v>
          </cell>
          <cell r="AS238">
            <v>64769.999999999993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2692704.8</v>
          </cell>
          <cell r="AZ238" t="str">
            <v>SIE PPFF CORP INYECTABLES (52 ÍTEMS)</v>
          </cell>
          <cell r="BA238" t="str">
            <v>CONSENTIDO</v>
          </cell>
          <cell r="BB238" t="str">
            <v>CONSENTIDO</v>
          </cell>
          <cell r="BD238" t="str">
            <v>SIE-SIE-48-2024-CENARES/MINSA-1</v>
          </cell>
        </row>
        <row r="239">
          <cell r="D239" t="str">
            <v>05551</v>
          </cell>
          <cell r="E239" t="str">
            <v>585100090002</v>
          </cell>
          <cell r="F239" t="str">
            <v>POTASIO CLORURO 20 g/100 mL 10 mL INYECTABLE</v>
          </cell>
          <cell r="G239" t="str">
            <v>PPFF</v>
          </cell>
          <cell r="H239">
            <v>0.28000000000000003</v>
          </cell>
          <cell r="I239">
            <v>0.30800000000000005</v>
          </cell>
          <cell r="J239">
            <v>0.26</v>
          </cell>
          <cell r="K239">
            <v>420109.44</v>
          </cell>
          <cell r="L239">
            <v>1659200</v>
          </cell>
          <cell r="M239">
            <v>0.25319999999999998</v>
          </cell>
          <cell r="P239">
            <v>1639800</v>
          </cell>
          <cell r="R239">
            <v>500</v>
          </cell>
          <cell r="S239">
            <v>2000</v>
          </cell>
          <cell r="T239">
            <v>275</v>
          </cell>
          <cell r="U239">
            <v>15000</v>
          </cell>
          <cell r="W239">
            <v>600</v>
          </cell>
          <cell r="X239">
            <v>600</v>
          </cell>
          <cell r="Y239">
            <v>400</v>
          </cell>
          <cell r="Z239">
            <v>25</v>
          </cell>
          <cell r="AA239">
            <v>1659200</v>
          </cell>
          <cell r="AB239">
            <v>426348</v>
          </cell>
          <cell r="AC239">
            <v>0</v>
          </cell>
          <cell r="AD239">
            <v>130</v>
          </cell>
          <cell r="AE239">
            <v>520</v>
          </cell>
          <cell r="AF239">
            <v>71.5</v>
          </cell>
          <cell r="AG239">
            <v>3900</v>
          </cell>
          <cell r="AH239">
            <v>0</v>
          </cell>
          <cell r="AI239">
            <v>156</v>
          </cell>
          <cell r="AJ239">
            <v>156</v>
          </cell>
          <cell r="AK239">
            <v>104</v>
          </cell>
          <cell r="AL239">
            <v>6.5</v>
          </cell>
          <cell r="AM239">
            <v>431392</v>
          </cell>
          <cell r="AN239">
            <v>415197.36</v>
          </cell>
          <cell r="AO239">
            <v>0</v>
          </cell>
          <cell r="AP239">
            <v>126.6</v>
          </cell>
          <cell r="AQ239">
            <v>506.4</v>
          </cell>
          <cell r="AR239">
            <v>69.63</v>
          </cell>
          <cell r="AS239">
            <v>3797.9999999999995</v>
          </cell>
          <cell r="AT239">
            <v>0</v>
          </cell>
          <cell r="AU239">
            <v>151.91999999999999</v>
          </cell>
          <cell r="AV239">
            <v>151.91999999999999</v>
          </cell>
          <cell r="AW239">
            <v>101.27999999999999</v>
          </cell>
          <cell r="AX239">
            <v>6.3299999999999992</v>
          </cell>
          <cell r="AY239">
            <v>420109.43999999994</v>
          </cell>
          <cell r="AZ239" t="str">
            <v>SIE PPFF CORP INYECTABLES (52 ÍTEMS)</v>
          </cell>
          <cell r="BA239" t="str">
            <v>CONSENTIDO</v>
          </cell>
          <cell r="BB239" t="str">
            <v>CONSENTIDO</v>
          </cell>
          <cell r="BD239" t="str">
            <v>SIE-SIE-48-2024-CENARES/MINSA-1</v>
          </cell>
        </row>
        <row r="240">
          <cell r="D240" t="str">
            <v>05626</v>
          </cell>
          <cell r="E240" t="str">
            <v>580100080004</v>
          </cell>
          <cell r="F240" t="str">
            <v>PROPOFOL 10 mg/mL (1 %) 20 mL INYECTABLE</v>
          </cell>
          <cell r="G240" t="str">
            <v>PPFF</v>
          </cell>
          <cell r="H240">
            <v>2.86</v>
          </cell>
          <cell r="I240">
            <v>3.1459999999999999</v>
          </cell>
          <cell r="J240">
            <v>2.78</v>
          </cell>
          <cell r="K240">
            <v>2592187.75</v>
          </cell>
          <cell r="L240">
            <v>828175</v>
          </cell>
          <cell r="M240">
            <v>3.13</v>
          </cell>
          <cell r="P240">
            <v>803650</v>
          </cell>
          <cell r="S240">
            <v>2500</v>
          </cell>
          <cell r="U240">
            <v>22000</v>
          </cell>
          <cell r="W240">
            <v>25</v>
          </cell>
          <cell r="AA240">
            <v>828175</v>
          </cell>
          <cell r="AB240">
            <v>2234147</v>
          </cell>
          <cell r="AC240">
            <v>0</v>
          </cell>
          <cell r="AD240">
            <v>0</v>
          </cell>
          <cell r="AE240">
            <v>6949.9999999999991</v>
          </cell>
          <cell r="AF240">
            <v>0</v>
          </cell>
          <cell r="AG240">
            <v>61159.999999999993</v>
          </cell>
          <cell r="AH240">
            <v>0</v>
          </cell>
          <cell r="AI240">
            <v>69.5</v>
          </cell>
          <cell r="AJ240">
            <v>0</v>
          </cell>
          <cell r="AK240">
            <v>0</v>
          </cell>
          <cell r="AL240">
            <v>0</v>
          </cell>
          <cell r="AM240">
            <v>2302326.5</v>
          </cell>
          <cell r="AN240">
            <v>2515424.5</v>
          </cell>
          <cell r="AO240">
            <v>0</v>
          </cell>
          <cell r="AP240">
            <v>0</v>
          </cell>
          <cell r="AQ240">
            <v>7825</v>
          </cell>
          <cell r="AR240">
            <v>0</v>
          </cell>
          <cell r="AS240">
            <v>68860</v>
          </cell>
          <cell r="AT240">
            <v>0</v>
          </cell>
          <cell r="AU240">
            <v>78.25</v>
          </cell>
          <cell r="AV240">
            <v>0</v>
          </cell>
          <cell r="AW240">
            <v>0</v>
          </cell>
          <cell r="AX240">
            <v>0</v>
          </cell>
          <cell r="AY240">
            <v>2592187.75</v>
          </cell>
          <cell r="AZ240" t="str">
            <v>SIE PPFF CORP INYECTABLES (52 ÍTEMS)</v>
          </cell>
          <cell r="BA240" t="str">
            <v>CONSENTIDO</v>
          </cell>
          <cell r="BB240" t="str">
            <v>CONSENTIDO</v>
          </cell>
          <cell r="BD240" t="str">
            <v>SIE-SIE-48-2024-CENARES/MINSA-1</v>
          </cell>
        </row>
        <row r="241">
          <cell r="D241" t="str">
            <v>05658</v>
          </cell>
          <cell r="E241" t="str">
            <v>583800720003</v>
          </cell>
          <cell r="F241" t="str">
            <v>RANITIDINA (COMO CLORHIDRATO) 25 mg/mL 2 mL INYECTABLE</v>
          </cell>
          <cell r="G241" t="str">
            <v>PPFF</v>
          </cell>
          <cell r="H241">
            <v>0.27</v>
          </cell>
          <cell r="I241">
            <v>0.29700000000000004</v>
          </cell>
          <cell r="J241">
            <v>0.26</v>
          </cell>
          <cell r="K241">
            <v>649463.69999999995</v>
          </cell>
          <cell r="L241">
            <v>3418230</v>
          </cell>
          <cell r="M241">
            <v>0.18999999999999997</v>
          </cell>
          <cell r="P241">
            <v>3322120</v>
          </cell>
          <cell r="R241">
            <v>1000</v>
          </cell>
          <cell r="T241">
            <v>33810</v>
          </cell>
          <cell r="U241">
            <v>52000</v>
          </cell>
          <cell r="W241">
            <v>4800</v>
          </cell>
          <cell r="X241">
            <v>3000</v>
          </cell>
          <cell r="Z241">
            <v>1500</v>
          </cell>
          <cell r="AA241">
            <v>3418230</v>
          </cell>
          <cell r="AB241">
            <v>863751.20000000007</v>
          </cell>
          <cell r="AC241">
            <v>0</v>
          </cell>
          <cell r="AD241">
            <v>260</v>
          </cell>
          <cell r="AE241">
            <v>0</v>
          </cell>
          <cell r="AF241">
            <v>8790.6</v>
          </cell>
          <cell r="AG241">
            <v>13520</v>
          </cell>
          <cell r="AH241">
            <v>0</v>
          </cell>
          <cell r="AI241">
            <v>1248</v>
          </cell>
          <cell r="AJ241">
            <v>780</v>
          </cell>
          <cell r="AK241">
            <v>0</v>
          </cell>
          <cell r="AL241">
            <v>390</v>
          </cell>
          <cell r="AM241">
            <v>888739.8</v>
          </cell>
          <cell r="AN241">
            <v>631202.79999999993</v>
          </cell>
          <cell r="AO241">
            <v>0</v>
          </cell>
          <cell r="AP241">
            <v>189.99999999999997</v>
          </cell>
          <cell r="AQ241">
            <v>0</v>
          </cell>
          <cell r="AR241">
            <v>6423.8999999999987</v>
          </cell>
          <cell r="AS241">
            <v>9879.9999999999982</v>
          </cell>
          <cell r="AT241">
            <v>0</v>
          </cell>
          <cell r="AU241">
            <v>911.99999999999989</v>
          </cell>
          <cell r="AV241">
            <v>569.99999999999989</v>
          </cell>
          <cell r="AW241">
            <v>0</v>
          </cell>
          <cell r="AX241">
            <v>284.99999999999994</v>
          </cell>
          <cell r="AY241">
            <v>649463.69999999995</v>
          </cell>
          <cell r="AZ241" t="str">
            <v>SIE PPFF CORP INYECTABLES (52 ÍTEMS)</v>
          </cell>
          <cell r="BA241" t="str">
            <v>CONSENTIDO</v>
          </cell>
          <cell r="BB241" t="str">
            <v>CONSENTIDO</v>
          </cell>
          <cell r="BD241" t="str">
            <v>SIE-SIE-48-2024-CENARES/MINSA-1</v>
          </cell>
        </row>
        <row r="242">
          <cell r="D242" t="str">
            <v>05889</v>
          </cell>
          <cell r="E242" t="str">
            <v>585100100008</v>
          </cell>
          <cell r="F242" t="str">
            <v>SODIO CLORURO 20 g/100 mL (20 %) 20 mL INYECTABLE</v>
          </cell>
          <cell r="G242" t="str">
            <v>PPFF</v>
          </cell>
          <cell r="H242">
            <v>0.54</v>
          </cell>
          <cell r="I242">
            <v>0.59400000000000008</v>
          </cell>
          <cell r="J242">
            <v>0.52</v>
          </cell>
          <cell r="K242">
            <v>1074171.3</v>
          </cell>
          <cell r="L242">
            <v>2183275</v>
          </cell>
          <cell r="M242">
            <v>0.49200000000000005</v>
          </cell>
          <cell r="P242">
            <v>2152200</v>
          </cell>
          <cell r="R242">
            <v>1000</v>
          </cell>
          <cell r="T242">
            <v>175</v>
          </cell>
          <cell r="U242">
            <v>29000</v>
          </cell>
          <cell r="Y242">
            <v>800</v>
          </cell>
          <cell r="Z242">
            <v>100</v>
          </cell>
          <cell r="AA242">
            <v>2183275</v>
          </cell>
          <cell r="AB242">
            <v>1119144</v>
          </cell>
          <cell r="AC242">
            <v>0</v>
          </cell>
          <cell r="AD242">
            <v>520</v>
          </cell>
          <cell r="AE242">
            <v>0</v>
          </cell>
          <cell r="AF242">
            <v>91</v>
          </cell>
          <cell r="AG242">
            <v>15080</v>
          </cell>
          <cell r="AH242">
            <v>0</v>
          </cell>
          <cell r="AI242">
            <v>0</v>
          </cell>
          <cell r="AJ242">
            <v>0</v>
          </cell>
          <cell r="AK242">
            <v>416</v>
          </cell>
          <cell r="AL242">
            <v>52</v>
          </cell>
          <cell r="AM242">
            <v>1135303</v>
          </cell>
          <cell r="AN242">
            <v>1058882.4000000001</v>
          </cell>
          <cell r="AO242">
            <v>0</v>
          </cell>
          <cell r="AP242">
            <v>492.00000000000006</v>
          </cell>
          <cell r="AQ242">
            <v>0</v>
          </cell>
          <cell r="AR242">
            <v>86.100000000000009</v>
          </cell>
          <cell r="AS242">
            <v>14268.000000000002</v>
          </cell>
          <cell r="AT242">
            <v>0</v>
          </cell>
          <cell r="AU242">
            <v>0</v>
          </cell>
          <cell r="AV242">
            <v>0</v>
          </cell>
          <cell r="AW242">
            <v>393.6</v>
          </cell>
          <cell r="AX242">
            <v>49.2</v>
          </cell>
          <cell r="AY242">
            <v>1074171.3</v>
          </cell>
          <cell r="AZ242" t="str">
            <v>SIE PPFF CORP INYECTABLES (52 ÍTEMS)</v>
          </cell>
          <cell r="BA242" t="str">
            <v>CONSENTIDO</v>
          </cell>
          <cell r="BB242" t="str">
            <v>CONSENTIDO</v>
          </cell>
          <cell r="BD242" t="str">
            <v>SIE-SIE-48-2024-CENARES/MINSA-1</v>
          </cell>
        </row>
        <row r="243">
          <cell r="D243" t="str">
            <v>06231</v>
          </cell>
          <cell r="E243" t="str">
            <v>586900060009</v>
          </cell>
          <cell r="F243" t="str">
            <v>TRAMADOL CLORHIDRATO 50 mg/mL 1 mL INYECTABLE</v>
          </cell>
          <cell r="G243" t="str">
            <v>PPFF</v>
          </cell>
          <cell r="H243">
            <v>0.39</v>
          </cell>
          <cell r="I243">
            <v>0.42900000000000005</v>
          </cell>
          <cell r="J243">
            <v>0.37</v>
          </cell>
          <cell r="K243">
            <v>1126064.3500000001</v>
          </cell>
          <cell r="L243">
            <v>3110675</v>
          </cell>
          <cell r="M243">
            <v>0.36200000000000004</v>
          </cell>
          <cell r="P243">
            <v>3090025</v>
          </cell>
          <cell r="S243">
            <v>15000</v>
          </cell>
          <cell r="T243">
            <v>5050</v>
          </cell>
          <cell r="Y243">
            <v>600</v>
          </cell>
          <cell r="AA243">
            <v>3110675</v>
          </cell>
          <cell r="AB243">
            <v>1143309.25</v>
          </cell>
          <cell r="AC243">
            <v>0</v>
          </cell>
          <cell r="AD243">
            <v>0</v>
          </cell>
          <cell r="AE243">
            <v>5550</v>
          </cell>
          <cell r="AF243">
            <v>1868.5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222</v>
          </cell>
          <cell r="AL243">
            <v>0</v>
          </cell>
          <cell r="AM243">
            <v>1150949.75</v>
          </cell>
          <cell r="AN243">
            <v>1118589.05</v>
          </cell>
          <cell r="AO243">
            <v>0</v>
          </cell>
          <cell r="AP243">
            <v>0</v>
          </cell>
          <cell r="AQ243">
            <v>5430.0000000000009</v>
          </cell>
          <cell r="AR243">
            <v>1828.1000000000001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217.20000000000002</v>
          </cell>
          <cell r="AX243">
            <v>0</v>
          </cell>
          <cell r="AY243">
            <v>1126064.3500000001</v>
          </cell>
          <cell r="AZ243" t="str">
            <v>SIE PPFF CORP INYECTABLES (52 ÍTEMS)</v>
          </cell>
          <cell r="BA243" t="str">
            <v>CONSENTIDO</v>
          </cell>
          <cell r="BB243" t="str">
            <v>CONSENTIDO</v>
          </cell>
          <cell r="BD243" t="str">
            <v>SIE-SIE-48-2024-CENARES/MINSA-1</v>
          </cell>
        </row>
        <row r="244">
          <cell r="D244" t="str">
            <v>06232</v>
          </cell>
          <cell r="E244" t="str">
            <v>586900060010</v>
          </cell>
          <cell r="F244" t="str">
            <v>TRAMADOL CLORHIDRATO 50 mg/mL 2 mL INYECTABLE</v>
          </cell>
          <cell r="G244" t="str">
            <v>PPFF</v>
          </cell>
          <cell r="H244">
            <v>0.42</v>
          </cell>
          <cell r="I244">
            <v>0.46199999999999997</v>
          </cell>
          <cell r="J244">
            <v>0.4</v>
          </cell>
          <cell r="K244">
            <v>567609.35</v>
          </cell>
          <cell r="L244">
            <v>1459150</v>
          </cell>
          <cell r="M244">
            <v>0.38899999999999996</v>
          </cell>
          <cell r="P244">
            <v>1389950</v>
          </cell>
          <cell r="S244">
            <v>8000</v>
          </cell>
          <cell r="T244">
            <v>1800</v>
          </cell>
          <cell r="U244">
            <v>50000</v>
          </cell>
          <cell r="W244">
            <v>2000</v>
          </cell>
          <cell r="X244">
            <v>5000</v>
          </cell>
          <cell r="Y244">
            <v>2400</v>
          </cell>
          <cell r="AA244">
            <v>1459150</v>
          </cell>
          <cell r="AB244">
            <v>555980</v>
          </cell>
          <cell r="AC244">
            <v>0</v>
          </cell>
          <cell r="AD244">
            <v>0</v>
          </cell>
          <cell r="AE244">
            <v>3200</v>
          </cell>
          <cell r="AF244">
            <v>720</v>
          </cell>
          <cell r="AG244">
            <v>20000</v>
          </cell>
          <cell r="AH244">
            <v>0</v>
          </cell>
          <cell r="AI244">
            <v>800</v>
          </cell>
          <cell r="AJ244">
            <v>2000</v>
          </cell>
          <cell r="AK244">
            <v>960</v>
          </cell>
          <cell r="AL244">
            <v>0</v>
          </cell>
          <cell r="AM244">
            <v>583660</v>
          </cell>
          <cell r="AN244">
            <v>540690.54999999993</v>
          </cell>
          <cell r="AO244">
            <v>0</v>
          </cell>
          <cell r="AP244">
            <v>0</v>
          </cell>
          <cell r="AQ244">
            <v>3111.9999999999995</v>
          </cell>
          <cell r="AR244">
            <v>700.19999999999993</v>
          </cell>
          <cell r="AS244">
            <v>19449.999999999996</v>
          </cell>
          <cell r="AT244">
            <v>0</v>
          </cell>
          <cell r="AU244">
            <v>777.99999999999989</v>
          </cell>
          <cell r="AV244">
            <v>1944.9999999999998</v>
          </cell>
          <cell r="AW244">
            <v>933.59999999999991</v>
          </cell>
          <cell r="AX244">
            <v>0</v>
          </cell>
          <cell r="AY244">
            <v>567609.35</v>
          </cell>
          <cell r="AZ244" t="str">
            <v>SIE PPFF CORP INYECTABLES (52 ÍTEMS)</v>
          </cell>
          <cell r="BA244" t="str">
            <v>CONSENTIDO</v>
          </cell>
          <cell r="BB244" t="str">
            <v>CONSENTIDO</v>
          </cell>
          <cell r="BD244" t="str">
            <v>SIE-SIE-48-2024-CENARES/MINSA-1</v>
          </cell>
        </row>
        <row r="245">
          <cell r="D245" t="str">
            <v>06285</v>
          </cell>
          <cell r="E245" t="str">
            <v>587100060003</v>
          </cell>
          <cell r="F245" t="str">
            <v>TRIAMCINOLONA ACETONIDO 50 mg/5 mL 5 mL INYECTABLE</v>
          </cell>
          <cell r="G245" t="str">
            <v>PPFF</v>
          </cell>
          <cell r="H245">
            <v>9.43</v>
          </cell>
          <cell r="I245">
            <v>10.372999999999999</v>
          </cell>
          <cell r="J245">
            <v>9.17</v>
          </cell>
          <cell r="K245">
            <v>133522.5</v>
          </cell>
          <cell r="L245">
            <v>23425</v>
          </cell>
          <cell r="M245">
            <v>5.7</v>
          </cell>
          <cell r="P245">
            <v>19825</v>
          </cell>
          <cell r="U245">
            <v>2100</v>
          </cell>
          <cell r="W245">
            <v>500</v>
          </cell>
          <cell r="X245">
            <v>800</v>
          </cell>
          <cell r="Y245">
            <v>200</v>
          </cell>
          <cell r="AA245">
            <v>23425</v>
          </cell>
          <cell r="AB245">
            <v>181795.25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19257</v>
          </cell>
          <cell r="AH245">
            <v>0</v>
          </cell>
          <cell r="AI245">
            <v>4585</v>
          </cell>
          <cell r="AJ245">
            <v>7336</v>
          </cell>
          <cell r="AK245">
            <v>1834</v>
          </cell>
          <cell r="AL245">
            <v>0</v>
          </cell>
          <cell r="AM245">
            <v>214807.25</v>
          </cell>
          <cell r="AN245">
            <v>113002.5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11970</v>
          </cell>
          <cell r="AT245">
            <v>0</v>
          </cell>
          <cell r="AU245">
            <v>2850</v>
          </cell>
          <cell r="AV245">
            <v>4560</v>
          </cell>
          <cell r="AW245">
            <v>1140</v>
          </cell>
          <cell r="AX245">
            <v>0</v>
          </cell>
          <cell r="AY245">
            <v>133522.5</v>
          </cell>
          <cell r="AZ245" t="str">
            <v>SIE PPFF CORP INYECTABLES (52 ÍTEMS)</v>
          </cell>
          <cell r="BA245" t="str">
            <v>CONSENTIDO</v>
          </cell>
          <cell r="BB245" t="str">
            <v>CONSENTIDO</v>
          </cell>
          <cell r="BD245" t="str">
            <v>SIE-SIE-48-2024-CENARES/MINSA-1</v>
          </cell>
        </row>
        <row r="246">
          <cell r="D246" t="str">
            <v>06471</v>
          </cell>
          <cell r="E246" t="str">
            <v>581500090001</v>
          </cell>
          <cell r="F246" t="str">
            <v>VANCOMICINA CLORHIDRATO 500 mg  INYECTABLE</v>
          </cell>
          <cell r="G246" t="str">
            <v>PPFF</v>
          </cell>
          <cell r="H246">
            <v>2.5399999999999996</v>
          </cell>
          <cell r="I246">
            <v>2.7939999999999996</v>
          </cell>
          <cell r="J246">
            <v>2.46</v>
          </cell>
          <cell r="K246">
            <v>4005100.2</v>
          </cell>
          <cell r="L246">
            <v>2023800</v>
          </cell>
          <cell r="M246">
            <v>1.9790000000000001</v>
          </cell>
          <cell r="P246">
            <v>1053100</v>
          </cell>
          <cell r="S246">
            <v>16000</v>
          </cell>
          <cell r="U246">
            <v>7000</v>
          </cell>
          <cell r="V246">
            <v>946400</v>
          </cell>
          <cell r="Y246">
            <v>1300</v>
          </cell>
          <cell r="AA246">
            <v>2023800</v>
          </cell>
          <cell r="AB246">
            <v>2590626</v>
          </cell>
          <cell r="AC246">
            <v>0</v>
          </cell>
          <cell r="AD246">
            <v>0</v>
          </cell>
          <cell r="AE246">
            <v>39360</v>
          </cell>
          <cell r="AF246">
            <v>0</v>
          </cell>
          <cell r="AG246">
            <v>17220</v>
          </cell>
          <cell r="AH246">
            <v>2328144</v>
          </cell>
          <cell r="AI246">
            <v>0</v>
          </cell>
          <cell r="AJ246">
            <v>0</v>
          </cell>
          <cell r="AK246">
            <v>3198</v>
          </cell>
          <cell r="AL246">
            <v>0</v>
          </cell>
          <cell r="AM246">
            <v>4978548</v>
          </cell>
          <cell r="AN246">
            <v>2084084.9000000001</v>
          </cell>
          <cell r="AO246">
            <v>0</v>
          </cell>
          <cell r="AP246">
            <v>0</v>
          </cell>
          <cell r="AQ246">
            <v>31664</v>
          </cell>
          <cell r="AR246">
            <v>0</v>
          </cell>
          <cell r="AS246">
            <v>13853</v>
          </cell>
          <cell r="AT246">
            <v>1872925.6</v>
          </cell>
          <cell r="AU246">
            <v>0</v>
          </cell>
          <cell r="AV246">
            <v>0</v>
          </cell>
          <cell r="AW246">
            <v>2572.7000000000003</v>
          </cell>
          <cell r="AX246">
            <v>0</v>
          </cell>
          <cell r="AY246">
            <v>4005100.2</v>
          </cell>
          <cell r="AZ246" t="str">
            <v>SIE PPFF CORP INYECTABLES (52 ÍTEMS)</v>
          </cell>
          <cell r="BA246" t="str">
            <v>CONSENTIDO</v>
          </cell>
          <cell r="BB246" t="str">
            <v>CONSENTIDO</v>
          </cell>
          <cell r="BD246" t="str">
            <v>SIE-SIE-48-2024-CENARES/MINSA-1</v>
          </cell>
        </row>
        <row r="247">
          <cell r="D247" t="str">
            <v>18511</v>
          </cell>
          <cell r="E247" t="str">
            <v>584900300007</v>
          </cell>
          <cell r="F247" t="str">
            <v>MIDAZOLAM 50 mg 10 mL INYECTABLE</v>
          </cell>
          <cell r="G247" t="str">
            <v>PPFF</v>
          </cell>
          <cell r="H247">
            <v>3.6599999999999997</v>
          </cell>
          <cell r="I247">
            <v>4.0259999999999998</v>
          </cell>
          <cell r="J247">
            <v>3.56</v>
          </cell>
          <cell r="K247">
            <v>1433037.97</v>
          </cell>
          <cell r="L247">
            <v>535115</v>
          </cell>
          <cell r="M247">
            <v>2.6779999999999999</v>
          </cell>
          <cell r="P247">
            <v>532015</v>
          </cell>
          <cell r="U247">
            <v>3100</v>
          </cell>
          <cell r="AA247">
            <v>535115</v>
          </cell>
          <cell r="AB247">
            <v>1893973.4000000001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11036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1905009.4000000001</v>
          </cell>
          <cell r="AN247">
            <v>1424736.17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8301.7999999999993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1433037.97</v>
          </cell>
          <cell r="AZ247" t="str">
            <v>SIE PPFF CORP INYECTABLES (52 ÍTEMS)</v>
          </cell>
          <cell r="BA247" t="str">
            <v>CONSENTIDO</v>
          </cell>
          <cell r="BB247" t="str">
            <v>CONSENTIDO</v>
          </cell>
          <cell r="BD247" t="str">
            <v>SIE-SIE-48-2024-CENARES/MINSA-1</v>
          </cell>
        </row>
        <row r="248">
          <cell r="D248" t="str">
            <v>26356</v>
          </cell>
          <cell r="E248" t="str">
            <v>582400320025</v>
          </cell>
          <cell r="F248" t="str">
            <v>ACICLOVIR (COMO SAL SODICA) 250 mg  INYECTABLE</v>
          </cell>
          <cell r="G248" t="str">
            <v>PPFF</v>
          </cell>
          <cell r="H248">
            <v>4.0999999999999996</v>
          </cell>
          <cell r="I248">
            <v>4.51</v>
          </cell>
          <cell r="J248">
            <v>3.98</v>
          </cell>
          <cell r="K248">
            <v>675324</v>
          </cell>
          <cell r="L248">
            <v>216450</v>
          </cell>
          <cell r="M248">
            <v>3.12</v>
          </cell>
          <cell r="P248">
            <v>145225</v>
          </cell>
          <cell r="V248">
            <v>68925</v>
          </cell>
          <cell r="Y248">
            <v>2300</v>
          </cell>
          <cell r="AA248">
            <v>216450</v>
          </cell>
          <cell r="AB248">
            <v>577995.5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274321.5</v>
          </cell>
          <cell r="AI248">
            <v>0</v>
          </cell>
          <cell r="AJ248">
            <v>0</v>
          </cell>
          <cell r="AK248">
            <v>9154</v>
          </cell>
          <cell r="AL248">
            <v>0</v>
          </cell>
          <cell r="AM248">
            <v>861471</v>
          </cell>
          <cell r="AN248">
            <v>453102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215046</v>
          </cell>
          <cell r="AU248">
            <v>0</v>
          </cell>
          <cell r="AV248">
            <v>0</v>
          </cell>
          <cell r="AW248">
            <v>7176</v>
          </cell>
          <cell r="AX248">
            <v>0</v>
          </cell>
          <cell r="AY248">
            <v>675324</v>
          </cell>
          <cell r="AZ248" t="str">
            <v>SIE PPFF CORP INYECTABLES (52 ÍTEMS)</v>
          </cell>
          <cell r="BA248" t="str">
            <v>CONSENTIDO</v>
          </cell>
          <cell r="BB248" t="str">
            <v>CONSENTIDO</v>
          </cell>
          <cell r="BD248" t="str">
            <v>SIE-SIE-48-2024-CENARES/MINSA-1</v>
          </cell>
        </row>
        <row r="249">
          <cell r="D249" t="str">
            <v>26361</v>
          </cell>
          <cell r="E249" t="str">
            <v>587000060003</v>
          </cell>
          <cell r="F249" t="str">
            <v>BROMURO DE VECURONIO 4 mg  INYECTABLE</v>
          </cell>
          <cell r="G249" t="str">
            <v>PPFF</v>
          </cell>
          <cell r="H249">
            <v>2.52</v>
          </cell>
          <cell r="I249">
            <v>2.7720000000000002</v>
          </cell>
          <cell r="J249">
            <v>2.4500000000000002</v>
          </cell>
          <cell r="K249">
            <v>773517.6</v>
          </cell>
          <cell r="L249">
            <v>358110</v>
          </cell>
          <cell r="M249">
            <v>2.16</v>
          </cell>
          <cell r="P249">
            <v>352610</v>
          </cell>
          <cell r="U249">
            <v>5500</v>
          </cell>
          <cell r="AA249">
            <v>358110</v>
          </cell>
          <cell r="AB249">
            <v>863894.50000000012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13475.000000000002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877369.50000000012</v>
          </cell>
          <cell r="AN249">
            <v>761637.60000000009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11880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773517.60000000009</v>
          </cell>
          <cell r="AZ249" t="str">
            <v>SIE PPFF CORP INYECTABLES (52 ÍTEMS)</v>
          </cell>
          <cell r="BA249" t="str">
            <v>CONSENTIDO</v>
          </cell>
          <cell r="BB249" t="str">
            <v>CONSENTIDO</v>
          </cell>
          <cell r="BD249" t="str">
            <v>SIE-SIE-48-2024-CENARES/MINSA-1</v>
          </cell>
        </row>
        <row r="250">
          <cell r="D250" t="str">
            <v>26362</v>
          </cell>
          <cell r="E250" t="str">
            <v>587100010007</v>
          </cell>
          <cell r="F250" t="str">
            <v>HIDROCORTISONA (COMO SUCCINATO SODICO) 100 mg  INYECTABLE</v>
          </cell>
          <cell r="G250" t="str">
            <v>PPFF</v>
          </cell>
          <cell r="H250">
            <v>1.46</v>
          </cell>
          <cell r="I250">
            <v>1.6059999999999999</v>
          </cell>
          <cell r="J250">
            <v>1.41</v>
          </cell>
          <cell r="K250">
            <v>1106105.75</v>
          </cell>
          <cell r="L250">
            <v>844420</v>
          </cell>
          <cell r="M250">
            <v>1.3098999905260416</v>
          </cell>
          <cell r="P250">
            <v>836710</v>
          </cell>
          <cell r="R250">
            <v>500</v>
          </cell>
          <cell r="S250">
            <v>4000</v>
          </cell>
          <cell r="T250">
            <v>2200</v>
          </cell>
          <cell r="W250">
            <v>10</v>
          </cell>
          <cell r="Y250">
            <v>500</v>
          </cell>
          <cell r="Z250">
            <v>500</v>
          </cell>
          <cell r="AA250">
            <v>844420</v>
          </cell>
          <cell r="AB250">
            <v>1179761.0999999999</v>
          </cell>
          <cell r="AC250">
            <v>0</v>
          </cell>
          <cell r="AD250">
            <v>705</v>
          </cell>
          <cell r="AE250">
            <v>5640</v>
          </cell>
          <cell r="AF250">
            <v>3102</v>
          </cell>
          <cell r="AG250">
            <v>0</v>
          </cell>
          <cell r="AH250">
            <v>0</v>
          </cell>
          <cell r="AI250">
            <v>14.1</v>
          </cell>
          <cell r="AJ250">
            <v>0</v>
          </cell>
          <cell r="AK250">
            <v>705</v>
          </cell>
          <cell r="AL250">
            <v>705</v>
          </cell>
          <cell r="AM250">
            <v>1190632.2</v>
          </cell>
          <cell r="AN250">
            <v>1096006.4210730442</v>
          </cell>
          <cell r="AO250">
            <v>0</v>
          </cell>
          <cell r="AP250">
            <v>654.94999526302081</v>
          </cell>
          <cell r="AQ250">
            <v>5239.5999621041665</v>
          </cell>
          <cell r="AR250">
            <v>2881.7799791572916</v>
          </cell>
          <cell r="AS250">
            <v>0</v>
          </cell>
          <cell r="AT250">
            <v>0</v>
          </cell>
          <cell r="AU250">
            <v>13.098999905260415</v>
          </cell>
          <cell r="AV250">
            <v>0</v>
          </cell>
          <cell r="AW250">
            <v>654.94999526302081</v>
          </cell>
          <cell r="AX250">
            <v>654.94999526302081</v>
          </cell>
          <cell r="AY250">
            <v>1106105.75</v>
          </cell>
          <cell r="AZ250" t="str">
            <v>SIE PPFF CORP INYECTABLES (52 ÍTEMS)</v>
          </cell>
          <cell r="BA250" t="str">
            <v>CONSENTIDO</v>
          </cell>
          <cell r="BB250" t="str">
            <v>CONSENTIDO</v>
          </cell>
          <cell r="BD250" t="str">
            <v>SIE-SIE-48-2024-CENARES/MINSA-1</v>
          </cell>
        </row>
        <row r="251">
          <cell r="D251" t="str">
            <v>29001</v>
          </cell>
          <cell r="E251" t="str">
            <v>582500160002</v>
          </cell>
          <cell r="F251" t="str">
            <v>CAFEINA CITRATO 20 mg/mL 1 mL INYECTABLE</v>
          </cell>
          <cell r="G251" t="str">
            <v>PPFF</v>
          </cell>
          <cell r="H251">
            <v>6.17</v>
          </cell>
          <cell r="I251">
            <v>6.7869999999999999</v>
          </cell>
          <cell r="J251">
            <v>6</v>
          </cell>
          <cell r="K251">
            <v>128444</v>
          </cell>
          <cell r="L251">
            <v>65200</v>
          </cell>
          <cell r="M251">
            <v>1.97</v>
          </cell>
          <cell r="P251">
            <v>65160</v>
          </cell>
          <cell r="U251">
            <v>40</v>
          </cell>
          <cell r="AA251">
            <v>65200</v>
          </cell>
          <cell r="AB251">
            <v>390960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240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391200</v>
          </cell>
          <cell r="AN251">
            <v>128365.2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78.8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128444</v>
          </cell>
          <cell r="AZ251" t="str">
            <v>SIE PPFF CORP INYECTABLES (52 ÍTEMS)</v>
          </cell>
          <cell r="BA251" t="str">
            <v>CONSENTIDO</v>
          </cell>
          <cell r="BB251" t="str">
            <v>CONSENTIDO</v>
          </cell>
          <cell r="BD251" t="str">
            <v>SIE-SIE-48-2024-CENARES/MINSA-1</v>
          </cell>
        </row>
        <row r="252">
          <cell r="D252" t="str">
            <v>29947</v>
          </cell>
          <cell r="E252" t="str">
            <v>583500180009</v>
          </cell>
          <cell r="F252" t="str">
            <v>IOHEXOL 755 mg/mL (Equiv. 350 mg Iodo/mL) 100 mL INYECTABLE</v>
          </cell>
          <cell r="G252" t="str">
            <v>PPFF</v>
          </cell>
          <cell r="H252">
            <v>63.32</v>
          </cell>
          <cell r="I252">
            <v>69.652000000000001</v>
          </cell>
          <cell r="J252">
            <v>61.36</v>
          </cell>
          <cell r="K252">
            <v>842700</v>
          </cell>
          <cell r="L252">
            <v>15050</v>
          </cell>
          <cell r="M252">
            <v>55.993355481727576</v>
          </cell>
          <cell r="P252">
            <v>11800</v>
          </cell>
          <cell r="U252">
            <v>3250</v>
          </cell>
          <cell r="AA252">
            <v>15050</v>
          </cell>
          <cell r="AB252">
            <v>724048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199420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923468</v>
          </cell>
          <cell r="AN252">
            <v>660721.59468438535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181978.40531561463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842700</v>
          </cell>
          <cell r="AZ252" t="str">
            <v>SIE PPFF CORP INYECTABLES (52 ÍTEMS)</v>
          </cell>
          <cell r="BA252" t="str">
            <v>CONSENTIDO</v>
          </cell>
          <cell r="BB252" t="str">
            <v>CONSENTIDO</v>
          </cell>
          <cell r="BD252" t="str">
            <v>SIE-SIE-48-2024-CENARES/MINSA-1</v>
          </cell>
        </row>
        <row r="253">
          <cell r="D253" t="str">
            <v>37278</v>
          </cell>
          <cell r="E253" t="str">
            <v>587100040014</v>
          </cell>
          <cell r="F253" t="str">
            <v>METILPREDNISOLONA 500 mg  INYECTABLE</v>
          </cell>
          <cell r="G253" t="str">
            <v>PPFF</v>
          </cell>
          <cell r="H253">
            <v>10.92</v>
          </cell>
          <cell r="I253">
            <v>12.012</v>
          </cell>
          <cell r="J253">
            <v>10.61</v>
          </cell>
          <cell r="K253">
            <v>640000</v>
          </cell>
          <cell r="L253">
            <v>76300</v>
          </cell>
          <cell r="M253">
            <v>8.3879423328964613</v>
          </cell>
          <cell r="P253">
            <v>72460</v>
          </cell>
          <cell r="U253">
            <v>3800</v>
          </cell>
          <cell r="Z253">
            <v>40</v>
          </cell>
          <cell r="AA253">
            <v>76300</v>
          </cell>
          <cell r="AB253">
            <v>768800.6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40318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424.4</v>
          </cell>
          <cell r="AM253">
            <v>809543</v>
          </cell>
          <cell r="AN253">
            <v>607790.30144167761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31874.180865006554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335.51769331585842</v>
          </cell>
          <cell r="AY253">
            <v>640000</v>
          </cell>
          <cell r="AZ253" t="str">
            <v>SIE PPFF CORP INYECTABLES (52 ÍTEMS)</v>
          </cell>
          <cell r="BA253" t="str">
            <v>CONSENTIDO</v>
          </cell>
          <cell r="BB253" t="str">
            <v>CONSENTIDO</v>
          </cell>
          <cell r="BD253" t="str">
            <v>SIE-SIE-48-2024-CENARES/MINSA-1</v>
          </cell>
        </row>
        <row r="254">
          <cell r="D254" t="str">
            <v>06495</v>
          </cell>
          <cell r="E254" t="str">
            <v>582600410001</v>
          </cell>
          <cell r="F254" t="str">
            <v>VINORELBINA 5 mL 50 mg/5 mL INYECTABLE</v>
          </cell>
          <cell r="G254" t="str">
            <v>PPFF</v>
          </cell>
          <cell r="H254">
            <v>367.5</v>
          </cell>
          <cell r="I254">
            <v>404.25</v>
          </cell>
          <cell r="J254">
            <v>197</v>
          </cell>
          <cell r="K254">
            <v>362700</v>
          </cell>
          <cell r="L254">
            <v>1860</v>
          </cell>
          <cell r="M254">
            <v>195</v>
          </cell>
          <cell r="Q254">
            <v>1800</v>
          </cell>
          <cell r="S254">
            <v>60</v>
          </cell>
          <cell r="AA254">
            <v>1860</v>
          </cell>
          <cell r="AB254">
            <v>0</v>
          </cell>
          <cell r="AC254">
            <v>354600</v>
          </cell>
          <cell r="AD254">
            <v>0</v>
          </cell>
          <cell r="AE254">
            <v>11820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366420</v>
          </cell>
          <cell r="AN254">
            <v>0</v>
          </cell>
          <cell r="AO254">
            <v>351000</v>
          </cell>
          <cell r="AP254">
            <v>0</v>
          </cell>
          <cell r="AQ254">
            <v>11700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362700</v>
          </cell>
          <cell r="AZ254" t="str">
            <v>AS PPFF CORP ONCOLÓGICOS VINORELBINA</v>
          </cell>
          <cell r="BA254" t="str">
            <v>CONTRATADO</v>
          </cell>
          <cell r="BB254" t="str">
            <v>CONTRATADO</v>
          </cell>
          <cell r="BD254" t="str">
            <v>AS-SM-29-2024-CENARES/MINSA-1</v>
          </cell>
        </row>
        <row r="255">
          <cell r="D255" t="str">
            <v>00859</v>
          </cell>
          <cell r="E255" t="str">
            <v>582600050002</v>
          </cell>
          <cell r="F255" t="str">
            <v>ANASTROZOL 1 mg TABLETA</v>
          </cell>
          <cell r="G255" t="str">
            <v>PPFF</v>
          </cell>
          <cell r="H255">
            <v>0.14000000000000001</v>
          </cell>
          <cell r="I255">
            <v>0.15400000000000003</v>
          </cell>
          <cell r="J255">
            <v>0.13</v>
          </cell>
          <cell r="K255">
            <v>168901</v>
          </cell>
          <cell r="L255">
            <v>1835880</v>
          </cell>
          <cell r="M255">
            <v>9.2000021787916428E-2</v>
          </cell>
          <cell r="Q255">
            <v>1800000</v>
          </cell>
          <cell r="S255">
            <v>21480</v>
          </cell>
          <cell r="U255">
            <v>14400</v>
          </cell>
          <cell r="AA255">
            <v>1835880</v>
          </cell>
          <cell r="AB255">
            <v>0</v>
          </cell>
          <cell r="AC255">
            <v>234000</v>
          </cell>
          <cell r="AD255">
            <v>0</v>
          </cell>
          <cell r="AE255">
            <v>2792.4</v>
          </cell>
          <cell r="AF255">
            <v>0</v>
          </cell>
          <cell r="AG255">
            <v>1872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238664.4</v>
          </cell>
          <cell r="AN255">
            <v>0</v>
          </cell>
          <cell r="AO255">
            <v>165600.03921824956</v>
          </cell>
          <cell r="AP255">
            <v>0</v>
          </cell>
          <cell r="AQ255">
            <v>1976.160468004445</v>
          </cell>
          <cell r="AR255">
            <v>0</v>
          </cell>
          <cell r="AS255">
            <v>1324.8003137459966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168901</v>
          </cell>
          <cell r="AZ255" t="str">
            <v>SIE PPFF CORP ONCOLÓGICOS (16 ITEMS)</v>
          </cell>
          <cell r="BA255" t="str">
            <v>CONTRATADO</v>
          </cell>
          <cell r="BB255" t="str">
            <v>CONTRATADO</v>
          </cell>
          <cell r="BD255" t="str">
            <v>SIE-SIE-33-2024-CENARES/MINSA-1</v>
          </cell>
          <cell r="BE255">
            <v>45558</v>
          </cell>
        </row>
        <row r="256">
          <cell r="D256" t="str">
            <v>01513</v>
          </cell>
          <cell r="E256" t="str">
            <v>582600080001</v>
          </cell>
          <cell r="F256" t="str">
            <v>CAPECITABINA 500 mg TABLETA</v>
          </cell>
          <cell r="G256" t="str">
            <v>PPFF</v>
          </cell>
          <cell r="H256">
            <v>1</v>
          </cell>
          <cell r="I256">
            <v>1.1000000000000001</v>
          </cell>
          <cell r="J256">
            <v>0.94</v>
          </cell>
          <cell r="K256">
            <v>1036261.98</v>
          </cell>
          <cell r="L256">
            <v>1528410</v>
          </cell>
          <cell r="M256">
            <v>0.67799999999999994</v>
          </cell>
          <cell r="Q256">
            <v>1500030</v>
          </cell>
          <cell r="S256">
            <v>13980</v>
          </cell>
          <cell r="U256">
            <v>14400</v>
          </cell>
          <cell r="AA256">
            <v>1528410</v>
          </cell>
          <cell r="AB256">
            <v>0</v>
          </cell>
          <cell r="AC256">
            <v>1410028.2</v>
          </cell>
          <cell r="AD256">
            <v>0</v>
          </cell>
          <cell r="AE256">
            <v>13141.199999999999</v>
          </cell>
          <cell r="AF256">
            <v>0</v>
          </cell>
          <cell r="AG256">
            <v>13536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1436705.4</v>
          </cell>
          <cell r="AN256">
            <v>0</v>
          </cell>
          <cell r="AO256">
            <v>1017020.3399999999</v>
          </cell>
          <cell r="AP256">
            <v>0</v>
          </cell>
          <cell r="AQ256">
            <v>9478.4399999999987</v>
          </cell>
          <cell r="AR256">
            <v>0</v>
          </cell>
          <cell r="AS256">
            <v>9763.1999999999989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1036261.9799999999</v>
          </cell>
          <cell r="AZ256" t="str">
            <v>SIE PPFF CORP ONCOLÓGICOS (16 ITEMS)</v>
          </cell>
          <cell r="BA256" t="str">
            <v>CONTRATADO</v>
          </cell>
          <cell r="BB256" t="str">
            <v>CONTRATADO</v>
          </cell>
          <cell r="BD256" t="str">
            <v>SIE-SIE-33-2024-CENARES/MINSA-1</v>
          </cell>
          <cell r="BE256">
            <v>45558</v>
          </cell>
        </row>
        <row r="257">
          <cell r="D257" t="str">
            <v>24515</v>
          </cell>
          <cell r="E257" t="str">
            <v>582600100005</v>
          </cell>
          <cell r="F257" t="str">
            <v>CARBOPLATINO 150 mg INYECTABLE</v>
          </cell>
          <cell r="G257" t="str">
            <v>PPFF</v>
          </cell>
          <cell r="H257">
            <v>33.14</v>
          </cell>
          <cell r="I257">
            <v>36.454000000000001</v>
          </cell>
          <cell r="J257">
            <v>31.59</v>
          </cell>
          <cell r="K257">
            <v>383292</v>
          </cell>
          <cell r="L257">
            <v>10800</v>
          </cell>
          <cell r="M257">
            <v>35.49</v>
          </cell>
          <cell r="Q257">
            <v>10000</v>
          </cell>
          <cell r="S257">
            <v>800</v>
          </cell>
          <cell r="AA257">
            <v>10800</v>
          </cell>
          <cell r="AB257">
            <v>0</v>
          </cell>
          <cell r="AC257">
            <v>315900</v>
          </cell>
          <cell r="AD257">
            <v>0</v>
          </cell>
          <cell r="AE257">
            <v>25272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341172</v>
          </cell>
          <cell r="AN257">
            <v>0</v>
          </cell>
          <cell r="AO257">
            <v>354900</v>
          </cell>
          <cell r="AP257">
            <v>0</v>
          </cell>
          <cell r="AQ257">
            <v>28392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383292</v>
          </cell>
          <cell r="AZ257" t="str">
            <v>SIE PPFF CORP ONCOLÓGICOS (16 ITEMS)</v>
          </cell>
          <cell r="BA257" t="str">
            <v>CONTRATADO</v>
          </cell>
          <cell r="BB257" t="str">
            <v>CONTRATADO</v>
          </cell>
          <cell r="BD257" t="str">
            <v>SIE-SIE-33-2024-CENARES/MINSA-1</v>
          </cell>
          <cell r="BE257">
            <v>45558</v>
          </cell>
        </row>
        <row r="258">
          <cell r="D258" t="str">
            <v>30951</v>
          </cell>
          <cell r="E258" t="str">
            <v>582600600010</v>
          </cell>
          <cell r="F258" t="str">
            <v>CISPLATINO 50 mg INYECTABLE</v>
          </cell>
          <cell r="G258" t="str">
            <v>PPFF</v>
          </cell>
          <cell r="H258">
            <v>46.76</v>
          </cell>
          <cell r="I258">
            <v>51.436</v>
          </cell>
          <cell r="J258">
            <v>35</v>
          </cell>
          <cell r="K258">
            <v>607200</v>
          </cell>
          <cell r="L258">
            <v>25300</v>
          </cell>
          <cell r="M258">
            <v>24</v>
          </cell>
          <cell r="Q258">
            <v>25000</v>
          </cell>
          <cell r="S258">
            <v>300</v>
          </cell>
          <cell r="AA258">
            <v>25300</v>
          </cell>
          <cell r="AB258">
            <v>0</v>
          </cell>
          <cell r="AC258">
            <v>875000</v>
          </cell>
          <cell r="AD258">
            <v>0</v>
          </cell>
          <cell r="AE258">
            <v>10500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885500</v>
          </cell>
          <cell r="AN258">
            <v>0</v>
          </cell>
          <cell r="AO258">
            <v>600000</v>
          </cell>
          <cell r="AP258">
            <v>0</v>
          </cell>
          <cell r="AQ258">
            <v>7200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607200</v>
          </cell>
          <cell r="AZ258" t="str">
            <v>SIE PPFF CORP ONCOLÓGICOS (16 ITEMS)</v>
          </cell>
          <cell r="BA258" t="str">
            <v>CONTRATADO</v>
          </cell>
          <cell r="BB258" t="str">
            <v>CONTRATADO</v>
          </cell>
          <cell r="BD258" t="str">
            <v>SIE-SIE-33-2024-CENARES/MINSA-1</v>
          </cell>
          <cell r="BE258">
            <v>45558</v>
          </cell>
        </row>
        <row r="259">
          <cell r="D259" t="str">
            <v>18087</v>
          </cell>
          <cell r="E259" t="str">
            <v>582600790001</v>
          </cell>
          <cell r="F259" t="str">
            <v>DOXORUBICINA CLORHIDRATO 50 mg INYECTABLE</v>
          </cell>
          <cell r="G259" t="str">
            <v>PPFF</v>
          </cell>
          <cell r="H259">
            <v>21.48</v>
          </cell>
          <cell r="I259">
            <v>23.628</v>
          </cell>
          <cell r="J259">
            <v>15</v>
          </cell>
          <cell r="K259">
            <v>539540</v>
          </cell>
          <cell r="L259">
            <v>10600</v>
          </cell>
          <cell r="M259">
            <v>50.9</v>
          </cell>
          <cell r="Q259">
            <v>10000</v>
          </cell>
          <cell r="S259">
            <v>600</v>
          </cell>
          <cell r="AA259">
            <v>10600</v>
          </cell>
          <cell r="AB259">
            <v>0</v>
          </cell>
          <cell r="AC259">
            <v>150000</v>
          </cell>
          <cell r="AD259">
            <v>0</v>
          </cell>
          <cell r="AE259">
            <v>9000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159000</v>
          </cell>
          <cell r="AN259">
            <v>0</v>
          </cell>
          <cell r="AO259">
            <v>509000</v>
          </cell>
          <cell r="AP259">
            <v>0</v>
          </cell>
          <cell r="AQ259">
            <v>30540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539540</v>
          </cell>
          <cell r="AZ259" t="str">
            <v>SIE PPFF CORP ONCOLÓGICOS (16 ITEMS)</v>
          </cell>
          <cell r="BA259" t="str">
            <v>CONTRATADO</v>
          </cell>
          <cell r="BB259" t="str">
            <v>CONTRATADO</v>
          </cell>
          <cell r="BD259" t="str">
            <v>SIE-SIE-33-2024-CENARES/MINSA-1</v>
          </cell>
          <cell r="BE259">
            <v>45558</v>
          </cell>
        </row>
        <row r="260">
          <cell r="D260" t="str">
            <v>03622</v>
          </cell>
          <cell r="E260" t="str">
            <v>582600660003</v>
          </cell>
          <cell r="F260" t="str">
            <v>FLUOROURACILO 10 mL 50 mg/ mL INYECTABLE</v>
          </cell>
          <cell r="G260" t="str">
            <v>PPFF</v>
          </cell>
          <cell r="H260">
            <v>8.7099999999999991</v>
          </cell>
          <cell r="I260">
            <v>9.5809999999999995</v>
          </cell>
          <cell r="J260">
            <v>8.3000000000000007</v>
          </cell>
          <cell r="K260">
            <v>219600</v>
          </cell>
          <cell r="L260">
            <v>45750</v>
          </cell>
          <cell r="M260">
            <v>4.8</v>
          </cell>
          <cell r="Q260">
            <v>45000</v>
          </cell>
          <cell r="S260">
            <v>750</v>
          </cell>
          <cell r="AA260">
            <v>45750</v>
          </cell>
          <cell r="AB260">
            <v>0</v>
          </cell>
          <cell r="AC260">
            <v>373500.00000000006</v>
          </cell>
          <cell r="AD260">
            <v>0</v>
          </cell>
          <cell r="AE260">
            <v>6225.0000000000009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379725.00000000006</v>
          </cell>
          <cell r="AN260">
            <v>0</v>
          </cell>
          <cell r="AO260">
            <v>216000</v>
          </cell>
          <cell r="AP260">
            <v>0</v>
          </cell>
          <cell r="AQ260">
            <v>3600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219600</v>
          </cell>
          <cell r="AZ260" t="str">
            <v>SIE PPFF CORP ONCOLÓGICOS (16 ITEMS)</v>
          </cell>
          <cell r="BA260" t="str">
            <v>CONTRATADO</v>
          </cell>
          <cell r="BB260" t="str">
            <v>CONTRATADO</v>
          </cell>
          <cell r="BD260" t="str">
            <v>SIE-SIE-33-2024-CENARES/MINSA-1</v>
          </cell>
          <cell r="BE260">
            <v>45558</v>
          </cell>
        </row>
        <row r="261">
          <cell r="D261" t="str">
            <v>03677</v>
          </cell>
          <cell r="E261" t="str">
            <v>582600830002</v>
          </cell>
          <cell r="F261" t="str">
            <v>FOLINATO CALCICO Equiv 50 mg ACIDO FOLINICO INYECTABLE</v>
          </cell>
          <cell r="G261" t="str">
            <v>PPFF</v>
          </cell>
          <cell r="H261">
            <v>7.81</v>
          </cell>
          <cell r="I261">
            <v>8.5909999999999993</v>
          </cell>
          <cell r="J261">
            <v>7.44</v>
          </cell>
          <cell r="K261">
            <v>419000</v>
          </cell>
          <cell r="L261">
            <v>77100</v>
          </cell>
          <cell r="M261">
            <v>5.4345006485084308</v>
          </cell>
          <cell r="Q261">
            <v>70000</v>
          </cell>
          <cell r="S261">
            <v>3500</v>
          </cell>
          <cell r="U261">
            <v>3600</v>
          </cell>
          <cell r="AA261">
            <v>77100</v>
          </cell>
          <cell r="AB261">
            <v>0</v>
          </cell>
          <cell r="AC261">
            <v>520800</v>
          </cell>
          <cell r="AD261">
            <v>0</v>
          </cell>
          <cell r="AE261">
            <v>26040</v>
          </cell>
          <cell r="AF261">
            <v>0</v>
          </cell>
          <cell r="AG261">
            <v>26784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573624</v>
          </cell>
          <cell r="AN261">
            <v>0</v>
          </cell>
          <cell r="AO261">
            <v>380415.04539559013</v>
          </cell>
          <cell r="AP261">
            <v>0</v>
          </cell>
          <cell r="AQ261">
            <v>19020.752269779507</v>
          </cell>
          <cell r="AR261">
            <v>0</v>
          </cell>
          <cell r="AS261">
            <v>19564.20233463035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419000</v>
          </cell>
          <cell r="AZ261" t="str">
            <v>SIE PPFF CORP ONCOLÓGICOS (16 ITEMS)</v>
          </cell>
          <cell r="BA261" t="str">
            <v>CONTRATADO</v>
          </cell>
          <cell r="BB261" t="str">
            <v>CONTRATADO</v>
          </cell>
          <cell r="BD261" t="str">
            <v>SIE-SIE-33-2024-CENARES/MINSA-1</v>
          </cell>
          <cell r="BE261">
            <v>45558</v>
          </cell>
        </row>
        <row r="262">
          <cell r="D262" t="str">
            <v>03963</v>
          </cell>
          <cell r="E262" t="str">
            <v>582600670001</v>
          </cell>
          <cell r="F262" t="str">
            <v>HIDROXICARBAMIDA 500 mg TABLETA</v>
          </cell>
          <cell r="G262" t="str">
            <v>PPFF</v>
          </cell>
          <cell r="H262">
            <v>0.57999999999999996</v>
          </cell>
          <cell r="I262">
            <v>0.6379999999999999</v>
          </cell>
          <cell r="J262">
            <v>0.67</v>
          </cell>
          <cell r="K262">
            <v>122640</v>
          </cell>
          <cell r="L262">
            <v>292000</v>
          </cell>
          <cell r="M262">
            <v>0.42</v>
          </cell>
          <cell r="Q262">
            <v>280000</v>
          </cell>
          <cell r="S262">
            <v>12000</v>
          </cell>
          <cell r="AA262">
            <v>292000</v>
          </cell>
          <cell r="AB262">
            <v>0</v>
          </cell>
          <cell r="AC262">
            <v>187600</v>
          </cell>
          <cell r="AD262">
            <v>0</v>
          </cell>
          <cell r="AE262">
            <v>8040.0000000000009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195640</v>
          </cell>
          <cell r="AN262">
            <v>0</v>
          </cell>
          <cell r="AO262">
            <v>117600</v>
          </cell>
          <cell r="AP262">
            <v>0</v>
          </cell>
          <cell r="AQ262">
            <v>5040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122640</v>
          </cell>
          <cell r="AZ262" t="str">
            <v>SIE PPFF CORP ONCOLÓGICOS (16 ITEMS)</v>
          </cell>
          <cell r="BA262" t="str">
            <v>CONTRATADO</v>
          </cell>
          <cell r="BB262" t="str">
            <v>CONTRATADO</v>
          </cell>
          <cell r="BD262" t="str">
            <v>SIE-SIE-33-2024-CENARES/MINSA-1</v>
          </cell>
          <cell r="BE262">
            <v>45558</v>
          </cell>
        </row>
        <row r="263">
          <cell r="D263" t="str">
            <v>04041</v>
          </cell>
          <cell r="E263" t="str">
            <v>582600680001</v>
          </cell>
          <cell r="F263" t="str">
            <v>IFOSFAMIDA 1 g INYECTABLE</v>
          </cell>
          <cell r="G263" t="str">
            <v>PPFF</v>
          </cell>
          <cell r="H263">
            <v>49.72</v>
          </cell>
          <cell r="I263">
            <v>54.692</v>
          </cell>
          <cell r="J263">
            <v>37.909999999999997</v>
          </cell>
          <cell r="K263">
            <v>881612.4</v>
          </cell>
          <cell r="L263">
            <v>30120</v>
          </cell>
          <cell r="M263">
            <v>29.27</v>
          </cell>
          <cell r="Q263">
            <v>30000</v>
          </cell>
          <cell r="S263">
            <v>120</v>
          </cell>
          <cell r="AA263">
            <v>30120</v>
          </cell>
          <cell r="AB263">
            <v>0</v>
          </cell>
          <cell r="AC263">
            <v>1137300</v>
          </cell>
          <cell r="AD263">
            <v>0</v>
          </cell>
          <cell r="AE263">
            <v>4549.2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1141849.2</v>
          </cell>
          <cell r="AN263">
            <v>0</v>
          </cell>
          <cell r="AO263">
            <v>878100</v>
          </cell>
          <cell r="AP263">
            <v>0</v>
          </cell>
          <cell r="AQ263">
            <v>3512.4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881612.4</v>
          </cell>
          <cell r="AZ263" t="str">
            <v>SIE PPFF CORP ONCOLÓGICOS (16 ITEMS)</v>
          </cell>
          <cell r="BA263" t="str">
            <v>CONTRATADO</v>
          </cell>
          <cell r="BB263" t="str">
            <v>CONTRATADO</v>
          </cell>
          <cell r="BD263" t="str">
            <v>SIE-SIE-33-2024-CENARES/MINSA-1</v>
          </cell>
          <cell r="BE263">
            <v>45558</v>
          </cell>
        </row>
        <row r="264">
          <cell r="D264" t="str">
            <v>04150</v>
          </cell>
          <cell r="E264" t="str">
            <v>582600230001</v>
          </cell>
          <cell r="F264" t="str">
            <v>IRINOTECAN CLORHIDRATO 5 mL 100 mg INYECTABLE</v>
          </cell>
          <cell r="G264" t="str">
            <v>PPFF</v>
          </cell>
          <cell r="H264">
            <v>106.05</v>
          </cell>
          <cell r="I264">
            <v>116.655</v>
          </cell>
          <cell r="J264">
            <v>58.59</v>
          </cell>
          <cell r="K264">
            <v>256790.39999999999</v>
          </cell>
          <cell r="L264">
            <v>7360</v>
          </cell>
          <cell r="M264">
            <v>34.89</v>
          </cell>
          <cell r="Q264">
            <v>7000</v>
          </cell>
          <cell r="S264">
            <v>360</v>
          </cell>
          <cell r="AA264">
            <v>7360</v>
          </cell>
          <cell r="AB264">
            <v>0</v>
          </cell>
          <cell r="AC264">
            <v>410130</v>
          </cell>
          <cell r="AD264">
            <v>0</v>
          </cell>
          <cell r="AE264">
            <v>21092.400000000001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431222.4</v>
          </cell>
          <cell r="AN264">
            <v>0</v>
          </cell>
          <cell r="AO264">
            <v>244230</v>
          </cell>
          <cell r="AP264">
            <v>0</v>
          </cell>
          <cell r="AQ264">
            <v>12560.4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256790.39999999999</v>
          </cell>
          <cell r="AZ264" t="str">
            <v>SIE PPFF CORP ONCOLÓGICOS (16 ITEMS)</v>
          </cell>
          <cell r="BA264" t="str">
            <v>CONTRATADO</v>
          </cell>
          <cell r="BB264" t="str">
            <v>CONTRATADO</v>
          </cell>
          <cell r="BD264" t="str">
            <v>SIE-SIE-33-2024-CENARES/MINSA-1</v>
          </cell>
          <cell r="BE264">
            <v>45558</v>
          </cell>
        </row>
        <row r="265">
          <cell r="D265" t="str">
            <v>05214</v>
          </cell>
          <cell r="E265" t="str">
            <v>582600280001</v>
          </cell>
          <cell r="F265" t="str">
            <v>OXALIPLATINO 100 mg INYECTABLE</v>
          </cell>
          <cell r="G265" t="str">
            <v>PPFF</v>
          </cell>
          <cell r="H265">
            <v>39.869999999999997</v>
          </cell>
          <cell r="I265">
            <v>43.856999999999999</v>
          </cell>
          <cell r="J265">
            <v>38.93</v>
          </cell>
          <cell r="K265">
            <v>1104480</v>
          </cell>
          <cell r="L265">
            <v>28320</v>
          </cell>
          <cell r="M265">
            <v>39</v>
          </cell>
          <cell r="Q265">
            <v>27000</v>
          </cell>
          <cell r="S265">
            <v>600</v>
          </cell>
          <cell r="U265">
            <v>720</v>
          </cell>
          <cell r="AA265">
            <v>28320</v>
          </cell>
          <cell r="AB265">
            <v>0</v>
          </cell>
          <cell r="AC265">
            <v>1051110</v>
          </cell>
          <cell r="AD265">
            <v>0</v>
          </cell>
          <cell r="AE265">
            <v>23358</v>
          </cell>
          <cell r="AF265">
            <v>0</v>
          </cell>
          <cell r="AG265">
            <v>28029.599999999999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1102497.6000000001</v>
          </cell>
          <cell r="AN265">
            <v>0</v>
          </cell>
          <cell r="AO265">
            <v>1053000</v>
          </cell>
          <cell r="AP265">
            <v>0</v>
          </cell>
          <cell r="AQ265">
            <v>23400</v>
          </cell>
          <cell r="AR265">
            <v>0</v>
          </cell>
          <cell r="AS265">
            <v>28080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1104480</v>
          </cell>
          <cell r="AZ265" t="str">
            <v>SIE PPFF CORP ONCOLÓGICOS (16 ITEMS)</v>
          </cell>
          <cell r="BA265" t="str">
            <v>CONTRATADO</v>
          </cell>
          <cell r="BB265" t="str">
            <v>CONTRATADO</v>
          </cell>
          <cell r="BD265" t="str">
            <v>SIE-SIE-33-2024-CENARES/MINSA-1</v>
          </cell>
          <cell r="BE265">
            <v>45558</v>
          </cell>
        </row>
        <row r="266">
          <cell r="D266" t="str">
            <v>00225</v>
          </cell>
          <cell r="E266" t="str">
            <v>582800020002</v>
          </cell>
          <cell r="F266" t="str">
            <v>ACIDO TRANEXAMICO 250 mg  TABLETA</v>
          </cell>
          <cell r="G266" t="str">
            <v>PPFF</v>
          </cell>
          <cell r="H266">
            <v>0.56000000000000005</v>
          </cell>
          <cell r="I266">
            <v>0.6160000000000001</v>
          </cell>
          <cell r="J266">
            <v>0.53</v>
          </cell>
          <cell r="P266">
            <v>963700</v>
          </cell>
          <cell r="X266">
            <v>4000</v>
          </cell>
          <cell r="Y266">
            <v>7500</v>
          </cell>
          <cell r="AA266">
            <v>975200</v>
          </cell>
          <cell r="AB266">
            <v>510761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2120</v>
          </cell>
          <cell r="AK266">
            <v>3975</v>
          </cell>
          <cell r="AL266">
            <v>0</v>
          </cell>
          <cell r="AM266">
            <v>516856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 t="str">
            <v>SIE PPFF CORP TABLETAS (I) (45 ITEMS)</v>
          </cell>
          <cell r="BA266" t="str">
            <v>CONSENTIDO</v>
          </cell>
          <cell r="BB266" t="str">
            <v>CONSENTIDO</v>
          </cell>
          <cell r="BD266" t="str">
            <v>SIE-SIE-45-2024-CENARES/MINSA-1</v>
          </cell>
        </row>
        <row r="267">
          <cell r="D267" t="str">
            <v>00356</v>
          </cell>
          <cell r="E267" t="str">
            <v>586800010004</v>
          </cell>
          <cell r="F267" t="str">
            <v>ACIDO ALENDRONICO 70 mg  TABLETA</v>
          </cell>
          <cell r="G267" t="str">
            <v>PPFF</v>
          </cell>
          <cell r="H267">
            <v>0.36</v>
          </cell>
          <cell r="I267">
            <v>0.39599999999999996</v>
          </cell>
          <cell r="J267">
            <v>0.33</v>
          </cell>
          <cell r="P267">
            <v>736400</v>
          </cell>
          <cell r="T267">
            <v>2200</v>
          </cell>
          <cell r="U267">
            <v>30000</v>
          </cell>
          <cell r="W267">
            <v>30000</v>
          </cell>
          <cell r="X267">
            <v>60000</v>
          </cell>
          <cell r="Y267">
            <v>14000</v>
          </cell>
          <cell r="AA267">
            <v>872600</v>
          </cell>
          <cell r="AB267">
            <v>243012</v>
          </cell>
          <cell r="AC267">
            <v>0</v>
          </cell>
          <cell r="AD267">
            <v>0</v>
          </cell>
          <cell r="AE267">
            <v>0</v>
          </cell>
          <cell r="AF267">
            <v>726</v>
          </cell>
          <cell r="AG267">
            <v>9900</v>
          </cell>
          <cell r="AH267">
            <v>0</v>
          </cell>
          <cell r="AI267">
            <v>9900</v>
          </cell>
          <cell r="AJ267">
            <v>19800</v>
          </cell>
          <cell r="AK267">
            <v>4620</v>
          </cell>
          <cell r="AL267">
            <v>0</v>
          </cell>
          <cell r="AM267">
            <v>287958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 t="str">
            <v>SIE PPFF CORP TABLETAS (I) (45 ITEMS)</v>
          </cell>
          <cell r="BA267" t="str">
            <v>CONSENTIDO</v>
          </cell>
          <cell r="BB267" t="str">
            <v>CONSENTIDO</v>
          </cell>
          <cell r="BD267" t="str">
            <v>SIE-SIE-45-2024-CENARES/MINSA-1</v>
          </cell>
        </row>
        <row r="268">
          <cell r="D268" t="str">
            <v>00673</v>
          </cell>
          <cell r="E268" t="str">
            <v>583100020002</v>
          </cell>
          <cell r="F268" t="str">
            <v>AMLODIPINO (COMO BESILATO) 5 mg  TABLETA</v>
          </cell>
          <cell r="G268" t="str">
            <v>PPFF</v>
          </cell>
          <cell r="H268">
            <v>0.05</v>
          </cell>
          <cell r="I268">
            <v>5.5000000000000007E-2</v>
          </cell>
          <cell r="J268">
            <v>0.04</v>
          </cell>
          <cell r="P268">
            <v>6255800</v>
          </cell>
          <cell r="Q268">
            <v>4345500</v>
          </cell>
          <cell r="T268">
            <v>18700</v>
          </cell>
          <cell r="U268">
            <v>600000</v>
          </cell>
          <cell r="Y268">
            <v>38000</v>
          </cell>
          <cell r="AA268">
            <v>11258000</v>
          </cell>
          <cell r="AB268">
            <v>250232</v>
          </cell>
          <cell r="AC268">
            <v>173820</v>
          </cell>
          <cell r="AD268">
            <v>0</v>
          </cell>
          <cell r="AE268">
            <v>0</v>
          </cell>
          <cell r="AF268">
            <v>748</v>
          </cell>
          <cell r="AG268">
            <v>24000</v>
          </cell>
          <cell r="AH268">
            <v>0</v>
          </cell>
          <cell r="AI268">
            <v>0</v>
          </cell>
          <cell r="AJ268">
            <v>0</v>
          </cell>
          <cell r="AK268">
            <v>1520</v>
          </cell>
          <cell r="AL268">
            <v>0</v>
          </cell>
          <cell r="AM268">
            <v>450320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 t="str">
            <v>SIE PPFF CORP TABLETAS (I) (45 ITEMS)</v>
          </cell>
          <cell r="BA268" t="str">
            <v>CONSENTIDO</v>
          </cell>
          <cell r="BB268" t="str">
            <v>CONSENTIDO</v>
          </cell>
          <cell r="BD268" t="str">
            <v>SIE-SIE-45-2024-CENARES/MINSA-1</v>
          </cell>
        </row>
        <row r="269">
          <cell r="D269" t="str">
            <v>00750</v>
          </cell>
          <cell r="E269" t="str">
            <v>580700150007</v>
          </cell>
          <cell r="F269" t="str">
            <v>AMOXICILINA + ACIDO CLAVULANICO (COMO SAL POTASICA) 500 mg + 125 mg  TABLETA</v>
          </cell>
          <cell r="G269" t="str">
            <v>PPFF</v>
          </cell>
          <cell r="H269">
            <v>0.45</v>
          </cell>
          <cell r="I269">
            <v>0.495</v>
          </cell>
          <cell r="J269">
            <v>0.42</v>
          </cell>
          <cell r="P269">
            <v>15437620</v>
          </cell>
          <cell r="R269">
            <v>10000</v>
          </cell>
          <cell r="S269">
            <v>150000</v>
          </cell>
          <cell r="T269">
            <v>132000</v>
          </cell>
          <cell r="U269">
            <v>43500</v>
          </cell>
          <cell r="W269">
            <v>80000</v>
          </cell>
          <cell r="X269">
            <v>180000</v>
          </cell>
          <cell r="Y269">
            <v>41500</v>
          </cell>
          <cell r="AA269">
            <v>16074620</v>
          </cell>
          <cell r="AB269">
            <v>6483800.3999999994</v>
          </cell>
          <cell r="AC269">
            <v>0</v>
          </cell>
          <cell r="AD269">
            <v>4200</v>
          </cell>
          <cell r="AE269">
            <v>63000</v>
          </cell>
          <cell r="AF269">
            <v>55440</v>
          </cell>
          <cell r="AG269">
            <v>18270</v>
          </cell>
          <cell r="AH269">
            <v>0</v>
          </cell>
          <cell r="AI269">
            <v>33600</v>
          </cell>
          <cell r="AJ269">
            <v>75600</v>
          </cell>
          <cell r="AK269">
            <v>17430</v>
          </cell>
          <cell r="AL269">
            <v>0</v>
          </cell>
          <cell r="AM269">
            <v>6751340.3999999994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  <cell r="AZ269" t="str">
            <v>SIE PPFF CORP TABLETAS (I) (45 ITEMS)</v>
          </cell>
          <cell r="BA269" t="str">
            <v>CONSENTIDO</v>
          </cell>
          <cell r="BB269" t="str">
            <v>CONSENTIDO</v>
          </cell>
          <cell r="BD269" t="str">
            <v>SIE-SIE-45-2024-CENARES/MINSA-1</v>
          </cell>
        </row>
        <row r="270">
          <cell r="D270" t="str">
            <v>00808</v>
          </cell>
          <cell r="E270" t="str">
            <v>580700100007</v>
          </cell>
          <cell r="F270" t="str">
            <v>AMOXICILINA 500 mg  TABLETA</v>
          </cell>
          <cell r="G270" t="str">
            <v>PPFF</v>
          </cell>
          <cell r="H270">
            <v>0.14000000000000001</v>
          </cell>
          <cell r="I270">
            <v>0.15400000000000003</v>
          </cell>
          <cell r="J270">
            <v>0.13</v>
          </cell>
          <cell r="P270">
            <v>36291900</v>
          </cell>
          <cell r="R270">
            <v>30000</v>
          </cell>
          <cell r="S270">
            <v>245000</v>
          </cell>
          <cell r="T270">
            <v>311400</v>
          </cell>
          <cell r="U270">
            <v>112000</v>
          </cell>
          <cell r="W270">
            <v>43000</v>
          </cell>
          <cell r="X270">
            <v>100000</v>
          </cell>
          <cell r="Y270">
            <v>29000</v>
          </cell>
          <cell r="AA270">
            <v>37162300</v>
          </cell>
          <cell r="AB270">
            <v>4717947</v>
          </cell>
          <cell r="AC270">
            <v>0</v>
          </cell>
          <cell r="AD270">
            <v>3900</v>
          </cell>
          <cell r="AE270">
            <v>31850</v>
          </cell>
          <cell r="AF270">
            <v>40482</v>
          </cell>
          <cell r="AG270">
            <v>14560</v>
          </cell>
          <cell r="AH270">
            <v>0</v>
          </cell>
          <cell r="AI270">
            <v>5590</v>
          </cell>
          <cell r="AJ270">
            <v>13000</v>
          </cell>
          <cell r="AK270">
            <v>3770</v>
          </cell>
          <cell r="AL270">
            <v>0</v>
          </cell>
          <cell r="AM270">
            <v>4831099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0</v>
          </cell>
          <cell r="AZ270" t="str">
            <v>SIE PPFF CORP TABLETAS (I) (45 ITEMS)</v>
          </cell>
          <cell r="BA270" t="str">
            <v>CONSENTIDO</v>
          </cell>
          <cell r="BB270" t="str">
            <v>CONSENTIDO</v>
          </cell>
          <cell r="BD270" t="str">
            <v>SIE-SIE-45-2024-CENARES/MINSA-1</v>
          </cell>
        </row>
        <row r="271">
          <cell r="D271" t="str">
            <v>01274</v>
          </cell>
          <cell r="E271" t="str">
            <v>583100050001</v>
          </cell>
          <cell r="F271" t="str">
            <v>BISOPROLOL FUMARATO 5 mg  TABLETA</v>
          </cell>
          <cell r="G271" t="str">
            <v>PPFF</v>
          </cell>
          <cell r="H271">
            <v>0.08</v>
          </cell>
          <cell r="I271">
            <v>8.7999999999999995E-2</v>
          </cell>
          <cell r="J271">
            <v>7.0000000000000007E-2</v>
          </cell>
          <cell r="P271">
            <v>3826500</v>
          </cell>
          <cell r="S271">
            <v>236900</v>
          </cell>
          <cell r="T271">
            <v>300</v>
          </cell>
          <cell r="U271">
            <v>380000</v>
          </cell>
          <cell r="W271">
            <v>90000</v>
          </cell>
          <cell r="X271">
            <v>400000</v>
          </cell>
          <cell r="Y271">
            <v>171000</v>
          </cell>
          <cell r="AA271">
            <v>5104700</v>
          </cell>
          <cell r="AB271">
            <v>267855</v>
          </cell>
          <cell r="AC271">
            <v>0</v>
          </cell>
          <cell r="AD271">
            <v>0</v>
          </cell>
          <cell r="AE271">
            <v>16583</v>
          </cell>
          <cell r="AF271">
            <v>21.000000000000004</v>
          </cell>
          <cell r="AG271">
            <v>26600.000000000004</v>
          </cell>
          <cell r="AH271">
            <v>0</v>
          </cell>
          <cell r="AI271">
            <v>6300.0000000000009</v>
          </cell>
          <cell r="AJ271">
            <v>28000.000000000004</v>
          </cell>
          <cell r="AK271">
            <v>11970.000000000002</v>
          </cell>
          <cell r="AL271">
            <v>0</v>
          </cell>
          <cell r="AM271">
            <v>357329.00000000006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 t="str">
            <v>SIE PPFF CORP TABLETAS (I) (45 ITEMS)</v>
          </cell>
          <cell r="BA271" t="str">
            <v>CONTRATADO</v>
          </cell>
          <cell r="BB271" t="str">
            <v>CONTRATADO</v>
          </cell>
          <cell r="BD271" t="str">
            <v>SIE-SIE-45-2024-CENARES/MINSA-1</v>
          </cell>
        </row>
        <row r="272">
          <cell r="D272" t="str">
            <v>01580</v>
          </cell>
          <cell r="E272" t="str">
            <v>583100070004</v>
          </cell>
          <cell r="F272" t="str">
            <v>CARVEDILOL 6.25 mg  TABLETA</v>
          </cell>
          <cell r="G272" t="str">
            <v>PPFF</v>
          </cell>
          <cell r="H272">
            <v>0.14000000000000001</v>
          </cell>
          <cell r="I272">
            <v>0.15400000000000003</v>
          </cell>
          <cell r="J272">
            <v>0.13</v>
          </cell>
          <cell r="P272">
            <v>909400</v>
          </cell>
          <cell r="S272">
            <v>250000</v>
          </cell>
          <cell r="Y272">
            <v>25000</v>
          </cell>
          <cell r="AA272">
            <v>1184400</v>
          </cell>
          <cell r="AB272">
            <v>118222</v>
          </cell>
          <cell r="AC272">
            <v>0</v>
          </cell>
          <cell r="AD272">
            <v>0</v>
          </cell>
          <cell r="AE272">
            <v>32500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3250</v>
          </cell>
          <cell r="AL272">
            <v>0</v>
          </cell>
          <cell r="AM272">
            <v>153972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 t="str">
            <v>SIE PPFF CORP TABLETAS (I) (45 ITEMS)</v>
          </cell>
          <cell r="BA272" t="str">
            <v>CONSENTIDO</v>
          </cell>
          <cell r="BB272" t="str">
            <v>CONSENTIDO</v>
          </cell>
          <cell r="BD272" t="str">
            <v>SIE-SIE-45-2024-CENARES/MINSA-1</v>
          </cell>
        </row>
        <row r="273">
          <cell r="D273" t="str">
            <v>01636</v>
          </cell>
          <cell r="E273" t="str">
            <v>580800180003</v>
          </cell>
          <cell r="F273" t="str">
            <v>CEFALEXINA 500 mg  TABLETA</v>
          </cell>
          <cell r="G273" t="str">
            <v>PPFF</v>
          </cell>
          <cell r="H273">
            <v>0.25</v>
          </cell>
          <cell r="I273">
            <v>0.27500000000000002</v>
          </cell>
          <cell r="J273">
            <v>0.23</v>
          </cell>
          <cell r="P273">
            <v>16485500</v>
          </cell>
          <cell r="T273">
            <v>54900</v>
          </cell>
          <cell r="U273">
            <v>68000</v>
          </cell>
          <cell r="V273">
            <v>10486700</v>
          </cell>
          <cell r="W273">
            <v>200000</v>
          </cell>
          <cell r="X273">
            <v>60000</v>
          </cell>
          <cell r="Y273">
            <v>8000</v>
          </cell>
          <cell r="AA273">
            <v>27363100</v>
          </cell>
          <cell r="AB273">
            <v>3791665</v>
          </cell>
          <cell r="AC273">
            <v>0</v>
          </cell>
          <cell r="AD273">
            <v>0</v>
          </cell>
          <cell r="AE273">
            <v>0</v>
          </cell>
          <cell r="AF273">
            <v>12627</v>
          </cell>
          <cell r="AG273">
            <v>15640</v>
          </cell>
          <cell r="AH273">
            <v>2411941</v>
          </cell>
          <cell r="AI273">
            <v>46000</v>
          </cell>
          <cell r="AJ273">
            <v>13800</v>
          </cell>
          <cell r="AK273">
            <v>1840</v>
          </cell>
          <cell r="AL273">
            <v>0</v>
          </cell>
          <cell r="AM273">
            <v>6293513</v>
          </cell>
          <cell r="AN273">
            <v>0</v>
          </cell>
          <cell r="AO273">
            <v>0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 t="str">
            <v>SIE PPFF CORP TABLETAS (I) (45 ITEMS)</v>
          </cell>
          <cell r="BA273" t="str">
            <v>CONSENTIDO</v>
          </cell>
          <cell r="BB273" t="str">
            <v>CONSENTIDO</v>
          </cell>
          <cell r="BD273" t="str">
            <v>SIE-SIE-45-2024-CENARES/MINSA-1</v>
          </cell>
        </row>
        <row r="274">
          <cell r="D274" t="str">
            <v>01711</v>
          </cell>
          <cell r="E274" t="str">
            <v>580800150001</v>
          </cell>
          <cell r="F274" t="str">
            <v>CEFUROXIMA (COMO AXETIL) 500 mg  TABLETA</v>
          </cell>
          <cell r="G274" t="str">
            <v>PPFF</v>
          </cell>
          <cell r="H274">
            <v>0.88</v>
          </cell>
          <cell r="I274">
            <v>0.96799999999999997</v>
          </cell>
          <cell r="J274">
            <v>0.83</v>
          </cell>
          <cell r="P274">
            <v>2118700</v>
          </cell>
          <cell r="S274">
            <v>12000</v>
          </cell>
          <cell r="T274">
            <v>800</v>
          </cell>
          <cell r="U274">
            <v>47000</v>
          </cell>
          <cell r="X274">
            <v>4000</v>
          </cell>
          <cell r="Y274">
            <v>12000</v>
          </cell>
          <cell r="AA274">
            <v>2194500</v>
          </cell>
          <cell r="AB274">
            <v>1758521</v>
          </cell>
          <cell r="AC274">
            <v>0</v>
          </cell>
          <cell r="AD274">
            <v>0</v>
          </cell>
          <cell r="AE274">
            <v>9960</v>
          </cell>
          <cell r="AF274">
            <v>664</v>
          </cell>
          <cell r="AG274">
            <v>39010</v>
          </cell>
          <cell r="AH274">
            <v>0</v>
          </cell>
          <cell r="AI274">
            <v>0</v>
          </cell>
          <cell r="AJ274">
            <v>3320</v>
          </cell>
          <cell r="AK274">
            <v>9960</v>
          </cell>
          <cell r="AL274">
            <v>0</v>
          </cell>
          <cell r="AM274">
            <v>1821435</v>
          </cell>
          <cell r="AN274">
            <v>0</v>
          </cell>
          <cell r="AO274">
            <v>0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0</v>
          </cell>
          <cell r="AZ274" t="str">
            <v>SIE PPFF CORP TABLETAS (I) (45 ITEMS)</v>
          </cell>
          <cell r="BA274" t="str">
            <v>CONSENTIDO</v>
          </cell>
          <cell r="BB274" t="str">
            <v>CONSENTIDO</v>
          </cell>
          <cell r="BD274" t="str">
            <v>SIE-SIE-45-2024-CENARES/MINSA-1</v>
          </cell>
        </row>
        <row r="275">
          <cell r="D275" t="str">
            <v>01846</v>
          </cell>
          <cell r="E275" t="str">
            <v>581400130004</v>
          </cell>
          <cell r="F275" t="str">
            <v>CIPROFLOXACINO (COMO CLORHIDRATO) 500 mg  TABLETA</v>
          </cell>
          <cell r="G275" t="str">
            <v>PPFF</v>
          </cell>
          <cell r="H275">
            <v>0.11</v>
          </cell>
          <cell r="I275">
            <v>0.121</v>
          </cell>
          <cell r="J275">
            <v>0.1</v>
          </cell>
          <cell r="P275">
            <v>14600900</v>
          </cell>
          <cell r="S275">
            <v>120000</v>
          </cell>
          <cell r="T275">
            <v>163000</v>
          </cell>
          <cell r="U275">
            <v>100000</v>
          </cell>
          <cell r="W275">
            <v>17000</v>
          </cell>
          <cell r="X275">
            <v>200000</v>
          </cell>
          <cell r="Y275">
            <v>28000</v>
          </cell>
          <cell r="AA275">
            <v>15228900</v>
          </cell>
          <cell r="AB275">
            <v>1460090</v>
          </cell>
          <cell r="AC275">
            <v>0</v>
          </cell>
          <cell r="AD275">
            <v>0</v>
          </cell>
          <cell r="AE275">
            <v>12000</v>
          </cell>
          <cell r="AF275">
            <v>16300</v>
          </cell>
          <cell r="AG275">
            <v>10000</v>
          </cell>
          <cell r="AH275">
            <v>0</v>
          </cell>
          <cell r="AI275">
            <v>1700</v>
          </cell>
          <cell r="AJ275">
            <v>20000</v>
          </cell>
          <cell r="AK275">
            <v>2800</v>
          </cell>
          <cell r="AL275">
            <v>0</v>
          </cell>
          <cell r="AM275">
            <v>1522890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0</v>
          </cell>
          <cell r="AZ275" t="str">
            <v>SIE PPFF CORP TABLETAS (I) (45 ITEMS)</v>
          </cell>
          <cell r="BA275" t="str">
            <v>CONSENTIDO</v>
          </cell>
          <cell r="BB275" t="str">
            <v>CONSENTIDO</v>
          </cell>
          <cell r="BD275" t="str">
            <v>SIE-SIE-45-2024-CENARES/MINSA-1</v>
          </cell>
        </row>
        <row r="276">
          <cell r="D276" t="str">
            <v>03223</v>
          </cell>
          <cell r="E276" t="str">
            <v>583700040002</v>
          </cell>
          <cell r="F276" t="str">
            <v>ESPIRONOLACTONA 100 mg  TABLETA</v>
          </cell>
          <cell r="G276" t="str">
            <v>PPFF</v>
          </cell>
          <cell r="H276">
            <v>0.27</v>
          </cell>
          <cell r="I276">
            <v>0.29700000000000004</v>
          </cell>
          <cell r="J276">
            <v>0.25</v>
          </cell>
          <cell r="P276">
            <v>676500</v>
          </cell>
          <cell r="S276">
            <v>5000</v>
          </cell>
          <cell r="W276">
            <v>2500</v>
          </cell>
          <cell r="X276">
            <v>2000</v>
          </cell>
          <cell r="Y276">
            <v>26000</v>
          </cell>
          <cell r="AA276">
            <v>712000</v>
          </cell>
          <cell r="AB276">
            <v>169125</v>
          </cell>
          <cell r="AC276">
            <v>0</v>
          </cell>
          <cell r="AD276">
            <v>0</v>
          </cell>
          <cell r="AE276">
            <v>1250</v>
          </cell>
          <cell r="AF276">
            <v>0</v>
          </cell>
          <cell r="AG276">
            <v>0</v>
          </cell>
          <cell r="AH276">
            <v>0</v>
          </cell>
          <cell r="AI276">
            <v>625</v>
          </cell>
          <cell r="AJ276">
            <v>500</v>
          </cell>
          <cell r="AK276">
            <v>6500</v>
          </cell>
          <cell r="AL276">
            <v>0</v>
          </cell>
          <cell r="AM276">
            <v>178000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 t="str">
            <v>SIE PPFF CORP TABLETAS (I) (45 ITEMS)</v>
          </cell>
          <cell r="BA276" t="str">
            <v>CONSENTIDO</v>
          </cell>
          <cell r="BB276" t="str">
            <v>CONSENTIDO</v>
          </cell>
          <cell r="BD276" t="str">
            <v>SIE-SIE-45-2024-CENARES/MINSA-1</v>
          </cell>
        </row>
        <row r="277">
          <cell r="D277" t="str">
            <v>03224</v>
          </cell>
          <cell r="E277" t="str">
            <v>583700040001</v>
          </cell>
          <cell r="F277" t="str">
            <v>ESPIRONOLACTONA 25 mg  TABLETA</v>
          </cell>
          <cell r="G277" t="str">
            <v>PPFF</v>
          </cell>
          <cell r="H277">
            <v>0.16</v>
          </cell>
          <cell r="I277">
            <v>0.17599999999999999</v>
          </cell>
          <cell r="J277">
            <v>0.14000000000000001</v>
          </cell>
          <cell r="P277">
            <v>2047400</v>
          </cell>
          <cell r="S277">
            <v>100000</v>
          </cell>
          <cell r="T277">
            <v>1700</v>
          </cell>
          <cell r="U277">
            <v>70000</v>
          </cell>
          <cell r="W277">
            <v>20000</v>
          </cell>
          <cell r="X277">
            <v>40000</v>
          </cell>
          <cell r="Y277">
            <v>42000</v>
          </cell>
          <cell r="AA277">
            <v>2321100</v>
          </cell>
          <cell r="AB277">
            <v>286636</v>
          </cell>
          <cell r="AC277">
            <v>0</v>
          </cell>
          <cell r="AD277">
            <v>0</v>
          </cell>
          <cell r="AE277">
            <v>14000.000000000002</v>
          </cell>
          <cell r="AF277">
            <v>238.00000000000003</v>
          </cell>
          <cell r="AG277">
            <v>9800.0000000000018</v>
          </cell>
          <cell r="AH277">
            <v>0</v>
          </cell>
          <cell r="AI277">
            <v>2800.0000000000005</v>
          </cell>
          <cell r="AJ277">
            <v>5600.0000000000009</v>
          </cell>
          <cell r="AK277">
            <v>5880.0000000000009</v>
          </cell>
          <cell r="AL277">
            <v>0</v>
          </cell>
          <cell r="AM277">
            <v>324954.00000000006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 t="str">
            <v>SIE PPFF CORP TABLETAS (I) (45 ITEMS)</v>
          </cell>
          <cell r="BA277" t="str">
            <v>CONSENTIDO</v>
          </cell>
          <cell r="BB277" t="str">
            <v>CONSENTIDO</v>
          </cell>
          <cell r="BD277" t="str">
            <v>SIE-SIE-45-2024-CENARES/MINSA-1</v>
          </cell>
        </row>
        <row r="278">
          <cell r="D278" t="str">
            <v>03451</v>
          </cell>
          <cell r="E278" t="str">
            <v>580500100003</v>
          </cell>
          <cell r="F278" t="str">
            <v>FENITOINA SODICA 100 mg  TABLETA</v>
          </cell>
          <cell r="G278" t="str">
            <v>PPFF</v>
          </cell>
          <cell r="H278">
            <v>9.9999999999999992E-2</v>
          </cell>
          <cell r="I278">
            <v>0.10999999999999999</v>
          </cell>
          <cell r="J278">
            <v>0.09</v>
          </cell>
          <cell r="P278">
            <v>4137600</v>
          </cell>
          <cell r="S278">
            <v>20000</v>
          </cell>
          <cell r="T278">
            <v>95200</v>
          </cell>
          <cell r="U278">
            <v>100000</v>
          </cell>
          <cell r="X278">
            <v>40000</v>
          </cell>
          <cell r="Y278">
            <v>12000</v>
          </cell>
          <cell r="AA278">
            <v>4404800</v>
          </cell>
          <cell r="AB278">
            <v>372384</v>
          </cell>
          <cell r="AC278">
            <v>0</v>
          </cell>
          <cell r="AD278">
            <v>0</v>
          </cell>
          <cell r="AE278">
            <v>1800</v>
          </cell>
          <cell r="AF278">
            <v>8568</v>
          </cell>
          <cell r="AG278">
            <v>9000</v>
          </cell>
          <cell r="AH278">
            <v>0</v>
          </cell>
          <cell r="AI278">
            <v>0</v>
          </cell>
          <cell r="AJ278">
            <v>3600</v>
          </cell>
          <cell r="AK278">
            <v>1080</v>
          </cell>
          <cell r="AL278">
            <v>0</v>
          </cell>
          <cell r="AM278">
            <v>396432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 t="str">
            <v>SIE PPFF CORP TABLETAS (I) (45 ITEMS)</v>
          </cell>
          <cell r="BA278" t="str">
            <v>CONSENTIDO</v>
          </cell>
          <cell r="BB278" t="str">
            <v>CONSENTIDO</v>
          </cell>
          <cell r="BD278" t="str">
            <v>SIE-SIE-45-2024-CENARES/MINSA-1</v>
          </cell>
        </row>
        <row r="279">
          <cell r="D279" t="str">
            <v>03713</v>
          </cell>
          <cell r="E279" t="str">
            <v>583700010002</v>
          </cell>
          <cell r="F279" t="str">
            <v>FUROSEMIDA 40 mg  TABLETA</v>
          </cell>
          <cell r="G279" t="str">
            <v>PPFF</v>
          </cell>
          <cell r="H279">
            <v>6.0000000000000005E-2</v>
          </cell>
          <cell r="I279">
            <v>6.6000000000000003E-2</v>
          </cell>
          <cell r="J279">
            <v>0.05</v>
          </cell>
          <cell r="P279">
            <v>3716200</v>
          </cell>
          <cell r="S279">
            <v>25000</v>
          </cell>
          <cell r="T279">
            <v>16000</v>
          </cell>
          <cell r="U279">
            <v>65000</v>
          </cell>
          <cell r="W279">
            <v>14500</v>
          </cell>
          <cell r="X279">
            <v>40000</v>
          </cell>
          <cell r="Y279">
            <v>13000</v>
          </cell>
          <cell r="AA279">
            <v>3889700</v>
          </cell>
          <cell r="AB279">
            <v>185810</v>
          </cell>
          <cell r="AC279">
            <v>0</v>
          </cell>
          <cell r="AD279">
            <v>0</v>
          </cell>
          <cell r="AE279">
            <v>1250</v>
          </cell>
          <cell r="AF279">
            <v>800</v>
          </cell>
          <cell r="AG279">
            <v>3250</v>
          </cell>
          <cell r="AH279">
            <v>0</v>
          </cell>
          <cell r="AI279">
            <v>725</v>
          </cell>
          <cell r="AJ279">
            <v>2000</v>
          </cell>
          <cell r="AK279">
            <v>650</v>
          </cell>
          <cell r="AL279">
            <v>0</v>
          </cell>
          <cell r="AM279">
            <v>194485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 t="str">
            <v>SIE PPFF CORP TABLETAS (I) (45 ITEMS)</v>
          </cell>
          <cell r="BA279" t="str">
            <v>CONSENTIDO</v>
          </cell>
          <cell r="BB279" t="str">
            <v>CONSENTIDO</v>
          </cell>
          <cell r="BD279" t="str">
            <v>SIE-SIE-45-2024-CENARES/MINSA-1</v>
          </cell>
        </row>
        <row r="280">
          <cell r="D280" t="str">
            <v>03718</v>
          </cell>
          <cell r="E280" t="str">
            <v>580500010001</v>
          </cell>
          <cell r="F280" t="str">
            <v>GABAPENTINA 300 mg  TABLETA</v>
          </cell>
          <cell r="G280" t="str">
            <v>PPFF</v>
          </cell>
          <cell r="H280">
            <v>0.11</v>
          </cell>
          <cell r="I280">
            <v>0.121</v>
          </cell>
          <cell r="J280">
            <v>0.1</v>
          </cell>
          <cell r="P280">
            <v>21875600</v>
          </cell>
          <cell r="S280">
            <v>2000000</v>
          </cell>
          <cell r="T280">
            <v>99700</v>
          </cell>
          <cell r="U280">
            <v>430000</v>
          </cell>
          <cell r="W280">
            <v>625000</v>
          </cell>
          <cell r="X280">
            <v>500000</v>
          </cell>
          <cell r="Y280">
            <v>20000</v>
          </cell>
          <cell r="AA280">
            <v>25550300</v>
          </cell>
          <cell r="AB280">
            <v>2187560</v>
          </cell>
          <cell r="AC280">
            <v>0</v>
          </cell>
          <cell r="AD280">
            <v>0</v>
          </cell>
          <cell r="AE280">
            <v>200000</v>
          </cell>
          <cell r="AF280">
            <v>9970</v>
          </cell>
          <cell r="AG280">
            <v>43000</v>
          </cell>
          <cell r="AH280">
            <v>0</v>
          </cell>
          <cell r="AI280">
            <v>62500</v>
          </cell>
          <cell r="AJ280">
            <v>50000</v>
          </cell>
          <cell r="AK280">
            <v>2000</v>
          </cell>
          <cell r="AL280">
            <v>0</v>
          </cell>
          <cell r="AM280">
            <v>2555030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 t="str">
            <v>SIE PPFF CORP TABLETAS (I) (45 ITEMS)</v>
          </cell>
          <cell r="BA280" t="str">
            <v>CONSENTIDO</v>
          </cell>
          <cell r="BB280" t="str">
            <v>CONSENTIDO</v>
          </cell>
          <cell r="BD280" t="str">
            <v>SIE-SIE-45-2024-CENARES/MINSA-1</v>
          </cell>
        </row>
        <row r="281">
          <cell r="D281" t="str">
            <v>03921</v>
          </cell>
          <cell r="E281" t="str">
            <v>583700030001</v>
          </cell>
          <cell r="F281" t="str">
            <v>HIDROCLOROTIAZIDA 25 mg  TABLETA</v>
          </cell>
          <cell r="G281" t="str">
            <v>PPFF</v>
          </cell>
          <cell r="H281">
            <v>0.04</v>
          </cell>
          <cell r="I281">
            <v>4.3999999999999997E-2</v>
          </cell>
          <cell r="J281">
            <v>0.03</v>
          </cell>
          <cell r="P281">
            <v>4881500</v>
          </cell>
          <cell r="S281">
            <v>250000</v>
          </cell>
          <cell r="T281">
            <v>19700</v>
          </cell>
          <cell r="U281">
            <v>500000</v>
          </cell>
          <cell r="W281">
            <v>100000</v>
          </cell>
          <cell r="X281">
            <v>100000</v>
          </cell>
          <cell r="Y281">
            <v>82000</v>
          </cell>
          <cell r="AA281">
            <v>5933200</v>
          </cell>
          <cell r="AB281">
            <v>146445</v>
          </cell>
          <cell r="AC281">
            <v>0</v>
          </cell>
          <cell r="AD281">
            <v>0</v>
          </cell>
          <cell r="AE281">
            <v>7500</v>
          </cell>
          <cell r="AF281">
            <v>591</v>
          </cell>
          <cell r="AG281">
            <v>15000</v>
          </cell>
          <cell r="AH281">
            <v>0</v>
          </cell>
          <cell r="AI281">
            <v>3000</v>
          </cell>
          <cell r="AJ281">
            <v>3000</v>
          </cell>
          <cell r="AK281">
            <v>2460</v>
          </cell>
          <cell r="AL281">
            <v>0</v>
          </cell>
          <cell r="AM281">
            <v>177996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 t="str">
            <v>SIE PPFF CORP TABLETAS (I) (45 ITEMS)</v>
          </cell>
          <cell r="BA281" t="str">
            <v>CONSENTIDO</v>
          </cell>
          <cell r="BB281" t="str">
            <v>CONSENTIDO</v>
          </cell>
          <cell r="BD281" t="str">
            <v>SIE-SIE-45-2024-CENARES/MINSA-1</v>
          </cell>
        </row>
        <row r="282">
          <cell r="D282" t="str">
            <v>03964</v>
          </cell>
          <cell r="E282" t="str">
            <v>582100030001</v>
          </cell>
          <cell r="F282" t="str">
            <v>SULFATO DE HIDROXICLOROQUINA 400mg (Equiv. 310mg hidroxicloroquina  TABLETA</v>
          </cell>
          <cell r="G282" t="str">
            <v>PPFF</v>
          </cell>
          <cell r="H282">
            <v>1.21</v>
          </cell>
          <cell r="I282">
            <v>1.331</v>
          </cell>
          <cell r="J282">
            <v>1.1399999999999999</v>
          </cell>
          <cell r="P282">
            <v>1055900</v>
          </cell>
          <cell r="S282">
            <v>45000</v>
          </cell>
          <cell r="U282">
            <v>64000</v>
          </cell>
          <cell r="Y282">
            <v>20000</v>
          </cell>
          <cell r="AA282">
            <v>1184900</v>
          </cell>
          <cell r="AB282">
            <v>1203726</v>
          </cell>
          <cell r="AC282">
            <v>0</v>
          </cell>
          <cell r="AD282">
            <v>0</v>
          </cell>
          <cell r="AE282">
            <v>51299.999999999993</v>
          </cell>
          <cell r="AF282">
            <v>0</v>
          </cell>
          <cell r="AG282">
            <v>72960</v>
          </cell>
          <cell r="AH282">
            <v>0</v>
          </cell>
          <cell r="AI282">
            <v>0</v>
          </cell>
          <cell r="AJ282">
            <v>0</v>
          </cell>
          <cell r="AK282">
            <v>22799.999999999996</v>
          </cell>
          <cell r="AL282">
            <v>0</v>
          </cell>
          <cell r="AM282">
            <v>1350786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 t="str">
            <v>SIE PPFF CORP TABLETAS (I) (45 ITEMS)</v>
          </cell>
          <cell r="BA282" t="str">
            <v>CONSENTIDO</v>
          </cell>
          <cell r="BB282" t="str">
            <v>CONSENTIDO</v>
          </cell>
          <cell r="BD282" t="str">
            <v>SIE-SIE-45-2024-CENARES/MINSA-1</v>
          </cell>
        </row>
        <row r="283">
          <cell r="D283" t="str">
            <v>04034</v>
          </cell>
          <cell r="E283" t="str">
            <v>580200430010</v>
          </cell>
          <cell r="F283" t="str">
            <v>IBUPROFENO 400 mg  TABLETA</v>
          </cell>
          <cell r="G283" t="str">
            <v>PPFF</v>
          </cell>
          <cell r="H283">
            <v>6.9999999999999993E-2</v>
          </cell>
          <cell r="I283">
            <v>7.6999999999999985E-2</v>
          </cell>
          <cell r="J283">
            <v>7.0000000000000007E-2</v>
          </cell>
          <cell r="P283">
            <v>48290800</v>
          </cell>
          <cell r="S283">
            <v>150000</v>
          </cell>
          <cell r="T283">
            <v>451100</v>
          </cell>
          <cell r="U283">
            <v>156000</v>
          </cell>
          <cell r="W283">
            <v>210000</v>
          </cell>
          <cell r="X283">
            <v>200000</v>
          </cell>
          <cell r="Y283">
            <v>121000</v>
          </cell>
          <cell r="AA283">
            <v>49578900</v>
          </cell>
          <cell r="AB283">
            <v>3380356.0000000005</v>
          </cell>
          <cell r="AC283">
            <v>0</v>
          </cell>
          <cell r="AD283">
            <v>0</v>
          </cell>
          <cell r="AE283">
            <v>10500.000000000002</v>
          </cell>
          <cell r="AF283">
            <v>31577.000000000004</v>
          </cell>
          <cell r="AG283">
            <v>10920.000000000002</v>
          </cell>
          <cell r="AH283">
            <v>0</v>
          </cell>
          <cell r="AI283">
            <v>14700.000000000002</v>
          </cell>
          <cell r="AJ283">
            <v>14000.000000000002</v>
          </cell>
          <cell r="AK283">
            <v>8470</v>
          </cell>
          <cell r="AL283">
            <v>0</v>
          </cell>
          <cell r="AM283">
            <v>3470523.0000000005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 t="str">
            <v>SIE PPFF CORP TABLETAS (I) (45 ITEMS)</v>
          </cell>
          <cell r="BA283" t="str">
            <v>CONSENTIDO</v>
          </cell>
          <cell r="BB283" t="str">
            <v>CONSENTIDO</v>
          </cell>
          <cell r="BD283" t="str">
            <v>SIE-SIE-45-2024-CENARES/MINSA-1</v>
          </cell>
        </row>
        <row r="284">
          <cell r="D284" t="str">
            <v>04184</v>
          </cell>
          <cell r="E284" t="str">
            <v>581800040001</v>
          </cell>
          <cell r="F284" t="str">
            <v>ITRACONAZOL 100 mg  TABLETA</v>
          </cell>
          <cell r="G284" t="str">
            <v>PPFF</v>
          </cell>
          <cell r="H284">
            <v>0.43</v>
          </cell>
          <cell r="I284">
            <v>0.47299999999999998</v>
          </cell>
          <cell r="J284">
            <v>0.41</v>
          </cell>
          <cell r="P284">
            <v>492300</v>
          </cell>
          <cell r="T284">
            <v>11100</v>
          </cell>
          <cell r="Y284">
            <v>5000</v>
          </cell>
          <cell r="AA284">
            <v>508400</v>
          </cell>
          <cell r="AB284">
            <v>201843</v>
          </cell>
          <cell r="AC284">
            <v>0</v>
          </cell>
          <cell r="AD284">
            <v>0</v>
          </cell>
          <cell r="AE284">
            <v>0</v>
          </cell>
          <cell r="AF284">
            <v>4551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2050</v>
          </cell>
          <cell r="AL284">
            <v>0</v>
          </cell>
          <cell r="AM284">
            <v>208444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 t="str">
            <v>SIE PPFF CORP TABLETAS (I) (45 ITEMS)</v>
          </cell>
          <cell r="BA284" t="str">
            <v>CONSENTIDO</v>
          </cell>
          <cell r="BB284" t="str">
            <v>CONSENTIDO</v>
          </cell>
          <cell r="BD284" t="str">
            <v>SIE-SIE-45-2024-CENARES/MINSA-1</v>
          </cell>
        </row>
        <row r="285">
          <cell r="D285" t="str">
            <v>04381</v>
          </cell>
          <cell r="E285" t="str">
            <v>587300010002</v>
          </cell>
          <cell r="F285" t="str">
            <v>LEVOTIROXINA SODICA 100 µg (0.1 mg)  TABLETA</v>
          </cell>
          <cell r="G285" t="str">
            <v>PPFF</v>
          </cell>
          <cell r="H285">
            <v>0.13</v>
          </cell>
          <cell r="I285">
            <v>0.14300000000000002</v>
          </cell>
          <cell r="J285">
            <v>0.12</v>
          </cell>
          <cell r="P285">
            <v>8801400</v>
          </cell>
          <cell r="S285">
            <v>240000</v>
          </cell>
          <cell r="T285">
            <v>6300</v>
          </cell>
          <cell r="U285">
            <v>450000</v>
          </cell>
          <cell r="W285">
            <v>160000</v>
          </cell>
          <cell r="X285">
            <v>400000</v>
          </cell>
          <cell r="Y285">
            <v>250000</v>
          </cell>
          <cell r="AA285">
            <v>10307700</v>
          </cell>
          <cell r="AB285">
            <v>1056168</v>
          </cell>
          <cell r="AC285">
            <v>0</v>
          </cell>
          <cell r="AD285">
            <v>0</v>
          </cell>
          <cell r="AE285">
            <v>28800</v>
          </cell>
          <cell r="AF285">
            <v>756</v>
          </cell>
          <cell r="AG285">
            <v>54000</v>
          </cell>
          <cell r="AH285">
            <v>0</v>
          </cell>
          <cell r="AI285">
            <v>19200</v>
          </cell>
          <cell r="AJ285">
            <v>48000</v>
          </cell>
          <cell r="AK285">
            <v>30000</v>
          </cell>
          <cell r="AL285">
            <v>0</v>
          </cell>
          <cell r="AM285">
            <v>1236924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  <cell r="AZ285" t="str">
            <v>SIE PPFF CORP TABLETAS (I) (45 ITEMS)</v>
          </cell>
          <cell r="BA285" t="str">
            <v>CONSENTIDO</v>
          </cell>
          <cell r="BB285" t="str">
            <v>CONSENTIDO</v>
          </cell>
          <cell r="BD285" t="str">
            <v>SIE-SIE-45-2024-CENARES/MINSA-1</v>
          </cell>
        </row>
        <row r="286">
          <cell r="D286" t="str">
            <v>04514</v>
          </cell>
          <cell r="E286" t="str">
            <v>580300200004</v>
          </cell>
          <cell r="F286" t="str">
            <v>LORATADINA 10 mg  TABLETA</v>
          </cell>
          <cell r="G286" t="str">
            <v>PPFF</v>
          </cell>
          <cell r="H286">
            <v>0.05</v>
          </cell>
          <cell r="I286">
            <v>5.5000000000000007E-2</v>
          </cell>
          <cell r="J286">
            <v>0.04</v>
          </cell>
          <cell r="P286">
            <v>10764800</v>
          </cell>
          <cell r="S286">
            <v>50000</v>
          </cell>
          <cell r="T286">
            <v>74300</v>
          </cell>
          <cell r="U286">
            <v>325000</v>
          </cell>
          <cell r="W286">
            <v>28000</v>
          </cell>
          <cell r="X286">
            <v>100000</v>
          </cell>
          <cell r="Y286">
            <v>54000</v>
          </cell>
          <cell r="AA286">
            <v>11396100</v>
          </cell>
          <cell r="AB286">
            <v>430592</v>
          </cell>
          <cell r="AC286">
            <v>0</v>
          </cell>
          <cell r="AD286">
            <v>0</v>
          </cell>
          <cell r="AE286">
            <v>2000</v>
          </cell>
          <cell r="AF286">
            <v>2972</v>
          </cell>
          <cell r="AG286">
            <v>13000</v>
          </cell>
          <cell r="AH286">
            <v>0</v>
          </cell>
          <cell r="AI286">
            <v>1120</v>
          </cell>
          <cell r="AJ286">
            <v>4000</v>
          </cell>
          <cell r="AK286">
            <v>2160</v>
          </cell>
          <cell r="AL286">
            <v>0</v>
          </cell>
          <cell r="AM286">
            <v>455844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 t="str">
            <v>SIE PPFF CORP TABLETAS (I) (45 ITEMS)</v>
          </cell>
          <cell r="BA286" t="str">
            <v>CONTRATADO</v>
          </cell>
          <cell r="BB286" t="str">
            <v>CONTRATADO</v>
          </cell>
          <cell r="BD286" t="str">
            <v>SIE-SIE-45-2024-CENARES/MINSA-1</v>
          </cell>
        </row>
        <row r="287">
          <cell r="D287" t="str">
            <v>04523</v>
          </cell>
          <cell r="E287" t="str">
            <v>583100200001</v>
          </cell>
          <cell r="F287" t="str">
            <v>LOSARTAN POTASICO 50 mg  TABLETA</v>
          </cell>
          <cell r="G287" t="str">
            <v>PPFF</v>
          </cell>
          <cell r="H287">
            <v>6.0000000000000005E-2</v>
          </cell>
          <cell r="I287">
            <v>6.6000000000000003E-2</v>
          </cell>
          <cell r="J287">
            <v>0.05</v>
          </cell>
          <cell r="P287">
            <v>65596400</v>
          </cell>
          <cell r="Q287">
            <v>50935100</v>
          </cell>
          <cell r="S287">
            <v>1700000</v>
          </cell>
          <cell r="T287">
            <v>281900</v>
          </cell>
          <cell r="W287">
            <v>410000</v>
          </cell>
          <cell r="X287">
            <v>1200000</v>
          </cell>
          <cell r="Y287">
            <v>360000</v>
          </cell>
          <cell r="AA287">
            <v>120483400</v>
          </cell>
          <cell r="AB287">
            <v>3279820</v>
          </cell>
          <cell r="AC287">
            <v>2546755</v>
          </cell>
          <cell r="AD287">
            <v>0</v>
          </cell>
          <cell r="AE287">
            <v>85000</v>
          </cell>
          <cell r="AF287">
            <v>14095</v>
          </cell>
          <cell r="AG287">
            <v>0</v>
          </cell>
          <cell r="AH287">
            <v>0</v>
          </cell>
          <cell r="AI287">
            <v>20500</v>
          </cell>
          <cell r="AJ287">
            <v>60000</v>
          </cell>
          <cell r="AK287">
            <v>18000</v>
          </cell>
          <cell r="AL287">
            <v>0</v>
          </cell>
          <cell r="AM287">
            <v>6024170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 t="str">
            <v>SIE PPFF CORP TABLETAS (I) (45 ITEMS)</v>
          </cell>
          <cell r="BA287" t="str">
            <v>CONSENTIDO</v>
          </cell>
          <cell r="BB287" t="str">
            <v>CONSENTIDO</v>
          </cell>
          <cell r="BD287" t="str">
            <v>SIE-SIE-45-2024-CENARES/MINSA-1</v>
          </cell>
        </row>
        <row r="288">
          <cell r="D288" t="str">
            <v>04696</v>
          </cell>
          <cell r="E288" t="str">
            <v>584000180001</v>
          </cell>
          <cell r="F288" t="str">
            <v>METFORMINA CLORHIDRATO 850 mg  TABLETA</v>
          </cell>
          <cell r="G288" t="str">
            <v>PPFF</v>
          </cell>
          <cell r="H288">
            <v>0.05</v>
          </cell>
          <cell r="I288">
            <v>5.5000000000000007E-2</v>
          </cell>
          <cell r="J288">
            <v>0.04</v>
          </cell>
          <cell r="P288">
            <v>50508100</v>
          </cell>
          <cell r="Q288">
            <v>33890300</v>
          </cell>
          <cell r="S288">
            <v>1700000</v>
          </cell>
          <cell r="T288">
            <v>836900</v>
          </cell>
          <cell r="U288">
            <v>1800000</v>
          </cell>
          <cell r="W288">
            <v>700000</v>
          </cell>
          <cell r="X288">
            <v>1300000</v>
          </cell>
          <cell r="Y288">
            <v>100000</v>
          </cell>
          <cell r="AA288">
            <v>90835300</v>
          </cell>
          <cell r="AB288">
            <v>2020324</v>
          </cell>
          <cell r="AC288">
            <v>1355612</v>
          </cell>
          <cell r="AD288">
            <v>0</v>
          </cell>
          <cell r="AE288">
            <v>68000</v>
          </cell>
          <cell r="AF288">
            <v>33476</v>
          </cell>
          <cell r="AG288">
            <v>72000</v>
          </cell>
          <cell r="AH288">
            <v>0</v>
          </cell>
          <cell r="AI288">
            <v>28000</v>
          </cell>
          <cell r="AJ288">
            <v>52000</v>
          </cell>
          <cell r="AK288">
            <v>4000</v>
          </cell>
          <cell r="AL288">
            <v>0</v>
          </cell>
          <cell r="AM288">
            <v>3633412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0</v>
          </cell>
          <cell r="AZ288" t="str">
            <v>SIE PPFF CORP TABLETAS (I) (45 ITEMS)</v>
          </cell>
          <cell r="BA288" t="str">
            <v>CONSENTIDO</v>
          </cell>
          <cell r="BB288" t="str">
            <v>CONSENTIDO</v>
          </cell>
          <cell r="BD288" t="str">
            <v>SIE-SIE-45-2024-CENARES/MINSA-1</v>
          </cell>
        </row>
        <row r="289">
          <cell r="D289" t="str">
            <v>04805</v>
          </cell>
          <cell r="E289" t="str">
            <v>581900040002</v>
          </cell>
          <cell r="F289" t="str">
            <v>METRONIDAZOL 500 mg  TABLETA</v>
          </cell>
          <cell r="G289" t="str">
            <v>PPFF</v>
          </cell>
          <cell r="H289">
            <v>0.09</v>
          </cell>
          <cell r="I289">
            <v>9.8999999999999991E-2</v>
          </cell>
          <cell r="J289">
            <v>0.08</v>
          </cell>
          <cell r="P289">
            <v>11144500</v>
          </cell>
          <cell r="S289">
            <v>65000</v>
          </cell>
          <cell r="T289">
            <v>54400</v>
          </cell>
          <cell r="U289">
            <v>40000</v>
          </cell>
          <cell r="W289">
            <v>13000</v>
          </cell>
          <cell r="X289">
            <v>60000</v>
          </cell>
          <cell r="Y289">
            <v>15000</v>
          </cell>
          <cell r="AA289">
            <v>11391900</v>
          </cell>
          <cell r="AB289">
            <v>891560</v>
          </cell>
          <cell r="AC289">
            <v>0</v>
          </cell>
          <cell r="AD289">
            <v>0</v>
          </cell>
          <cell r="AE289">
            <v>5200</v>
          </cell>
          <cell r="AF289">
            <v>4352</v>
          </cell>
          <cell r="AG289">
            <v>3200</v>
          </cell>
          <cell r="AH289">
            <v>0</v>
          </cell>
          <cell r="AI289">
            <v>1040</v>
          </cell>
          <cell r="AJ289">
            <v>4800</v>
          </cell>
          <cell r="AK289">
            <v>1200</v>
          </cell>
          <cell r="AL289">
            <v>0</v>
          </cell>
          <cell r="AM289">
            <v>911352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0</v>
          </cell>
          <cell r="AZ289" t="str">
            <v>SIE PPFF CORP TABLETAS (I) (45 ITEMS)</v>
          </cell>
          <cell r="BA289" t="str">
            <v>CONSENTIDO</v>
          </cell>
          <cell r="BB289" t="str">
            <v>CONSENTIDO</v>
          </cell>
          <cell r="BD289" t="str">
            <v>SIE-SIE-45-2024-CENARES/MINSA-1</v>
          </cell>
        </row>
        <row r="290">
          <cell r="D290" t="str">
            <v>04981</v>
          </cell>
          <cell r="E290" t="str">
            <v>580200450008</v>
          </cell>
          <cell r="F290" t="str">
            <v>NAPROXENO 250 mg  TABLETA</v>
          </cell>
          <cell r="G290" t="str">
            <v>PPFF</v>
          </cell>
          <cell r="H290">
            <v>0.12</v>
          </cell>
          <cell r="I290">
            <v>0.13200000000000001</v>
          </cell>
          <cell r="J290">
            <v>0.11</v>
          </cell>
          <cell r="P290">
            <v>1968700</v>
          </cell>
          <cell r="X290">
            <v>100000</v>
          </cell>
          <cell r="AA290">
            <v>2068700</v>
          </cell>
          <cell r="AB290">
            <v>216557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11000</v>
          </cell>
          <cell r="AK290">
            <v>0</v>
          </cell>
          <cell r="AL290">
            <v>0</v>
          </cell>
          <cell r="AM290">
            <v>227557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  <cell r="AX290">
            <v>0</v>
          </cell>
          <cell r="AY290">
            <v>0</v>
          </cell>
          <cell r="AZ290" t="str">
            <v>SIE PPFF CORP TABLETAS (I) (45 ITEMS)</v>
          </cell>
          <cell r="BA290" t="str">
            <v>CONSENTIDO</v>
          </cell>
          <cell r="BB290" t="str">
            <v>CONSENTIDO</v>
          </cell>
          <cell r="BD290" t="str">
            <v>SIE-SIE-45-2024-CENARES/MINSA-1</v>
          </cell>
        </row>
        <row r="291">
          <cell r="D291" t="str">
            <v>04982</v>
          </cell>
          <cell r="E291" t="str">
            <v>580200450003</v>
          </cell>
          <cell r="F291" t="str">
            <v>NAPROXENO 500 mg  TABLETA</v>
          </cell>
          <cell r="G291" t="str">
            <v>PPFF</v>
          </cell>
          <cell r="H291">
            <v>0.15000000000000002</v>
          </cell>
          <cell r="I291">
            <v>0.16500000000000004</v>
          </cell>
          <cell r="J291">
            <v>0.14000000000000001</v>
          </cell>
          <cell r="P291">
            <v>45097500</v>
          </cell>
          <cell r="R291">
            <v>20000</v>
          </cell>
          <cell r="S291">
            <v>150000</v>
          </cell>
          <cell r="T291">
            <v>271500</v>
          </cell>
          <cell r="W291">
            <v>400000</v>
          </cell>
          <cell r="X291">
            <v>300000</v>
          </cell>
          <cell r="Y291">
            <v>130000</v>
          </cell>
          <cell r="AA291">
            <v>46369000</v>
          </cell>
          <cell r="AB291">
            <v>6313650.0000000009</v>
          </cell>
          <cell r="AC291">
            <v>0</v>
          </cell>
          <cell r="AD291">
            <v>2800.0000000000005</v>
          </cell>
          <cell r="AE291">
            <v>21000.000000000004</v>
          </cell>
          <cell r="AF291">
            <v>38010</v>
          </cell>
          <cell r="AG291">
            <v>0</v>
          </cell>
          <cell r="AH291">
            <v>0</v>
          </cell>
          <cell r="AI291">
            <v>56000.000000000007</v>
          </cell>
          <cell r="AJ291">
            <v>42000.000000000007</v>
          </cell>
          <cell r="AK291">
            <v>18200</v>
          </cell>
          <cell r="AL291">
            <v>0</v>
          </cell>
          <cell r="AM291">
            <v>6491660.0000000009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0</v>
          </cell>
          <cell r="AZ291" t="str">
            <v>SIE PPFF CORP TABLETAS (I) (45 ITEMS)</v>
          </cell>
          <cell r="BA291" t="str">
            <v>CONSENTIDO</v>
          </cell>
          <cell r="BB291" t="str">
            <v>CONSENTIDO</v>
          </cell>
          <cell r="BD291" t="str">
            <v>SIE-SIE-45-2024-CENARES/MINSA-1</v>
          </cell>
        </row>
        <row r="292">
          <cell r="D292" t="str">
            <v>05021</v>
          </cell>
          <cell r="E292" t="str">
            <v>583100300002</v>
          </cell>
          <cell r="F292" t="str">
            <v>NIFEDIPINO (TABLETA DE LIBERACION MODIFICADA) 30 mg  TABLETA</v>
          </cell>
          <cell r="G292" t="str">
            <v>PPFF</v>
          </cell>
          <cell r="H292">
            <v>0.18000000000000002</v>
          </cell>
          <cell r="I292">
            <v>0.19800000000000001</v>
          </cell>
          <cell r="J292">
            <v>0.16</v>
          </cell>
          <cell r="P292">
            <v>3218500</v>
          </cell>
          <cell r="S292">
            <v>100000</v>
          </cell>
          <cell r="T292">
            <v>6600</v>
          </cell>
          <cell r="U292">
            <v>390000</v>
          </cell>
          <cell r="W292">
            <v>2000</v>
          </cell>
          <cell r="X292">
            <v>14000</v>
          </cell>
          <cell r="Y292">
            <v>100000</v>
          </cell>
          <cell r="AA292">
            <v>3831100</v>
          </cell>
          <cell r="AB292">
            <v>514960</v>
          </cell>
          <cell r="AC292">
            <v>0</v>
          </cell>
          <cell r="AD292">
            <v>0</v>
          </cell>
          <cell r="AE292">
            <v>16000</v>
          </cell>
          <cell r="AF292">
            <v>1056</v>
          </cell>
          <cell r="AG292">
            <v>62400</v>
          </cell>
          <cell r="AH292">
            <v>0</v>
          </cell>
          <cell r="AI292">
            <v>320</v>
          </cell>
          <cell r="AJ292">
            <v>2240</v>
          </cell>
          <cell r="AK292">
            <v>16000</v>
          </cell>
          <cell r="AL292">
            <v>0</v>
          </cell>
          <cell r="AM292">
            <v>612976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0</v>
          </cell>
          <cell r="AZ292" t="str">
            <v>SIE PPFF CORP TABLETAS (I) (45 ITEMS)</v>
          </cell>
          <cell r="BA292" t="str">
            <v>CONSENTIDO</v>
          </cell>
          <cell r="BB292" t="str">
            <v>CONSENTIDO</v>
          </cell>
          <cell r="BD292" t="str">
            <v>SIE-SIE-45-2024-CENARES/MINSA-1</v>
          </cell>
        </row>
        <row r="293">
          <cell r="D293" t="str">
            <v>05044</v>
          </cell>
          <cell r="E293" t="str">
            <v>583000500001</v>
          </cell>
          <cell r="F293" t="str">
            <v>NIMODIPINO 30 mg  TABLETA</v>
          </cell>
          <cell r="G293" t="str">
            <v>PPFF</v>
          </cell>
          <cell r="H293">
            <v>0.21000000000000002</v>
          </cell>
          <cell r="I293">
            <v>0.23100000000000004</v>
          </cell>
          <cell r="J293">
            <v>0.19</v>
          </cell>
          <cell r="P293">
            <v>471500</v>
          </cell>
          <cell r="S293">
            <v>45000</v>
          </cell>
          <cell r="U293">
            <v>70000</v>
          </cell>
          <cell r="W293">
            <v>2000</v>
          </cell>
          <cell r="X293">
            <v>35000</v>
          </cell>
          <cell r="Y293">
            <v>22000</v>
          </cell>
          <cell r="AA293">
            <v>645500</v>
          </cell>
          <cell r="AB293">
            <v>89585</v>
          </cell>
          <cell r="AC293">
            <v>0</v>
          </cell>
          <cell r="AD293">
            <v>0</v>
          </cell>
          <cell r="AE293">
            <v>8550</v>
          </cell>
          <cell r="AF293">
            <v>0</v>
          </cell>
          <cell r="AG293">
            <v>13300</v>
          </cell>
          <cell r="AH293">
            <v>0</v>
          </cell>
          <cell r="AI293">
            <v>380</v>
          </cell>
          <cell r="AJ293">
            <v>6650</v>
          </cell>
          <cell r="AK293">
            <v>4180</v>
          </cell>
          <cell r="AL293">
            <v>0</v>
          </cell>
          <cell r="AM293">
            <v>122645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 t="str">
            <v>SIE PPFF CORP TABLETAS (I) (45 ITEMS)</v>
          </cell>
          <cell r="BA293" t="str">
            <v>CONSENTIDO</v>
          </cell>
          <cell r="BB293" t="str">
            <v>CONSENTIDO</v>
          </cell>
          <cell r="BD293" t="str">
            <v>SIE-SIE-45-2024-CENARES/MINSA-1</v>
          </cell>
        </row>
        <row r="294">
          <cell r="D294" t="str">
            <v>05229</v>
          </cell>
          <cell r="E294" t="str">
            <v>583800870002</v>
          </cell>
          <cell r="F294" t="str">
            <v>OXIBUTININA CLORHIDRATO 5 mg  TABLETA</v>
          </cell>
          <cell r="G294" t="str">
            <v>PPFF</v>
          </cell>
          <cell r="H294">
            <v>0.42</v>
          </cell>
          <cell r="I294">
            <v>0.46199999999999997</v>
          </cell>
          <cell r="J294">
            <v>0.4</v>
          </cell>
          <cell r="P294">
            <v>421400</v>
          </cell>
          <cell r="W294">
            <v>4400</v>
          </cell>
          <cell r="AA294">
            <v>425800</v>
          </cell>
          <cell r="AB294">
            <v>168560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1760</v>
          </cell>
          <cell r="AJ294">
            <v>0</v>
          </cell>
          <cell r="AK294">
            <v>0</v>
          </cell>
          <cell r="AL294">
            <v>0</v>
          </cell>
          <cell r="AM294">
            <v>170320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 t="str">
            <v>SIE PPFF CORP TABLETAS (I) (45 ITEMS)</v>
          </cell>
          <cell r="BA294" t="str">
            <v>CONSENTIDO</v>
          </cell>
          <cell r="BB294" t="str">
            <v>CONSENTIDO</v>
          </cell>
          <cell r="BD294" t="str">
            <v>SIE-SIE-45-2024-CENARES/MINSA-1</v>
          </cell>
        </row>
        <row r="295">
          <cell r="D295" t="str">
            <v>05335</v>
          </cell>
          <cell r="E295" t="str">
            <v>580200460011</v>
          </cell>
          <cell r="F295" t="str">
            <v>PARACETAMOL 500 mg  TABLETA</v>
          </cell>
          <cell r="G295" t="str">
            <v>PPFF</v>
          </cell>
          <cell r="H295">
            <v>0.05</v>
          </cell>
          <cell r="I295">
            <v>5.5000000000000007E-2</v>
          </cell>
          <cell r="J295">
            <v>0.04</v>
          </cell>
          <cell r="P295">
            <v>95975600</v>
          </cell>
          <cell r="R295">
            <v>50000</v>
          </cell>
          <cell r="S295">
            <v>1800000</v>
          </cell>
          <cell r="T295">
            <v>611400</v>
          </cell>
          <cell r="U295">
            <v>720000</v>
          </cell>
          <cell r="W295">
            <v>312000</v>
          </cell>
          <cell r="X295">
            <v>500000</v>
          </cell>
          <cell r="Y295">
            <v>420000</v>
          </cell>
          <cell r="Z295">
            <v>800</v>
          </cell>
          <cell r="AA295">
            <v>100389800</v>
          </cell>
          <cell r="AB295">
            <v>3839024</v>
          </cell>
          <cell r="AC295">
            <v>0</v>
          </cell>
          <cell r="AD295">
            <v>2000</v>
          </cell>
          <cell r="AE295">
            <v>72000</v>
          </cell>
          <cell r="AF295">
            <v>24456</v>
          </cell>
          <cell r="AG295">
            <v>28800</v>
          </cell>
          <cell r="AH295">
            <v>0</v>
          </cell>
          <cell r="AI295">
            <v>12480</v>
          </cell>
          <cell r="AJ295">
            <v>20000</v>
          </cell>
          <cell r="AK295">
            <v>16800</v>
          </cell>
          <cell r="AL295">
            <v>32</v>
          </cell>
          <cell r="AM295">
            <v>4015592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 t="str">
            <v>SIE PPFF CORP TABLETAS (I) (45 ITEMS)</v>
          </cell>
          <cell r="BA295" t="str">
            <v>CONSENTIDO</v>
          </cell>
          <cell r="BB295" t="str">
            <v>CONSENTIDO</v>
          </cell>
          <cell r="BD295" t="str">
            <v>SIE-SIE-45-2024-CENARES/MINSA-1</v>
          </cell>
        </row>
        <row r="296">
          <cell r="D296" t="str">
            <v>05589</v>
          </cell>
          <cell r="E296" t="str">
            <v>587100070001</v>
          </cell>
          <cell r="F296" t="str">
            <v>PREDNISONA 5 mg  TABLETA</v>
          </cell>
          <cell r="G296" t="str">
            <v>PPFF</v>
          </cell>
          <cell r="H296">
            <v>0.05</v>
          </cell>
          <cell r="I296">
            <v>5.5000000000000007E-2</v>
          </cell>
          <cell r="J296">
            <v>0.04</v>
          </cell>
          <cell r="P296">
            <v>5633500</v>
          </cell>
          <cell r="S296">
            <v>116000</v>
          </cell>
          <cell r="T296">
            <v>11500</v>
          </cell>
          <cell r="U296">
            <v>62000</v>
          </cell>
          <cell r="W296">
            <v>40000</v>
          </cell>
          <cell r="X296">
            <v>12000</v>
          </cell>
          <cell r="Y296">
            <v>18000</v>
          </cell>
          <cell r="AA296">
            <v>5893000</v>
          </cell>
          <cell r="AB296">
            <v>225340</v>
          </cell>
          <cell r="AC296">
            <v>0</v>
          </cell>
          <cell r="AD296">
            <v>0</v>
          </cell>
          <cell r="AE296">
            <v>4640</v>
          </cell>
          <cell r="AF296">
            <v>460</v>
          </cell>
          <cell r="AG296">
            <v>2480</v>
          </cell>
          <cell r="AH296">
            <v>0</v>
          </cell>
          <cell r="AI296">
            <v>1600</v>
          </cell>
          <cell r="AJ296">
            <v>480</v>
          </cell>
          <cell r="AK296">
            <v>720</v>
          </cell>
          <cell r="AL296">
            <v>0</v>
          </cell>
          <cell r="AM296">
            <v>235720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 t="str">
            <v>SIE PPFF CORP TABLETAS (I) (45 ITEMS)</v>
          </cell>
          <cell r="BA296" t="str">
            <v>CONSENTIDO</v>
          </cell>
          <cell r="BB296" t="str">
            <v>CONSENTIDO</v>
          </cell>
          <cell r="BD296" t="str">
            <v>SIE-SIE-45-2024-CENARES/MINSA-1</v>
          </cell>
        </row>
        <row r="297">
          <cell r="D297" t="str">
            <v>05616</v>
          </cell>
          <cell r="E297" t="str">
            <v>583000290001</v>
          </cell>
          <cell r="F297" t="str">
            <v>PROPAFENONA CLORHIDRATO 150 mg  TABLETA</v>
          </cell>
          <cell r="G297" t="str">
            <v>PPFF</v>
          </cell>
          <cell r="H297">
            <v>3.61</v>
          </cell>
          <cell r="I297">
            <v>3.9710000000000001</v>
          </cell>
          <cell r="J297">
            <v>2.0499999999999998</v>
          </cell>
          <cell r="P297">
            <v>60300</v>
          </cell>
          <cell r="S297">
            <v>27000</v>
          </cell>
          <cell r="U297">
            <v>270000</v>
          </cell>
          <cell r="W297">
            <v>9600</v>
          </cell>
          <cell r="X297">
            <v>400</v>
          </cell>
          <cell r="Y297">
            <v>15000</v>
          </cell>
          <cell r="AA297">
            <v>382300</v>
          </cell>
          <cell r="AB297">
            <v>123614.99999999999</v>
          </cell>
          <cell r="AC297">
            <v>0</v>
          </cell>
          <cell r="AD297">
            <v>0</v>
          </cell>
          <cell r="AE297">
            <v>55349.999999999993</v>
          </cell>
          <cell r="AF297">
            <v>0</v>
          </cell>
          <cell r="AG297">
            <v>553500</v>
          </cell>
          <cell r="AH297">
            <v>0</v>
          </cell>
          <cell r="AI297">
            <v>19680</v>
          </cell>
          <cell r="AJ297">
            <v>819.99999999999989</v>
          </cell>
          <cell r="AK297">
            <v>30749.999999999996</v>
          </cell>
          <cell r="AL297">
            <v>0</v>
          </cell>
          <cell r="AM297">
            <v>783714.99999999988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  <cell r="AU297">
            <v>0</v>
          </cell>
          <cell r="AV297">
            <v>0</v>
          </cell>
          <cell r="AW297">
            <v>0</v>
          </cell>
          <cell r="AX297">
            <v>0</v>
          </cell>
          <cell r="AY297">
            <v>0</v>
          </cell>
          <cell r="AZ297" t="str">
            <v>SIE PPFF CORP TABLETAS (I) (45 ITEMS)</v>
          </cell>
          <cell r="BA297" t="str">
            <v>CONSENTIDO</v>
          </cell>
          <cell r="BB297" t="str">
            <v>CONSENTIDO</v>
          </cell>
          <cell r="BD297" t="str">
            <v>SIE-SIE-45-2024-CENARES/MINSA-1</v>
          </cell>
        </row>
        <row r="298">
          <cell r="D298" t="str">
            <v>06006</v>
          </cell>
          <cell r="E298" t="str">
            <v>583800780001</v>
          </cell>
          <cell r="F298" t="str">
            <v>SULFASALAZINA 500 mg  TABLETA</v>
          </cell>
          <cell r="G298" t="str">
            <v>PPFF</v>
          </cell>
          <cell r="H298">
            <v>0.38</v>
          </cell>
          <cell r="I298">
            <v>0.41800000000000004</v>
          </cell>
          <cell r="J298">
            <v>0.36</v>
          </cell>
          <cell r="P298">
            <v>680900</v>
          </cell>
          <cell r="U298">
            <v>85000</v>
          </cell>
          <cell r="Y298">
            <v>40000</v>
          </cell>
          <cell r="AA298">
            <v>805900</v>
          </cell>
          <cell r="AB298">
            <v>245124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30600</v>
          </cell>
          <cell r="AH298">
            <v>0</v>
          </cell>
          <cell r="AI298">
            <v>0</v>
          </cell>
          <cell r="AJ298">
            <v>0</v>
          </cell>
          <cell r="AK298">
            <v>14400</v>
          </cell>
          <cell r="AL298">
            <v>0</v>
          </cell>
          <cell r="AM298">
            <v>290124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 t="str">
            <v>SIE PPFF CORP TABLETAS (I) (45 ITEMS)</v>
          </cell>
          <cell r="BA298" t="str">
            <v>CONSENTIDO</v>
          </cell>
          <cell r="BB298" t="str">
            <v>CONSENTIDO</v>
          </cell>
          <cell r="BD298" t="str">
            <v>SIE-SIE-45-2024-CENARES/MINSA-1</v>
          </cell>
        </row>
        <row r="299">
          <cell r="D299" t="str">
            <v>06239</v>
          </cell>
          <cell r="E299" t="str">
            <v>586900060001</v>
          </cell>
          <cell r="F299" t="str">
            <v>TRAMADOL CLORHIDRATO 50 mg  TABLETA</v>
          </cell>
          <cell r="G299" t="str">
            <v>PPFF</v>
          </cell>
          <cell r="H299">
            <v>9.9999999999999992E-2</v>
          </cell>
          <cell r="I299">
            <v>0.10999999999999999</v>
          </cell>
          <cell r="J299">
            <v>0.09</v>
          </cell>
          <cell r="P299">
            <v>9560900</v>
          </cell>
          <cell r="S299">
            <v>118000</v>
          </cell>
          <cell r="T299">
            <v>18500</v>
          </cell>
          <cell r="U299">
            <v>100000</v>
          </cell>
          <cell r="W299">
            <v>120000</v>
          </cell>
          <cell r="X299">
            <v>120000</v>
          </cell>
          <cell r="Y299">
            <v>50000</v>
          </cell>
          <cell r="AA299">
            <v>10087400</v>
          </cell>
          <cell r="AB299">
            <v>860481</v>
          </cell>
          <cell r="AC299">
            <v>0</v>
          </cell>
          <cell r="AD299">
            <v>0</v>
          </cell>
          <cell r="AE299">
            <v>10620</v>
          </cell>
          <cell r="AF299">
            <v>1665</v>
          </cell>
          <cell r="AG299">
            <v>9000</v>
          </cell>
          <cell r="AH299">
            <v>0</v>
          </cell>
          <cell r="AI299">
            <v>10800</v>
          </cell>
          <cell r="AJ299">
            <v>10800</v>
          </cell>
          <cell r="AK299">
            <v>4500</v>
          </cell>
          <cell r="AL299">
            <v>0</v>
          </cell>
          <cell r="AM299">
            <v>907866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 t="str">
            <v>SIE PPFF CORP TABLETAS (I) (45 ITEMS)</v>
          </cell>
          <cell r="BA299" t="str">
            <v>CONSENTIDO</v>
          </cell>
          <cell r="BB299" t="str">
            <v>CONSENTIDO</v>
          </cell>
          <cell r="BD299" t="str">
            <v>SIE-SIE-45-2024-CENARES/MINSA-1</v>
          </cell>
        </row>
        <row r="300">
          <cell r="D300" t="str">
            <v>17768</v>
          </cell>
          <cell r="E300" t="str">
            <v>582600560002</v>
          </cell>
          <cell r="F300" t="str">
            <v>TACROLIMUS 1 mg  TABLETA</v>
          </cell>
          <cell r="G300" t="str">
            <v>PPFF</v>
          </cell>
          <cell r="H300">
            <v>0.95</v>
          </cell>
          <cell r="I300">
            <v>1.0449999999999999</v>
          </cell>
          <cell r="J300">
            <v>0.9</v>
          </cell>
          <cell r="P300">
            <v>160200</v>
          </cell>
          <cell r="S300">
            <v>7000</v>
          </cell>
          <cell r="U300">
            <v>15000</v>
          </cell>
          <cell r="Y300">
            <v>100</v>
          </cell>
          <cell r="AA300">
            <v>182300</v>
          </cell>
          <cell r="AB300">
            <v>144180</v>
          </cell>
          <cell r="AC300">
            <v>0</v>
          </cell>
          <cell r="AD300">
            <v>0</v>
          </cell>
          <cell r="AE300">
            <v>6300</v>
          </cell>
          <cell r="AF300">
            <v>0</v>
          </cell>
          <cell r="AG300">
            <v>13500</v>
          </cell>
          <cell r="AH300">
            <v>0</v>
          </cell>
          <cell r="AI300">
            <v>0</v>
          </cell>
          <cell r="AJ300">
            <v>0</v>
          </cell>
          <cell r="AK300">
            <v>90</v>
          </cell>
          <cell r="AL300">
            <v>0</v>
          </cell>
          <cell r="AM300">
            <v>164070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 t="str">
            <v>SIE PPFF CORP TABLETAS (I) (45 ITEMS)</v>
          </cell>
          <cell r="BA300" t="str">
            <v>CONSENTIDO</v>
          </cell>
          <cell r="BB300" t="str">
            <v>CONSENTIDO</v>
          </cell>
          <cell r="BD300" t="str">
            <v>SIE-SIE-45-2024-CENARES/MINSA-1</v>
          </cell>
        </row>
        <row r="301">
          <cell r="D301" t="str">
            <v>18874</v>
          </cell>
          <cell r="E301" t="str">
            <v>582800360001</v>
          </cell>
          <cell r="F301" t="str">
            <v>CLOPIDOGREL (COMO BISULFATO) 75 mg  TABLETA</v>
          </cell>
          <cell r="G301" t="str">
            <v>PPFF</v>
          </cell>
          <cell r="H301">
            <v>0.11</v>
          </cell>
          <cell r="I301">
            <v>0.121</v>
          </cell>
          <cell r="J301">
            <v>0.1</v>
          </cell>
          <cell r="P301">
            <v>1324600</v>
          </cell>
          <cell r="S301">
            <v>100000</v>
          </cell>
          <cell r="U301">
            <v>320000</v>
          </cell>
          <cell r="W301">
            <v>15000</v>
          </cell>
          <cell r="X301">
            <v>80000</v>
          </cell>
          <cell r="Y301">
            <v>40000</v>
          </cell>
          <cell r="AA301">
            <v>1879600</v>
          </cell>
          <cell r="AB301">
            <v>132460</v>
          </cell>
          <cell r="AC301">
            <v>0</v>
          </cell>
          <cell r="AD301">
            <v>0</v>
          </cell>
          <cell r="AE301">
            <v>10000</v>
          </cell>
          <cell r="AF301">
            <v>0</v>
          </cell>
          <cell r="AG301">
            <v>32000</v>
          </cell>
          <cell r="AH301">
            <v>0</v>
          </cell>
          <cell r="AI301">
            <v>1500</v>
          </cell>
          <cell r="AJ301">
            <v>8000</v>
          </cell>
          <cell r="AK301">
            <v>4000</v>
          </cell>
          <cell r="AL301">
            <v>0</v>
          </cell>
          <cell r="AM301">
            <v>187960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0</v>
          </cell>
          <cell r="AZ301" t="str">
            <v>SIE PPFF CORP TABLETAS (I) (45 ITEMS)</v>
          </cell>
          <cell r="BA301" t="str">
            <v>CONSENTIDO</v>
          </cell>
          <cell r="BB301" t="str">
            <v>CONSENTIDO</v>
          </cell>
          <cell r="BD301" t="str">
            <v>SIE-SIE-45-2024-CENARES/MINSA-1</v>
          </cell>
        </row>
        <row r="302">
          <cell r="D302" t="str">
            <v>20635</v>
          </cell>
          <cell r="E302" t="str">
            <v>585200200001</v>
          </cell>
          <cell r="F302" t="str">
            <v>CARBONATO DE CALCIO 1.25 g (Equiv. a 500 mg de Calcio)  TABLETA</v>
          </cell>
          <cell r="G302" t="str">
            <v>PPFF</v>
          </cell>
          <cell r="H302">
            <v>0.08</v>
          </cell>
          <cell r="I302">
            <v>8.7999999999999995E-2</v>
          </cell>
          <cell r="J302">
            <v>7.0000000000000007E-2</v>
          </cell>
          <cell r="P302">
            <v>46469500</v>
          </cell>
          <cell r="T302">
            <v>31000</v>
          </cell>
          <cell r="U302">
            <v>24000</v>
          </cell>
          <cell r="W302">
            <v>150000</v>
          </cell>
          <cell r="X302">
            <v>600000</v>
          </cell>
          <cell r="Y302">
            <v>55000</v>
          </cell>
          <cell r="AA302">
            <v>47329500</v>
          </cell>
          <cell r="AB302">
            <v>3252865.0000000005</v>
          </cell>
          <cell r="AC302">
            <v>0</v>
          </cell>
          <cell r="AD302">
            <v>0</v>
          </cell>
          <cell r="AE302">
            <v>0</v>
          </cell>
          <cell r="AF302">
            <v>2170</v>
          </cell>
          <cell r="AG302">
            <v>1680.0000000000002</v>
          </cell>
          <cell r="AH302">
            <v>0</v>
          </cell>
          <cell r="AI302">
            <v>10500.000000000002</v>
          </cell>
          <cell r="AJ302">
            <v>42000.000000000007</v>
          </cell>
          <cell r="AK302">
            <v>3850.0000000000005</v>
          </cell>
          <cell r="AL302">
            <v>0</v>
          </cell>
          <cell r="AM302">
            <v>3313065.0000000005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0</v>
          </cell>
          <cell r="AZ302" t="str">
            <v>SIE PPFF CORP TABLETAS (I) (45 ITEMS)</v>
          </cell>
          <cell r="BA302" t="str">
            <v>CONSENTIDO</v>
          </cell>
          <cell r="BB302" t="str">
            <v>CONSENTIDO</v>
          </cell>
          <cell r="BD302" t="str">
            <v>SIE-SIE-45-2024-CENARES/MINSA-1</v>
          </cell>
        </row>
        <row r="303">
          <cell r="D303" t="str">
            <v>21333</v>
          </cell>
          <cell r="E303" t="str">
            <v>582601020001</v>
          </cell>
          <cell r="F303" t="str">
            <v>SUNITINIB 25 mg  TABLETA</v>
          </cell>
          <cell r="G303" t="str">
            <v>PPFF</v>
          </cell>
          <cell r="H303">
            <v>39.479999999999997</v>
          </cell>
          <cell r="I303">
            <v>43.427999999999997</v>
          </cell>
          <cell r="J303">
            <v>20</v>
          </cell>
          <cell r="P303">
            <v>61124</v>
          </cell>
          <cell r="S303">
            <v>2716</v>
          </cell>
          <cell r="AA303">
            <v>63840</v>
          </cell>
          <cell r="AB303">
            <v>1222480</v>
          </cell>
          <cell r="AC303">
            <v>0</v>
          </cell>
          <cell r="AD303">
            <v>0</v>
          </cell>
          <cell r="AE303">
            <v>54320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1276800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 t="str">
            <v>SIE PPFF CORP TABLETAS (I) (45 ITEMS)</v>
          </cell>
          <cell r="BA303" t="str">
            <v>CONSENTIDO</v>
          </cell>
          <cell r="BB303" t="str">
            <v>CONSENTIDO</v>
          </cell>
          <cell r="BD303" t="str">
            <v>SIE-SIE-45-2024-CENARES/MINSA-1</v>
          </cell>
        </row>
        <row r="304">
          <cell r="D304" t="str">
            <v>24760</v>
          </cell>
          <cell r="E304" t="str">
            <v>586300010008</v>
          </cell>
          <cell r="F304" t="str">
            <v>ORFENADRINA CITRATO(TABLETA LIBERACION MODIFICADA) 100 mg  TABLETA</v>
          </cell>
          <cell r="G304" t="str">
            <v>PPFF</v>
          </cell>
          <cell r="H304">
            <v>0.17</v>
          </cell>
          <cell r="I304">
            <v>0.187</v>
          </cell>
          <cell r="J304">
            <v>0.05</v>
          </cell>
          <cell r="P304">
            <v>8670700</v>
          </cell>
          <cell r="S304">
            <v>580000</v>
          </cell>
          <cell r="T304">
            <v>45000</v>
          </cell>
          <cell r="U304">
            <v>320000</v>
          </cell>
          <cell r="W304">
            <v>168000</v>
          </cell>
          <cell r="X304">
            <v>150000</v>
          </cell>
          <cell r="Y304">
            <v>24000</v>
          </cell>
          <cell r="AA304">
            <v>9957700</v>
          </cell>
          <cell r="AB304">
            <v>433535</v>
          </cell>
          <cell r="AC304">
            <v>0</v>
          </cell>
          <cell r="AD304">
            <v>0</v>
          </cell>
          <cell r="AE304">
            <v>29000</v>
          </cell>
          <cell r="AF304">
            <v>2250</v>
          </cell>
          <cell r="AG304">
            <v>16000</v>
          </cell>
          <cell r="AH304">
            <v>0</v>
          </cell>
          <cell r="AI304">
            <v>8400</v>
          </cell>
          <cell r="AJ304">
            <v>7500</v>
          </cell>
          <cell r="AK304">
            <v>1200</v>
          </cell>
          <cell r="AL304">
            <v>0</v>
          </cell>
          <cell r="AM304">
            <v>497885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 t="str">
            <v>SIE PPFF CORP TABLETAS (I) (45 ITEMS)</v>
          </cell>
          <cell r="BA304" t="str">
            <v>CONSENTIDO</v>
          </cell>
          <cell r="BB304" t="str">
            <v>CONSENTIDO</v>
          </cell>
          <cell r="BD304" t="str">
            <v>SIE-SIE-45-2024-CENARES/MINSA-1</v>
          </cell>
        </row>
        <row r="305">
          <cell r="D305" t="str">
            <v>41444</v>
          </cell>
          <cell r="E305" t="str">
            <v>583800140005</v>
          </cell>
          <cell r="F305" t="str">
            <v>BISACODILO ( TABLETA DE LIBERACION MODIFICADA) 5 mg  TABLETA</v>
          </cell>
          <cell r="G305" t="str">
            <v>PPFF</v>
          </cell>
          <cell r="H305">
            <v>0.08</v>
          </cell>
          <cell r="I305">
            <v>8.7999999999999995E-2</v>
          </cell>
          <cell r="J305">
            <v>7.0000000000000007E-2</v>
          </cell>
          <cell r="P305">
            <v>1377200</v>
          </cell>
          <cell r="S305">
            <v>45000</v>
          </cell>
          <cell r="T305">
            <v>21600</v>
          </cell>
          <cell r="W305">
            <v>90000</v>
          </cell>
          <cell r="X305">
            <v>22000</v>
          </cell>
          <cell r="Y305">
            <v>20000</v>
          </cell>
          <cell r="AA305">
            <v>1575800</v>
          </cell>
          <cell r="AB305">
            <v>96404.000000000015</v>
          </cell>
          <cell r="AC305">
            <v>0</v>
          </cell>
          <cell r="AD305">
            <v>0</v>
          </cell>
          <cell r="AE305">
            <v>3150.0000000000005</v>
          </cell>
          <cell r="AF305">
            <v>1512.0000000000002</v>
          </cell>
          <cell r="AG305">
            <v>0</v>
          </cell>
          <cell r="AH305">
            <v>0</v>
          </cell>
          <cell r="AI305">
            <v>6300.0000000000009</v>
          </cell>
          <cell r="AJ305">
            <v>1540.0000000000002</v>
          </cell>
          <cell r="AK305">
            <v>1400.0000000000002</v>
          </cell>
          <cell r="AL305">
            <v>0</v>
          </cell>
          <cell r="AM305">
            <v>110306.00000000001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 t="str">
            <v>SIE PPFF CORP TABLETAS (I) (45 ITEMS)</v>
          </cell>
          <cell r="BA305" t="str">
            <v>CONTRATADO</v>
          </cell>
          <cell r="BB305" t="str">
            <v>CONTRATADO</v>
          </cell>
          <cell r="BD305" t="str">
            <v>SIE-SIE-45-2024-CENARES/MINSA-1</v>
          </cell>
        </row>
        <row r="306">
          <cell r="D306" t="str">
            <v>00664</v>
          </cell>
          <cell r="E306" t="str">
            <v>583000450002</v>
          </cell>
          <cell r="F306" t="str">
            <v>AMIODARONA CLORHIDRATO 200 mg  TABLETA</v>
          </cell>
          <cell r="G306" t="str">
            <v>PPFF</v>
          </cell>
          <cell r="H306">
            <v>0.57999999999999996</v>
          </cell>
          <cell r="I306">
            <v>0.6379999999999999</v>
          </cell>
          <cell r="J306">
            <v>0.57999999999999996</v>
          </cell>
          <cell r="K306">
            <v>698166</v>
          </cell>
          <cell r="L306">
            <v>1662300</v>
          </cell>
          <cell r="M306">
            <v>0.42</v>
          </cell>
          <cell r="P306">
            <v>187300</v>
          </cell>
          <cell r="S306">
            <v>13000</v>
          </cell>
          <cell r="U306">
            <v>74400</v>
          </cell>
          <cell r="V306">
            <v>1373200</v>
          </cell>
          <cell r="X306">
            <v>8000</v>
          </cell>
          <cell r="Y306">
            <v>6400</v>
          </cell>
          <cell r="AA306">
            <v>1662300</v>
          </cell>
          <cell r="AB306">
            <v>108633.99999999999</v>
          </cell>
          <cell r="AC306">
            <v>0</v>
          </cell>
          <cell r="AD306">
            <v>0</v>
          </cell>
          <cell r="AE306">
            <v>7539.9999999999991</v>
          </cell>
          <cell r="AF306">
            <v>0</v>
          </cell>
          <cell r="AG306">
            <v>43152</v>
          </cell>
          <cell r="AH306">
            <v>796456</v>
          </cell>
          <cell r="AI306">
            <v>0</v>
          </cell>
          <cell r="AJ306">
            <v>4640</v>
          </cell>
          <cell r="AK306">
            <v>3711.9999999999995</v>
          </cell>
          <cell r="AL306">
            <v>0</v>
          </cell>
          <cell r="AM306">
            <v>964133.99999999988</v>
          </cell>
          <cell r="AN306">
            <v>78666</v>
          </cell>
          <cell r="AO306">
            <v>0</v>
          </cell>
          <cell r="AP306">
            <v>0</v>
          </cell>
          <cell r="AQ306">
            <v>5460</v>
          </cell>
          <cell r="AR306">
            <v>0</v>
          </cell>
          <cell r="AS306">
            <v>31248</v>
          </cell>
          <cell r="AT306">
            <v>576744</v>
          </cell>
          <cell r="AU306">
            <v>0</v>
          </cell>
          <cell r="AV306">
            <v>3360</v>
          </cell>
          <cell r="AW306">
            <v>2688</v>
          </cell>
          <cell r="AX306">
            <v>0</v>
          </cell>
          <cell r="AY306">
            <v>698166</v>
          </cell>
          <cell r="AZ306" t="str">
            <v>SIE PPFF CORP TABLETAS (II) (40 ITEMS)</v>
          </cell>
          <cell r="BA306" t="str">
            <v>CONTRATADO</v>
          </cell>
          <cell r="BB306" t="str">
            <v>CONTRATADO</v>
          </cell>
          <cell r="BD306" t="str">
            <v>SIE-SIE-53-2024-CENARES/MINSA-1</v>
          </cell>
          <cell r="BE306">
            <v>45558</v>
          </cell>
        </row>
        <row r="307">
          <cell r="D307" t="str">
            <v>01341</v>
          </cell>
          <cell r="E307" t="str">
            <v>586700020001</v>
          </cell>
          <cell r="F307" t="str">
            <v>PIRIDOSTIGMINA BROMURO 60 mg  TABLETA</v>
          </cell>
          <cell r="G307" t="str">
            <v>PPFF</v>
          </cell>
          <cell r="H307">
            <v>0.6</v>
          </cell>
          <cell r="I307">
            <v>0.65999999999999992</v>
          </cell>
          <cell r="J307">
            <v>0.57999999999999996</v>
          </cell>
          <cell r="K307">
            <v>280315</v>
          </cell>
          <cell r="L307">
            <v>800900</v>
          </cell>
          <cell r="M307">
            <v>0.35</v>
          </cell>
          <cell r="P307">
            <v>765900</v>
          </cell>
          <cell r="S307">
            <v>25000</v>
          </cell>
          <cell r="Y307">
            <v>10000</v>
          </cell>
          <cell r="AA307">
            <v>800900</v>
          </cell>
          <cell r="AB307">
            <v>444221.99999999994</v>
          </cell>
          <cell r="AC307">
            <v>0</v>
          </cell>
          <cell r="AD307">
            <v>0</v>
          </cell>
          <cell r="AE307">
            <v>14499.999999999998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5800</v>
          </cell>
          <cell r="AL307">
            <v>0</v>
          </cell>
          <cell r="AM307">
            <v>464521.99999999994</v>
          </cell>
          <cell r="AN307">
            <v>268065</v>
          </cell>
          <cell r="AO307">
            <v>0</v>
          </cell>
          <cell r="AP307">
            <v>0</v>
          </cell>
          <cell r="AQ307">
            <v>8750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3500</v>
          </cell>
          <cell r="AX307">
            <v>0</v>
          </cell>
          <cell r="AY307">
            <v>280315</v>
          </cell>
          <cell r="AZ307" t="str">
            <v>SIE PPFF CORP TABLETAS (II) (40 ITEMS)</v>
          </cell>
          <cell r="BA307" t="str">
            <v>CONTRATADO</v>
          </cell>
          <cell r="BB307" t="str">
            <v>CONTRATADO</v>
          </cell>
          <cell r="BD307" t="str">
            <v>SIE-SIE-53-2024-CENARES/MINSA-1</v>
          </cell>
          <cell r="BE307">
            <v>45558</v>
          </cell>
        </row>
        <row r="308">
          <cell r="D308" t="str">
            <v>01391</v>
          </cell>
          <cell r="E308" t="str">
            <v>583900050001</v>
          </cell>
          <cell r="F308" t="str">
            <v>CABERGOLINA 500 µG (0.5 MG)  TABLETA</v>
          </cell>
          <cell r="G308" t="str">
            <v>PPFF</v>
          </cell>
          <cell r="H308">
            <v>3.7199999999999998</v>
          </cell>
          <cell r="I308">
            <v>4.0919999999999996</v>
          </cell>
          <cell r="J308">
            <v>3.62</v>
          </cell>
          <cell r="K308">
            <v>152000</v>
          </cell>
          <cell r="L308">
            <v>76000</v>
          </cell>
          <cell r="M308">
            <v>2</v>
          </cell>
          <cell r="P308">
            <v>64700</v>
          </cell>
          <cell r="U308">
            <v>6200</v>
          </cell>
          <cell r="W308">
            <v>100</v>
          </cell>
          <cell r="X308">
            <v>1000</v>
          </cell>
          <cell r="Y308">
            <v>4000</v>
          </cell>
          <cell r="AA308">
            <v>76000</v>
          </cell>
          <cell r="AB308">
            <v>234214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22444</v>
          </cell>
          <cell r="AH308">
            <v>0</v>
          </cell>
          <cell r="AI308">
            <v>362</v>
          </cell>
          <cell r="AJ308">
            <v>3620</v>
          </cell>
          <cell r="AK308">
            <v>14480</v>
          </cell>
          <cell r="AL308">
            <v>0</v>
          </cell>
          <cell r="AM308">
            <v>275120</v>
          </cell>
          <cell r="AN308">
            <v>129400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12400</v>
          </cell>
          <cell r="AT308">
            <v>0</v>
          </cell>
          <cell r="AU308">
            <v>200</v>
          </cell>
          <cell r="AV308">
            <v>2000</v>
          </cell>
          <cell r="AW308">
            <v>8000</v>
          </cell>
          <cell r="AX308">
            <v>0</v>
          </cell>
          <cell r="AY308">
            <v>152000</v>
          </cell>
          <cell r="AZ308" t="str">
            <v>SIE PPFF CORP TABLETAS (II) (40 ITEMS)</v>
          </cell>
          <cell r="BA308" t="str">
            <v>CONTRATADO</v>
          </cell>
          <cell r="BB308" t="str">
            <v>CONTRATADO</v>
          </cell>
          <cell r="BD308" t="str">
            <v>SIE-SIE-53-2024-CENARES/MINSA-1</v>
          </cell>
          <cell r="BE308">
            <v>45558</v>
          </cell>
        </row>
        <row r="309">
          <cell r="D309" t="str">
            <v>01522</v>
          </cell>
          <cell r="E309" t="str">
            <v>583100320002</v>
          </cell>
          <cell r="F309" t="str">
            <v>CAPTOPRIL 25 mg  TABLETA</v>
          </cell>
          <cell r="G309" t="str">
            <v>PPFF</v>
          </cell>
          <cell r="H309">
            <v>0.04</v>
          </cell>
          <cell r="I309">
            <v>4.3999999999999997E-2</v>
          </cell>
          <cell r="J309">
            <v>0.04</v>
          </cell>
          <cell r="K309">
            <v>256437.37</v>
          </cell>
          <cell r="L309">
            <v>8935100</v>
          </cell>
          <cell r="M309">
            <v>2.87E-2</v>
          </cell>
          <cell r="P309">
            <v>8352800</v>
          </cell>
          <cell r="S309">
            <v>42500</v>
          </cell>
          <cell r="T309">
            <v>268300</v>
          </cell>
          <cell r="U309">
            <v>115000</v>
          </cell>
          <cell r="W309">
            <v>15000</v>
          </cell>
          <cell r="X309">
            <v>80000</v>
          </cell>
          <cell r="Y309">
            <v>60000</v>
          </cell>
          <cell r="Z309">
            <v>1500</v>
          </cell>
          <cell r="AA309">
            <v>8935100</v>
          </cell>
          <cell r="AB309">
            <v>334112</v>
          </cell>
          <cell r="AC309">
            <v>0</v>
          </cell>
          <cell r="AD309">
            <v>0</v>
          </cell>
          <cell r="AE309">
            <v>1700</v>
          </cell>
          <cell r="AF309">
            <v>10732</v>
          </cell>
          <cell r="AG309">
            <v>4600</v>
          </cell>
          <cell r="AH309">
            <v>0</v>
          </cell>
          <cell r="AI309">
            <v>600</v>
          </cell>
          <cell r="AJ309">
            <v>3200</v>
          </cell>
          <cell r="AK309">
            <v>2400</v>
          </cell>
          <cell r="AL309">
            <v>60</v>
          </cell>
          <cell r="AM309">
            <v>357404</v>
          </cell>
          <cell r="AN309">
            <v>239725.36</v>
          </cell>
          <cell r="AO309">
            <v>0</v>
          </cell>
          <cell r="AP309">
            <v>0</v>
          </cell>
          <cell r="AQ309">
            <v>1219.75</v>
          </cell>
          <cell r="AR309">
            <v>7700.21</v>
          </cell>
          <cell r="AS309">
            <v>3300.5</v>
          </cell>
          <cell r="AT309">
            <v>0</v>
          </cell>
          <cell r="AU309">
            <v>430.5</v>
          </cell>
          <cell r="AV309">
            <v>2296</v>
          </cell>
          <cell r="AW309">
            <v>1722</v>
          </cell>
          <cell r="AX309">
            <v>43.05</v>
          </cell>
          <cell r="AY309">
            <v>256437.37</v>
          </cell>
          <cell r="AZ309" t="str">
            <v>SIE PPFF CORP TABLETAS (II) (40 ITEMS)</v>
          </cell>
          <cell r="BA309" t="str">
            <v>CONTRATADO</v>
          </cell>
          <cell r="BB309" t="str">
            <v>CONTRATADO</v>
          </cell>
          <cell r="BD309" t="str">
            <v>SIE-SIE-53-2024-CENARES/MINSA-1</v>
          </cell>
          <cell r="BE309">
            <v>45558</v>
          </cell>
        </row>
        <row r="310">
          <cell r="D310" t="str">
            <v>01577</v>
          </cell>
          <cell r="E310" t="str">
            <v>583100070001</v>
          </cell>
          <cell r="F310" t="str">
            <v>CARVEDILOL 12.5 mg  TABLETA</v>
          </cell>
          <cell r="G310" t="str">
            <v>PPFF</v>
          </cell>
          <cell r="H310">
            <v>9.9999999999999992E-2</v>
          </cell>
          <cell r="I310">
            <v>0.10999999999999999</v>
          </cell>
          <cell r="J310">
            <v>0.09</v>
          </cell>
          <cell r="K310">
            <v>197000</v>
          </cell>
          <cell r="L310">
            <v>1798800</v>
          </cell>
          <cell r="M310">
            <v>0.10951745608183233</v>
          </cell>
          <cell r="P310">
            <v>1198300</v>
          </cell>
          <cell r="S310">
            <v>20000</v>
          </cell>
          <cell r="T310">
            <v>500</v>
          </cell>
          <cell r="U310">
            <v>500000</v>
          </cell>
          <cell r="W310">
            <v>30000</v>
          </cell>
          <cell r="Y310">
            <v>50000</v>
          </cell>
          <cell r="AA310">
            <v>1798800</v>
          </cell>
          <cell r="AB310">
            <v>107847</v>
          </cell>
          <cell r="AC310">
            <v>0</v>
          </cell>
          <cell r="AD310">
            <v>0</v>
          </cell>
          <cell r="AE310">
            <v>1800</v>
          </cell>
          <cell r="AF310">
            <v>45</v>
          </cell>
          <cell r="AG310">
            <v>45000</v>
          </cell>
          <cell r="AH310">
            <v>0</v>
          </cell>
          <cell r="AI310">
            <v>2700</v>
          </cell>
          <cell r="AJ310">
            <v>0</v>
          </cell>
          <cell r="AK310">
            <v>4500</v>
          </cell>
          <cell r="AL310">
            <v>0</v>
          </cell>
          <cell r="AM310">
            <v>161892</v>
          </cell>
          <cell r="AN310">
            <v>131234.76762285968</v>
          </cell>
          <cell r="AO310">
            <v>0</v>
          </cell>
          <cell r="AP310">
            <v>0</v>
          </cell>
          <cell r="AQ310">
            <v>2190.3491216366465</v>
          </cell>
          <cell r="AR310">
            <v>54.758728040916168</v>
          </cell>
          <cell r="AS310">
            <v>54758.728040916169</v>
          </cell>
          <cell r="AT310">
            <v>0</v>
          </cell>
          <cell r="AU310">
            <v>3285.5236824549697</v>
          </cell>
          <cell r="AV310">
            <v>0</v>
          </cell>
          <cell r="AW310">
            <v>5475.8728040916167</v>
          </cell>
          <cell r="AX310">
            <v>0</v>
          </cell>
          <cell r="AY310">
            <v>197000</v>
          </cell>
          <cell r="AZ310" t="str">
            <v>SIE PPFF CORP TABLETAS (II) (40 ITEMS)</v>
          </cell>
          <cell r="BA310" t="str">
            <v>CONTRATADO</v>
          </cell>
          <cell r="BB310" t="str">
            <v>CONTRATADO</v>
          </cell>
          <cell r="BD310" t="str">
            <v>SIE-SIE-53-2024-CENARES/MINSA-1</v>
          </cell>
          <cell r="BE310">
            <v>45558</v>
          </cell>
        </row>
        <row r="311">
          <cell r="D311" t="str">
            <v>01964</v>
          </cell>
          <cell r="E311" t="str">
            <v>581000070002</v>
          </cell>
          <cell r="F311" t="str">
            <v>CLINDAMICINA (COMO CLORHIDRATO) 300 mg  TABLETA</v>
          </cell>
          <cell r="G311" t="str">
            <v>PPFF</v>
          </cell>
          <cell r="H311">
            <v>0.34</v>
          </cell>
          <cell r="I311">
            <v>0.374</v>
          </cell>
          <cell r="J311">
            <v>0.36</v>
          </cell>
          <cell r="K311">
            <v>2140182</v>
          </cell>
          <cell r="L311">
            <v>8106750</v>
          </cell>
          <cell r="M311">
            <v>0.26400000000000001</v>
          </cell>
          <cell r="P311">
            <v>7785800</v>
          </cell>
          <cell r="S311">
            <v>40000</v>
          </cell>
          <cell r="T311">
            <v>104150</v>
          </cell>
          <cell r="U311">
            <v>95000</v>
          </cell>
          <cell r="W311">
            <v>11800</v>
          </cell>
          <cell r="X311">
            <v>60000</v>
          </cell>
          <cell r="Y311">
            <v>10000</v>
          </cell>
          <cell r="AA311">
            <v>8106750</v>
          </cell>
          <cell r="AB311">
            <v>2802888</v>
          </cell>
          <cell r="AC311">
            <v>0</v>
          </cell>
          <cell r="AD311">
            <v>0</v>
          </cell>
          <cell r="AE311">
            <v>14400</v>
          </cell>
          <cell r="AF311">
            <v>37494</v>
          </cell>
          <cell r="AG311">
            <v>34200</v>
          </cell>
          <cell r="AH311">
            <v>0</v>
          </cell>
          <cell r="AI311">
            <v>4248</v>
          </cell>
          <cell r="AJ311">
            <v>21600</v>
          </cell>
          <cell r="AK311">
            <v>3600</v>
          </cell>
          <cell r="AL311">
            <v>0</v>
          </cell>
          <cell r="AM311">
            <v>2918430</v>
          </cell>
          <cell r="AN311">
            <v>2055451.2000000002</v>
          </cell>
          <cell r="AO311">
            <v>0</v>
          </cell>
          <cell r="AP311">
            <v>0</v>
          </cell>
          <cell r="AQ311">
            <v>10560</v>
          </cell>
          <cell r="AR311">
            <v>27495.600000000002</v>
          </cell>
          <cell r="AS311">
            <v>25080</v>
          </cell>
          <cell r="AT311">
            <v>0</v>
          </cell>
          <cell r="AU311">
            <v>3115.2000000000003</v>
          </cell>
          <cell r="AV311">
            <v>15840</v>
          </cell>
          <cell r="AW311">
            <v>2640</v>
          </cell>
          <cell r="AX311">
            <v>0</v>
          </cell>
          <cell r="AY311">
            <v>2140182</v>
          </cell>
          <cell r="AZ311" t="str">
            <v>SIE PPFF CORP TABLETAS (II) (40 ITEMS)</v>
          </cell>
          <cell r="BA311" t="str">
            <v>CONTRATADO</v>
          </cell>
          <cell r="BB311" t="str">
            <v>CONTRATADO</v>
          </cell>
          <cell r="BD311" t="str">
            <v>SIE-SIE-53-2024-CENARES/MINSA-1</v>
          </cell>
          <cell r="BE311">
            <v>45558</v>
          </cell>
        </row>
        <row r="312">
          <cell r="D312" t="str">
            <v>02657</v>
          </cell>
          <cell r="E312" t="str">
            <v>587100030005</v>
          </cell>
          <cell r="F312" t="str">
            <v>DEXAMETASONA 4 mg  TABLETA</v>
          </cell>
          <cell r="G312" t="str">
            <v>PPFF</v>
          </cell>
          <cell r="H312">
            <v>6.9999999999999993E-2</v>
          </cell>
          <cell r="I312">
            <v>7.6999999999999985E-2</v>
          </cell>
          <cell r="J312">
            <v>7.0000000000000007E-2</v>
          </cell>
          <cell r="K312">
            <v>199000</v>
          </cell>
          <cell r="L312">
            <v>3473200</v>
          </cell>
          <cell r="M312">
            <v>5.7295865484279625E-2</v>
          </cell>
          <cell r="P312">
            <v>3402700</v>
          </cell>
          <cell r="T312">
            <v>32500</v>
          </cell>
          <cell r="W312">
            <v>1000</v>
          </cell>
          <cell r="X312">
            <v>14000</v>
          </cell>
          <cell r="Y312">
            <v>23000</v>
          </cell>
          <cell r="AA312">
            <v>3473200</v>
          </cell>
          <cell r="AB312">
            <v>238189.00000000003</v>
          </cell>
          <cell r="AC312">
            <v>0</v>
          </cell>
          <cell r="AD312">
            <v>0</v>
          </cell>
          <cell r="AE312">
            <v>0</v>
          </cell>
          <cell r="AF312">
            <v>2275</v>
          </cell>
          <cell r="AG312">
            <v>0</v>
          </cell>
          <cell r="AH312">
            <v>0</v>
          </cell>
          <cell r="AI312">
            <v>70</v>
          </cell>
          <cell r="AJ312">
            <v>980.00000000000011</v>
          </cell>
          <cell r="AK312">
            <v>1610.0000000000002</v>
          </cell>
          <cell r="AL312">
            <v>0</v>
          </cell>
          <cell r="AM312">
            <v>243124.00000000003</v>
          </cell>
          <cell r="AN312">
            <v>194960.64148335828</v>
          </cell>
          <cell r="AO312">
            <v>0</v>
          </cell>
          <cell r="AP312">
            <v>0</v>
          </cell>
          <cell r="AQ312">
            <v>0</v>
          </cell>
          <cell r="AR312">
            <v>1862.1156282390878</v>
          </cell>
          <cell r="AS312">
            <v>0</v>
          </cell>
          <cell r="AT312">
            <v>0</v>
          </cell>
          <cell r="AU312">
            <v>57.295865484279624</v>
          </cell>
          <cell r="AV312">
            <v>802.14211677991477</v>
          </cell>
          <cell r="AW312">
            <v>1317.8049061384313</v>
          </cell>
          <cell r="AX312">
            <v>0</v>
          </cell>
          <cell r="AY312">
            <v>199000</v>
          </cell>
          <cell r="AZ312" t="str">
            <v>SIE PPFF CORP TABLETAS (II) (40 ITEMS)</v>
          </cell>
          <cell r="BA312" t="str">
            <v>CONTRATADO</v>
          </cell>
          <cell r="BB312" t="str">
            <v>CONTRATADO</v>
          </cell>
          <cell r="BD312" t="str">
            <v>SIE-SIE-53-2024-CENARES/MINSA-1</v>
          </cell>
          <cell r="BE312">
            <v>45558</v>
          </cell>
        </row>
        <row r="313">
          <cell r="D313" t="str">
            <v>02836</v>
          </cell>
          <cell r="E313" t="str">
            <v>580700120005</v>
          </cell>
          <cell r="F313" t="str">
            <v>DICLOXACILINA (COMO SAL SODICA) 500 mg  TABLETA</v>
          </cell>
          <cell r="G313" t="str">
            <v>PPFF</v>
          </cell>
          <cell r="H313">
            <v>0.32</v>
          </cell>
          <cell r="I313">
            <v>0.35199999999999998</v>
          </cell>
          <cell r="J313">
            <v>0.34</v>
          </cell>
          <cell r="K313">
            <v>4067074.4</v>
          </cell>
          <cell r="L313">
            <v>13880800</v>
          </cell>
          <cell r="M313">
            <v>0.29299999999999998</v>
          </cell>
          <cell r="P313">
            <v>13672000</v>
          </cell>
          <cell r="R313">
            <v>5000</v>
          </cell>
          <cell r="T313">
            <v>116800</v>
          </cell>
          <cell r="U313">
            <v>37000</v>
          </cell>
          <cell r="W313">
            <v>17000</v>
          </cell>
          <cell r="X313">
            <v>20000</v>
          </cell>
          <cell r="Y313">
            <v>13000</v>
          </cell>
          <cell r="AA313">
            <v>13880800</v>
          </cell>
          <cell r="AB313">
            <v>4648480</v>
          </cell>
          <cell r="AC313">
            <v>0</v>
          </cell>
          <cell r="AD313">
            <v>1700.0000000000002</v>
          </cell>
          <cell r="AE313">
            <v>0</v>
          </cell>
          <cell r="AF313">
            <v>39712</v>
          </cell>
          <cell r="AG313">
            <v>12580</v>
          </cell>
          <cell r="AH313">
            <v>0</v>
          </cell>
          <cell r="AI313">
            <v>5780</v>
          </cell>
          <cell r="AJ313">
            <v>6800.0000000000009</v>
          </cell>
          <cell r="AK313">
            <v>4420</v>
          </cell>
          <cell r="AL313">
            <v>0</v>
          </cell>
          <cell r="AM313">
            <v>4719472</v>
          </cell>
          <cell r="AN313">
            <v>4005895.9999999995</v>
          </cell>
          <cell r="AO313">
            <v>0</v>
          </cell>
          <cell r="AP313">
            <v>1465</v>
          </cell>
          <cell r="AQ313">
            <v>0</v>
          </cell>
          <cell r="AR313">
            <v>34222.400000000001</v>
          </cell>
          <cell r="AS313">
            <v>10841</v>
          </cell>
          <cell r="AT313">
            <v>0</v>
          </cell>
          <cell r="AU313">
            <v>4981</v>
          </cell>
          <cell r="AV313">
            <v>5860</v>
          </cell>
          <cell r="AW313">
            <v>3809</v>
          </cell>
          <cell r="AX313">
            <v>0</v>
          </cell>
          <cell r="AY313">
            <v>4067074.4</v>
          </cell>
          <cell r="AZ313" t="str">
            <v>SIE PPFF CORP TABLETAS (II) (40 ITEMS)</v>
          </cell>
          <cell r="BA313" t="str">
            <v>CONTRATADO</v>
          </cell>
          <cell r="BB313" t="str">
            <v>CONTRATADO</v>
          </cell>
          <cell r="BD313" t="str">
            <v>SIE-SIE-53-2024-CENARES/MINSA-1</v>
          </cell>
          <cell r="BE313">
            <v>45558</v>
          </cell>
        </row>
        <row r="314">
          <cell r="D314" t="str">
            <v>03078</v>
          </cell>
          <cell r="E314" t="str">
            <v>583100330004</v>
          </cell>
          <cell r="F314" t="str">
            <v>ENALAPRIL MALEATO 10 mg  TABLETA</v>
          </cell>
          <cell r="G314" t="str">
            <v>PPFF</v>
          </cell>
          <cell r="H314">
            <v>0.04</v>
          </cell>
          <cell r="I314">
            <v>4.3999999999999997E-2</v>
          </cell>
          <cell r="J314">
            <v>0.04</v>
          </cell>
          <cell r="K314">
            <v>606399.31999999995</v>
          </cell>
          <cell r="L314">
            <v>20767100</v>
          </cell>
          <cell r="M314">
            <v>2.9199999999999997E-2</v>
          </cell>
          <cell r="P314">
            <v>19226100</v>
          </cell>
          <cell r="S314">
            <v>63000</v>
          </cell>
          <cell r="T314">
            <v>280000</v>
          </cell>
          <cell r="W314">
            <v>250000</v>
          </cell>
          <cell r="X314">
            <v>800000</v>
          </cell>
          <cell r="Y314">
            <v>148000</v>
          </cell>
          <cell r="AA314">
            <v>20767100</v>
          </cell>
          <cell r="AB314">
            <v>769044</v>
          </cell>
          <cell r="AC314">
            <v>0</v>
          </cell>
          <cell r="AD314">
            <v>0</v>
          </cell>
          <cell r="AE314">
            <v>2520</v>
          </cell>
          <cell r="AF314">
            <v>11200</v>
          </cell>
          <cell r="AG314">
            <v>0</v>
          </cell>
          <cell r="AH314">
            <v>0</v>
          </cell>
          <cell r="AI314">
            <v>10000</v>
          </cell>
          <cell r="AJ314">
            <v>32000</v>
          </cell>
          <cell r="AK314">
            <v>5920</v>
          </cell>
          <cell r="AL314">
            <v>0</v>
          </cell>
          <cell r="AM314">
            <v>830684</v>
          </cell>
          <cell r="AN314">
            <v>561402.12</v>
          </cell>
          <cell r="AO314">
            <v>0</v>
          </cell>
          <cell r="AP314">
            <v>0</v>
          </cell>
          <cell r="AQ314">
            <v>1839.6</v>
          </cell>
          <cell r="AR314">
            <v>8175.9999999999991</v>
          </cell>
          <cell r="AS314">
            <v>0</v>
          </cell>
          <cell r="AT314">
            <v>0</v>
          </cell>
          <cell r="AU314">
            <v>7299.9999999999991</v>
          </cell>
          <cell r="AV314">
            <v>23359.999999999996</v>
          </cell>
          <cell r="AW314">
            <v>4321.5999999999995</v>
          </cell>
          <cell r="AX314">
            <v>0</v>
          </cell>
          <cell r="AY314">
            <v>606399.31999999995</v>
          </cell>
          <cell r="AZ314" t="str">
            <v>SIE PPFF CORP TABLETAS (II) (40 ITEMS)</v>
          </cell>
          <cell r="BA314" t="str">
            <v>CONTRATADO</v>
          </cell>
          <cell r="BB314" t="str">
            <v>CONTRATADO</v>
          </cell>
          <cell r="BD314" t="str">
            <v>SIE-SIE-53-2024-CENARES/MINSA-1</v>
          </cell>
          <cell r="BE314">
            <v>45558</v>
          </cell>
        </row>
        <row r="315">
          <cell r="D315" t="str">
            <v>03080</v>
          </cell>
          <cell r="E315" t="str">
            <v>583100330002</v>
          </cell>
          <cell r="F315" t="str">
            <v>ENALAPRIL MALEATO 20 mg  TABLETA</v>
          </cell>
          <cell r="G315" t="str">
            <v>PPFF</v>
          </cell>
          <cell r="H315">
            <v>6.9999999999999993E-2</v>
          </cell>
          <cell r="I315">
            <v>7.6999999999999985E-2</v>
          </cell>
          <cell r="J315">
            <v>0.06</v>
          </cell>
          <cell r="K315">
            <v>667000</v>
          </cell>
          <cell r="L315">
            <v>11931300</v>
          </cell>
          <cell r="M315">
            <v>5.590338018489184E-2</v>
          </cell>
          <cell r="P315">
            <v>5661200</v>
          </cell>
          <cell r="S315">
            <v>395000</v>
          </cell>
          <cell r="T315">
            <v>83000</v>
          </cell>
          <cell r="U315">
            <v>440000</v>
          </cell>
          <cell r="V315">
            <v>5347100</v>
          </cell>
          <cell r="Y315">
            <v>5000</v>
          </cell>
          <cell r="AA315">
            <v>11931300</v>
          </cell>
          <cell r="AB315">
            <v>339672</v>
          </cell>
          <cell r="AC315">
            <v>0</v>
          </cell>
          <cell r="AD315">
            <v>0</v>
          </cell>
          <cell r="AE315">
            <v>23700</v>
          </cell>
          <cell r="AF315">
            <v>4980</v>
          </cell>
          <cell r="AG315">
            <v>26400</v>
          </cell>
          <cell r="AH315">
            <v>320826</v>
          </cell>
          <cell r="AI315">
            <v>0</v>
          </cell>
          <cell r="AJ315">
            <v>0</v>
          </cell>
          <cell r="AK315">
            <v>300</v>
          </cell>
          <cell r="AL315">
            <v>0</v>
          </cell>
          <cell r="AM315">
            <v>715878</v>
          </cell>
          <cell r="AN315">
            <v>316480.21590270969</v>
          </cell>
          <cell r="AO315">
            <v>0</v>
          </cell>
          <cell r="AP315">
            <v>0</v>
          </cell>
          <cell r="AQ315">
            <v>22081.835173032276</v>
          </cell>
          <cell r="AR315">
            <v>4639.9805553460228</v>
          </cell>
          <cell r="AS315">
            <v>24597.487281352409</v>
          </cell>
          <cell r="AT315">
            <v>298920.96418663516</v>
          </cell>
          <cell r="AU315">
            <v>0</v>
          </cell>
          <cell r="AV315">
            <v>0</v>
          </cell>
          <cell r="AW315">
            <v>279.51690092445921</v>
          </cell>
          <cell r="AX315">
            <v>0</v>
          </cell>
          <cell r="AY315">
            <v>667000</v>
          </cell>
          <cell r="AZ315" t="str">
            <v>SIE PPFF CORP TABLETAS (II) (40 ITEMS)</v>
          </cell>
          <cell r="BA315" t="str">
            <v>CONTRATADO</v>
          </cell>
          <cell r="BB315" t="str">
            <v>CONTRATADO</v>
          </cell>
          <cell r="BD315" t="str">
            <v>SIE-SIE-53-2024-CENARES/MINSA-1</v>
          </cell>
          <cell r="BE315">
            <v>45558</v>
          </cell>
        </row>
        <row r="316">
          <cell r="D316" t="str">
            <v>03215</v>
          </cell>
          <cell r="E316" t="str">
            <v>583800810005</v>
          </cell>
          <cell r="F316" t="str">
            <v>ESCOPOLAMINA N-BUTILBROMURO 10 mg  TABLETA</v>
          </cell>
          <cell r="G316" t="str">
            <v>PPFF</v>
          </cell>
          <cell r="H316">
            <v>0.18000000000000002</v>
          </cell>
          <cell r="I316">
            <v>0.19800000000000001</v>
          </cell>
          <cell r="J316">
            <v>0.17</v>
          </cell>
          <cell r="K316">
            <v>1297000</v>
          </cell>
          <cell r="L316">
            <v>11393700</v>
          </cell>
          <cell r="M316">
            <v>0.11383483855112914</v>
          </cell>
          <cell r="P316">
            <v>10899500</v>
          </cell>
          <cell r="S316">
            <v>102500</v>
          </cell>
          <cell r="T316">
            <v>89700</v>
          </cell>
          <cell r="U316">
            <v>70000</v>
          </cell>
          <cell r="W316">
            <v>80000</v>
          </cell>
          <cell r="X316">
            <v>120000</v>
          </cell>
          <cell r="Y316">
            <v>32000</v>
          </cell>
          <cell r="AA316">
            <v>11393700</v>
          </cell>
          <cell r="AB316">
            <v>1852915.0000000002</v>
          </cell>
          <cell r="AC316">
            <v>0</v>
          </cell>
          <cell r="AD316">
            <v>0</v>
          </cell>
          <cell r="AE316">
            <v>17425</v>
          </cell>
          <cell r="AF316">
            <v>15249.000000000002</v>
          </cell>
          <cell r="AG316">
            <v>11900</v>
          </cell>
          <cell r="AH316">
            <v>0</v>
          </cell>
          <cell r="AI316">
            <v>13600.000000000002</v>
          </cell>
          <cell r="AJ316">
            <v>20400</v>
          </cell>
          <cell r="AK316">
            <v>5440</v>
          </cell>
          <cell r="AL316">
            <v>0</v>
          </cell>
          <cell r="AM316">
            <v>1936929.0000000002</v>
          </cell>
          <cell r="AN316">
            <v>1240742.822788032</v>
          </cell>
          <cell r="AO316">
            <v>0</v>
          </cell>
          <cell r="AP316">
            <v>0</v>
          </cell>
          <cell r="AQ316">
            <v>11668.070951490736</v>
          </cell>
          <cell r="AR316">
            <v>10210.985018036283</v>
          </cell>
          <cell r="AS316">
            <v>7968.4386985790397</v>
          </cell>
          <cell r="AT316">
            <v>0</v>
          </cell>
          <cell r="AU316">
            <v>9106.7870840903306</v>
          </cell>
          <cell r="AV316">
            <v>13660.180626135496</v>
          </cell>
          <cell r="AW316">
            <v>3642.7148336361324</v>
          </cell>
          <cell r="AX316">
            <v>0</v>
          </cell>
          <cell r="AY316">
            <v>1297000</v>
          </cell>
          <cell r="AZ316" t="str">
            <v>SIE PPFF CORP TABLETAS (II) (40 ITEMS)</v>
          </cell>
          <cell r="BA316" t="str">
            <v>CONTRATADO</v>
          </cell>
          <cell r="BB316" t="str">
            <v>CONTRATADO</v>
          </cell>
          <cell r="BD316" t="str">
            <v>SIE-SIE-53-2024-CENARES/MINSA-1</v>
          </cell>
          <cell r="BE316">
            <v>45558</v>
          </cell>
        </row>
        <row r="317">
          <cell r="D317" t="str">
            <v>03595</v>
          </cell>
          <cell r="E317" t="str">
            <v>581800100005</v>
          </cell>
          <cell r="F317" t="str">
            <v>FLUCONAZOL 150 mg  TABLETA</v>
          </cell>
          <cell r="G317" t="str">
            <v>PPFF</v>
          </cell>
          <cell r="H317">
            <v>0.24000000000000002</v>
          </cell>
          <cell r="I317">
            <v>0.26400000000000001</v>
          </cell>
          <cell r="J317">
            <v>0.23</v>
          </cell>
          <cell r="K317">
            <v>594216.94999999995</v>
          </cell>
          <cell r="L317">
            <v>2664650</v>
          </cell>
          <cell r="M317">
            <v>0.22299999999999998</v>
          </cell>
          <cell r="P317">
            <v>2468050</v>
          </cell>
          <cell r="S317">
            <v>25000</v>
          </cell>
          <cell r="T317">
            <v>118500</v>
          </cell>
          <cell r="U317">
            <v>20000</v>
          </cell>
          <cell r="W317">
            <v>3100</v>
          </cell>
          <cell r="X317">
            <v>16000</v>
          </cell>
          <cell r="Y317">
            <v>14000</v>
          </cell>
          <cell r="AA317">
            <v>2664650</v>
          </cell>
          <cell r="AB317">
            <v>567651.5</v>
          </cell>
          <cell r="AC317">
            <v>0</v>
          </cell>
          <cell r="AD317">
            <v>0</v>
          </cell>
          <cell r="AE317">
            <v>5750</v>
          </cell>
          <cell r="AF317">
            <v>27255</v>
          </cell>
          <cell r="AG317">
            <v>4600</v>
          </cell>
          <cell r="AH317">
            <v>0</v>
          </cell>
          <cell r="AI317">
            <v>713</v>
          </cell>
          <cell r="AJ317">
            <v>3680</v>
          </cell>
          <cell r="AK317">
            <v>3220</v>
          </cell>
          <cell r="AL317">
            <v>0</v>
          </cell>
          <cell r="AM317">
            <v>612869.5</v>
          </cell>
          <cell r="AN317">
            <v>550375.14999999991</v>
          </cell>
          <cell r="AO317">
            <v>0</v>
          </cell>
          <cell r="AP317">
            <v>0</v>
          </cell>
          <cell r="AQ317">
            <v>5574.9999999999991</v>
          </cell>
          <cell r="AR317">
            <v>26425.499999999996</v>
          </cell>
          <cell r="AS317">
            <v>4459.9999999999991</v>
          </cell>
          <cell r="AT317">
            <v>0</v>
          </cell>
          <cell r="AU317">
            <v>691.3</v>
          </cell>
          <cell r="AV317">
            <v>3567.9999999999995</v>
          </cell>
          <cell r="AW317">
            <v>3121.9999999999995</v>
          </cell>
          <cell r="AX317">
            <v>0</v>
          </cell>
          <cell r="AY317">
            <v>594216.94999999995</v>
          </cell>
          <cell r="AZ317" t="str">
            <v>SIE PPFF CORP TABLETAS (II) (40 ITEMS)</v>
          </cell>
          <cell r="BA317" t="str">
            <v>CONTRATADO</v>
          </cell>
          <cell r="BB317" t="str">
            <v>CONTRATADO</v>
          </cell>
          <cell r="BD317" t="str">
            <v>SIE-SIE-53-2024-CENARES/MINSA-1</v>
          </cell>
          <cell r="BE317">
            <v>45558</v>
          </cell>
        </row>
        <row r="318">
          <cell r="D318" t="str">
            <v>05661</v>
          </cell>
          <cell r="E318" t="str">
            <v>583800720002</v>
          </cell>
          <cell r="F318" t="str">
            <v>RANITIDINA (COMO CLORHIDRATO) 300 mg  TABLETA</v>
          </cell>
          <cell r="G318" t="str">
            <v>PPFF</v>
          </cell>
          <cell r="H318">
            <v>0.65</v>
          </cell>
          <cell r="I318">
            <v>0.71500000000000008</v>
          </cell>
          <cell r="J318">
            <v>0.2</v>
          </cell>
          <cell r="K318">
            <v>1013507</v>
          </cell>
          <cell r="L318">
            <v>9213700</v>
          </cell>
          <cell r="M318">
            <v>0.11</v>
          </cell>
          <cell r="P318">
            <v>8541700</v>
          </cell>
          <cell r="S318">
            <v>140000</v>
          </cell>
          <cell r="T318">
            <v>122000</v>
          </cell>
          <cell r="U318">
            <v>220000</v>
          </cell>
          <cell r="W318">
            <v>60000</v>
          </cell>
          <cell r="X318">
            <v>130000</v>
          </cell>
          <cell r="AA318">
            <v>9213700</v>
          </cell>
          <cell r="AB318">
            <v>1708340</v>
          </cell>
          <cell r="AC318">
            <v>0</v>
          </cell>
          <cell r="AD318">
            <v>0</v>
          </cell>
          <cell r="AE318">
            <v>28000</v>
          </cell>
          <cell r="AF318">
            <v>24400</v>
          </cell>
          <cell r="AG318">
            <v>44000</v>
          </cell>
          <cell r="AH318">
            <v>0</v>
          </cell>
          <cell r="AI318">
            <v>12000</v>
          </cell>
          <cell r="AJ318">
            <v>26000</v>
          </cell>
          <cell r="AK318">
            <v>0</v>
          </cell>
          <cell r="AL318">
            <v>0</v>
          </cell>
          <cell r="AM318">
            <v>1842740</v>
          </cell>
          <cell r="AN318">
            <v>939587</v>
          </cell>
          <cell r="AO318">
            <v>0</v>
          </cell>
          <cell r="AP318">
            <v>0</v>
          </cell>
          <cell r="AQ318">
            <v>15400</v>
          </cell>
          <cell r="AR318">
            <v>13420</v>
          </cell>
          <cell r="AS318">
            <v>24200</v>
          </cell>
          <cell r="AT318">
            <v>0</v>
          </cell>
          <cell r="AU318">
            <v>6600</v>
          </cell>
          <cell r="AV318">
            <v>14300</v>
          </cell>
          <cell r="AW318">
            <v>0</v>
          </cell>
          <cell r="AX318">
            <v>0</v>
          </cell>
          <cell r="AY318">
            <v>1013507</v>
          </cell>
          <cell r="AZ318" t="str">
            <v>SIE PPFF CORP TABLETAS (II) (40 ITEMS)</v>
          </cell>
          <cell r="BA318" t="str">
            <v>CONTRATADO</v>
          </cell>
          <cell r="BB318" t="str">
            <v>CONTRATADO</v>
          </cell>
          <cell r="BD318" t="str">
            <v>SIE-SIE-53-2024-CENARES/MINSA-1</v>
          </cell>
          <cell r="BE318">
            <v>45558</v>
          </cell>
        </row>
        <row r="319">
          <cell r="D319" t="str">
            <v>06126</v>
          </cell>
          <cell r="E319" t="str">
            <v>587300040001</v>
          </cell>
          <cell r="F319" t="str">
            <v>TIAMAZOL 5 mg  TABLETA</v>
          </cell>
          <cell r="G319" t="str">
            <v>PPFF</v>
          </cell>
          <cell r="H319">
            <v>0.15000000000000002</v>
          </cell>
          <cell r="I319">
            <v>0.16500000000000004</v>
          </cell>
          <cell r="J319">
            <v>0.14000000000000001</v>
          </cell>
          <cell r="K319">
            <v>100492</v>
          </cell>
          <cell r="L319">
            <v>717800</v>
          </cell>
          <cell r="M319">
            <v>0.14000000000000001</v>
          </cell>
          <cell r="P319">
            <v>678800</v>
          </cell>
          <cell r="T319">
            <v>3000</v>
          </cell>
          <cell r="X319">
            <v>15000</v>
          </cell>
          <cell r="Y319">
            <v>21000</v>
          </cell>
          <cell r="AA319">
            <v>717800</v>
          </cell>
          <cell r="AB319">
            <v>95032.000000000015</v>
          </cell>
          <cell r="AC319">
            <v>0</v>
          </cell>
          <cell r="AD319">
            <v>0</v>
          </cell>
          <cell r="AE319">
            <v>0</v>
          </cell>
          <cell r="AF319">
            <v>420.00000000000006</v>
          </cell>
          <cell r="AG319">
            <v>0</v>
          </cell>
          <cell r="AH319">
            <v>0</v>
          </cell>
          <cell r="AI319">
            <v>0</v>
          </cell>
          <cell r="AJ319">
            <v>2100</v>
          </cell>
          <cell r="AK319">
            <v>2940.0000000000005</v>
          </cell>
          <cell r="AL319">
            <v>0</v>
          </cell>
          <cell r="AM319">
            <v>100492.00000000001</v>
          </cell>
          <cell r="AN319">
            <v>95032.000000000015</v>
          </cell>
          <cell r="AO319">
            <v>0</v>
          </cell>
          <cell r="AP319">
            <v>0</v>
          </cell>
          <cell r="AQ319">
            <v>0</v>
          </cell>
          <cell r="AR319">
            <v>420.00000000000006</v>
          </cell>
          <cell r="AS319">
            <v>0</v>
          </cell>
          <cell r="AT319">
            <v>0</v>
          </cell>
          <cell r="AU319">
            <v>0</v>
          </cell>
          <cell r="AV319">
            <v>2100</v>
          </cell>
          <cell r="AW319">
            <v>2940.0000000000005</v>
          </cell>
          <cell r="AX319">
            <v>0</v>
          </cell>
          <cell r="AY319">
            <v>100492.00000000001</v>
          </cell>
          <cell r="AZ319" t="str">
            <v>SIE PPFF CORP TABLETAS (II) (40 ITEMS)</v>
          </cell>
          <cell r="BA319" t="str">
            <v>CONTRATADO</v>
          </cell>
          <cell r="BB319" t="str">
            <v>CONTRATADO</v>
          </cell>
          <cell r="BD319" t="str">
            <v>SIE-SIE-53-2024-CENARES/MINSA-1</v>
          </cell>
          <cell r="BE319">
            <v>45558</v>
          </cell>
        </row>
        <row r="320">
          <cell r="D320" t="str">
            <v>30439</v>
          </cell>
          <cell r="E320" t="str">
            <v>582400340002</v>
          </cell>
          <cell r="F320" t="str">
            <v>DARUNAVIR 600 mg TABLETA</v>
          </cell>
          <cell r="G320" t="str">
            <v>PPFF</v>
          </cell>
          <cell r="H320">
            <v>3.8299999999999996</v>
          </cell>
          <cell r="I320">
            <v>4.2129999999999992</v>
          </cell>
          <cell r="J320">
            <v>3.55</v>
          </cell>
          <cell r="M320">
            <v>3.1080000000000001</v>
          </cell>
          <cell r="Q320">
            <v>150000</v>
          </cell>
          <cell r="S320">
            <v>3060</v>
          </cell>
          <cell r="AA320">
            <v>153060</v>
          </cell>
          <cell r="AB320">
            <v>0</v>
          </cell>
          <cell r="AC320">
            <v>532500</v>
          </cell>
          <cell r="AD320">
            <v>0</v>
          </cell>
          <cell r="AE320">
            <v>10863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543363</v>
          </cell>
          <cell r="AN320">
            <v>0</v>
          </cell>
          <cell r="AO320">
            <v>466200</v>
          </cell>
          <cell r="AP320">
            <v>0</v>
          </cell>
          <cell r="AQ320">
            <v>9510.48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475710.48000000004</v>
          </cell>
          <cell r="AZ320" t="str">
            <v>SIE PPFF CORP VIH TBC (05  ÍTEMS)</v>
          </cell>
          <cell r="BA320" t="str">
            <v>CONTRATADO</v>
          </cell>
          <cell r="BB320" t="str">
            <v>CONTRATADO</v>
          </cell>
          <cell r="BD320" t="str">
            <v>SIE-SIE-29-2024-CENARES/MINSA-1</v>
          </cell>
        </row>
        <row r="321">
          <cell r="D321" t="str">
            <v>03634</v>
          </cell>
          <cell r="E321" t="str">
            <v>585300900007</v>
          </cell>
          <cell r="F321" t="str">
            <v>FLUTICASONA PROPIONATO + SALMETEROL (COMO XINAFOATO) 125 µg + 25 µg/DOSIS 120 DOSIS AEROSOL</v>
          </cell>
          <cell r="G321" t="str">
            <v>PPFF</v>
          </cell>
          <cell r="H321">
            <v>20.770000000000003</v>
          </cell>
          <cell r="I321">
            <v>22.847000000000005</v>
          </cell>
          <cell r="J321">
            <v>19.77</v>
          </cell>
          <cell r="M321">
            <v>0</v>
          </cell>
          <cell r="N321">
            <v>41.95</v>
          </cell>
          <cell r="P321">
            <v>22821</v>
          </cell>
          <cell r="U321">
            <v>700</v>
          </cell>
          <cell r="W321">
            <v>700</v>
          </cell>
          <cell r="Y321">
            <v>400</v>
          </cell>
          <cell r="AA321">
            <v>24621</v>
          </cell>
          <cell r="AB321">
            <v>451171.17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13839</v>
          </cell>
          <cell r="AH321">
            <v>0</v>
          </cell>
          <cell r="AI321">
            <v>13839</v>
          </cell>
          <cell r="AJ321">
            <v>0</v>
          </cell>
          <cell r="AK321">
            <v>7908</v>
          </cell>
          <cell r="AL321">
            <v>0</v>
          </cell>
          <cell r="AM321">
            <v>486757.17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 t="str">
            <v>AS PPFF CORP FLUTICASONA PROPIONATO + SALMETEROL (COMO XINAFOATO) 125 µg + 25 µg/DOSIS 120 DOSIS AEROSOL - DERIVA DE LA SIE-32-2024</v>
          </cell>
          <cell r="BA321" t="str">
            <v>CONSENTIDO</v>
          </cell>
          <cell r="BB321" t="str">
            <v>CONSENTIDO</v>
          </cell>
          <cell r="BD321" t="str">
            <v>SIE-SIE-32-2024-CENARES/MINSA-1</v>
          </cell>
          <cell r="BF321" t="str">
            <v>AS-SM-51-2024-CENARES/MINSA-1</v>
          </cell>
        </row>
        <row r="322">
          <cell r="D322" t="str">
            <v>24719</v>
          </cell>
          <cell r="E322" t="str">
            <v>585000010006</v>
          </cell>
          <cell r="F322" t="str">
            <v>SURFACTANTE PULMONAR DE ORIGEN NATURAL (SUSPENSION INTRATRAQUEAL) 80 mg/mL 3 mL INYECTABLE</v>
          </cell>
          <cell r="G322" t="str">
            <v>PPFF</v>
          </cell>
          <cell r="H322">
            <v>1452.89</v>
          </cell>
          <cell r="I322">
            <v>1598.1790000000001</v>
          </cell>
          <cell r="J322">
            <v>1365</v>
          </cell>
          <cell r="P322">
            <v>2486</v>
          </cell>
          <cell r="U322">
            <v>6</v>
          </cell>
          <cell r="AA322">
            <v>2492</v>
          </cell>
          <cell r="AB322">
            <v>3393390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8190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3401580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 t="str">
            <v>CD PPFF CORP SURFACTANTE PULMONAR 80mg 3 mL INY</v>
          </cell>
          <cell r="BA322" t="str">
            <v>CONTRATADO</v>
          </cell>
          <cell r="BB322" t="str">
            <v>CONTRATADO</v>
          </cell>
          <cell r="BD322" t="str">
            <v>DIRECTA-PROC-58-2024-CENARES/ MINSA-1</v>
          </cell>
        </row>
        <row r="323">
          <cell r="D323" t="str">
            <v>00914</v>
          </cell>
          <cell r="E323" t="str">
            <v>584400700004</v>
          </cell>
          <cell r="F323" t="str">
            <v>ATROPINA SULFATO (SOLUCION OFTALMICA) 10 mg/mL (1 %) 5 mL SOLUCION</v>
          </cell>
          <cell r="G323" t="str">
            <v>PPFF</v>
          </cell>
          <cell r="H323">
            <v>28.5</v>
          </cell>
          <cell r="I323">
            <v>31.35</v>
          </cell>
          <cell r="J323">
            <v>33.130000000000003</v>
          </cell>
          <cell r="P323">
            <v>7600</v>
          </cell>
          <cell r="U323">
            <v>200</v>
          </cell>
          <cell r="AA323">
            <v>7800</v>
          </cell>
          <cell r="AB323">
            <v>251788.00000000003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6626.0000000000009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258414.00000000003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 t="str">
            <v>DIRECTA PPFF CORP (2 ITEMS)</v>
          </cell>
          <cell r="BA323" t="str">
            <v>CONTRATADO</v>
          </cell>
          <cell r="BB323" t="str">
            <v>CONTRATADO</v>
          </cell>
          <cell r="BD323" t="str">
            <v xml:space="preserve">	DIRECTA-PROC-60-2024-CENARES/ MINSA-1</v>
          </cell>
        </row>
        <row r="324">
          <cell r="D324" t="str">
            <v>01242</v>
          </cell>
          <cell r="E324" t="str">
            <v>582700090001</v>
          </cell>
          <cell r="F324" t="str">
            <v>BIPERIDENO LACTATO 5 mg/mL 1 mL INYECTABLE</v>
          </cell>
          <cell r="G324" t="str">
            <v>PPFF</v>
          </cell>
          <cell r="H324">
            <v>30.98</v>
          </cell>
          <cell r="I324">
            <v>34.078000000000003</v>
          </cell>
          <cell r="J324">
            <v>26.22</v>
          </cell>
          <cell r="P324">
            <v>10400</v>
          </cell>
          <cell r="T324">
            <v>1225</v>
          </cell>
          <cell r="U324">
            <v>25</v>
          </cell>
          <cell r="Y324">
            <v>50</v>
          </cell>
          <cell r="AA324">
            <v>11700</v>
          </cell>
          <cell r="AB324">
            <v>272688</v>
          </cell>
          <cell r="AC324">
            <v>0</v>
          </cell>
          <cell r="AD324">
            <v>0</v>
          </cell>
          <cell r="AE324">
            <v>0</v>
          </cell>
          <cell r="AF324">
            <v>32119.5</v>
          </cell>
          <cell r="AG324">
            <v>655.5</v>
          </cell>
          <cell r="AH324">
            <v>0</v>
          </cell>
          <cell r="AI324">
            <v>0</v>
          </cell>
          <cell r="AJ324">
            <v>0</v>
          </cell>
          <cell r="AK324">
            <v>1311</v>
          </cell>
          <cell r="AL324">
            <v>0</v>
          </cell>
          <cell r="AM324">
            <v>306774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 t="str">
            <v>DIRECTA PPFF CORP (2 ITEMS)</v>
          </cell>
          <cell r="BA324" t="str">
            <v>ADJUDICADO</v>
          </cell>
          <cell r="BB324" t="str">
            <v>ADJUDICADO</v>
          </cell>
          <cell r="BD324" t="str">
            <v xml:space="preserve">	DIRECTA-PROC-60-2024-CENARES/ MINSA-1</v>
          </cell>
        </row>
        <row r="325">
          <cell r="D325" t="str">
            <v>19166</v>
          </cell>
          <cell r="E325" t="str">
            <v>582900060004</v>
          </cell>
          <cell r="F325" t="str">
            <v>GELATINA SUCCINILADA 4 g/100 mL 500 mL INYECTABLE</v>
          </cell>
          <cell r="G325" t="str">
            <v>PPFF</v>
          </cell>
          <cell r="H325">
            <v>50.919999999999995</v>
          </cell>
          <cell r="I325">
            <v>56.011999999999993</v>
          </cell>
          <cell r="J325">
            <v>49</v>
          </cell>
          <cell r="P325">
            <v>132504</v>
          </cell>
          <cell r="R325">
            <v>1008</v>
          </cell>
          <cell r="U325">
            <v>2472</v>
          </cell>
          <cell r="AA325">
            <v>135984</v>
          </cell>
          <cell r="AB325">
            <v>6492696</v>
          </cell>
          <cell r="AC325">
            <v>0</v>
          </cell>
          <cell r="AD325">
            <v>49392</v>
          </cell>
          <cell r="AE325">
            <v>0</v>
          </cell>
          <cell r="AF325">
            <v>0</v>
          </cell>
          <cell r="AG325">
            <v>121128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6663216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  <cell r="AX325">
            <v>0</v>
          </cell>
          <cell r="AY325">
            <v>0</v>
          </cell>
          <cell r="AZ325" t="str">
            <v>DIRECTA PPFF CORP GELATINA SUCCINILADA INY</v>
          </cell>
          <cell r="BA325" t="str">
            <v>ADJUDICADO</v>
          </cell>
          <cell r="BB325" t="str">
            <v>ADJUDICADO</v>
          </cell>
          <cell r="BD325" t="str">
            <v>DIRECTA-PROC-59-2024-CENARES/MINSA-1</v>
          </cell>
        </row>
        <row r="326">
          <cell r="D326" t="str">
            <v>03513</v>
          </cell>
          <cell r="E326" t="str">
            <v>582800240001</v>
          </cell>
          <cell r="F326" t="str">
            <v>ACIDO FOLICO + FERROSO SULFATO (Equiv. de Hierro elemental) 400 µg + 60 mg Fe  TABLETA</v>
          </cell>
          <cell r="G326" t="str">
            <v>PPFF</v>
          </cell>
          <cell r="H326">
            <v>0.19</v>
          </cell>
          <cell r="I326">
            <v>0.20900000000000002</v>
          </cell>
          <cell r="J326">
            <v>0.19500000000000001</v>
          </cell>
          <cell r="P326">
            <v>46771400</v>
          </cell>
          <cell r="Q326">
            <v>100000000</v>
          </cell>
          <cell r="S326">
            <v>70000</v>
          </cell>
          <cell r="T326">
            <v>11500</v>
          </cell>
          <cell r="W326">
            <v>73200</v>
          </cell>
          <cell r="Y326">
            <v>20000</v>
          </cell>
          <cell r="AA326">
            <v>146946100</v>
          </cell>
          <cell r="AB326">
            <v>9120423</v>
          </cell>
          <cell r="AC326">
            <v>19500000</v>
          </cell>
          <cell r="AD326">
            <v>0</v>
          </cell>
          <cell r="AE326">
            <v>13650</v>
          </cell>
          <cell r="AF326">
            <v>2242.5</v>
          </cell>
          <cell r="AG326">
            <v>0</v>
          </cell>
          <cell r="AH326">
            <v>0</v>
          </cell>
          <cell r="AI326">
            <v>14274</v>
          </cell>
          <cell r="AJ326">
            <v>0</v>
          </cell>
          <cell r="AK326">
            <v>3900</v>
          </cell>
          <cell r="AL326">
            <v>0</v>
          </cell>
          <cell r="AM326">
            <v>28654489.5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 t="str">
            <v>LP PPFF CORP SULFATO FERROSO + ACIDO FOLICO TABLETA</v>
          </cell>
          <cell r="BA326" t="str">
            <v>ADJUDICADO</v>
          </cell>
          <cell r="BB326" t="str">
            <v>ADJUDICADO</v>
          </cell>
          <cell r="BD326" t="str">
            <v>DIRECTA-PROC-64-2024-CENARES/ MINSA-1</v>
          </cell>
        </row>
        <row r="327">
          <cell r="D327" t="str">
            <v>00234</v>
          </cell>
          <cell r="E327" t="str">
            <v>583000020001</v>
          </cell>
          <cell r="F327" t="str">
            <v>ADENOSINA 6 mg/2 mL 2 mL INYECTABLE</v>
          </cell>
          <cell r="G327" t="str">
            <v>PPFF</v>
          </cell>
          <cell r="H327">
            <v>7.3</v>
          </cell>
          <cell r="I327">
            <v>8.0299999999999994</v>
          </cell>
          <cell r="J327">
            <v>6.54</v>
          </cell>
          <cell r="P327">
            <v>10400</v>
          </cell>
          <cell r="U327">
            <v>2300</v>
          </cell>
          <cell r="W327">
            <v>25</v>
          </cell>
          <cell r="AA327">
            <v>12725</v>
          </cell>
          <cell r="AB327">
            <v>68016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15042</v>
          </cell>
          <cell r="AH327">
            <v>0</v>
          </cell>
          <cell r="AI327">
            <v>163.5</v>
          </cell>
          <cell r="AJ327">
            <v>0</v>
          </cell>
          <cell r="AK327">
            <v>0</v>
          </cell>
          <cell r="AL327">
            <v>0</v>
          </cell>
          <cell r="AM327">
            <v>83221.5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 t="str">
            <v>SIE PPFF CORP  (31 ITEMS)</v>
          </cell>
          <cell r="BA327" t="str">
            <v>CONSENTIDO</v>
          </cell>
          <cell r="BB327" t="str">
            <v>CONSENTIDO</v>
          </cell>
          <cell r="BD327" t="str">
            <v>SIE-SIE-61-2024-CENARES/ MINSA-1</v>
          </cell>
        </row>
        <row r="328">
          <cell r="D328" t="str">
            <v>00794</v>
          </cell>
          <cell r="E328" t="str">
            <v>580700100009</v>
          </cell>
          <cell r="F328" t="str">
            <v>AMOXICILINA 250 mg/5 mL 60 mL SUSPENSION</v>
          </cell>
          <cell r="G328" t="str">
            <v>PPFF</v>
          </cell>
          <cell r="H328">
            <v>4.2699999999999996</v>
          </cell>
          <cell r="I328">
            <v>4.6969999999999992</v>
          </cell>
          <cell r="J328">
            <v>2.2799999999999998</v>
          </cell>
          <cell r="P328">
            <v>2088650</v>
          </cell>
          <cell r="T328">
            <v>275</v>
          </cell>
          <cell r="U328">
            <v>4000</v>
          </cell>
          <cell r="X328">
            <v>6000</v>
          </cell>
          <cell r="Y328">
            <v>500</v>
          </cell>
          <cell r="AA328">
            <v>2099425</v>
          </cell>
          <cell r="AB328">
            <v>4762122</v>
          </cell>
          <cell r="AC328">
            <v>0</v>
          </cell>
          <cell r="AD328">
            <v>0</v>
          </cell>
          <cell r="AE328">
            <v>0</v>
          </cell>
          <cell r="AF328">
            <v>627</v>
          </cell>
          <cell r="AG328">
            <v>9120</v>
          </cell>
          <cell r="AH328">
            <v>0</v>
          </cell>
          <cell r="AI328">
            <v>0</v>
          </cell>
          <cell r="AJ328">
            <v>13679.999999999998</v>
          </cell>
          <cell r="AK328">
            <v>1140</v>
          </cell>
          <cell r="AL328">
            <v>0</v>
          </cell>
          <cell r="AM328">
            <v>4786689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  <cell r="AZ328" t="str">
            <v>SIE PPFF CORP  (31 ITEMS)</v>
          </cell>
          <cell r="BA328" t="str">
            <v>CONSENTIDO</v>
          </cell>
          <cell r="BB328" t="str">
            <v>CONSENTIDO</v>
          </cell>
          <cell r="BD328" t="str">
            <v>SIE-SIE-61-2024-CENARES/ MINSA-1</v>
          </cell>
        </row>
        <row r="329">
          <cell r="D329" t="str">
            <v>00830</v>
          </cell>
          <cell r="E329" t="str">
            <v>580700090007</v>
          </cell>
          <cell r="F329" t="str">
            <v>AMPICILINA SODICA 1 g  INYECTABLE</v>
          </cell>
          <cell r="G329" t="str">
            <v>PPFF</v>
          </cell>
          <cell r="H329">
            <v>0.61</v>
          </cell>
          <cell r="I329">
            <v>0.67100000000000004</v>
          </cell>
          <cell r="J329">
            <v>0.57999999999999996</v>
          </cell>
          <cell r="P329">
            <v>497350</v>
          </cell>
          <cell r="T329">
            <v>1850</v>
          </cell>
          <cell r="U329">
            <v>1200</v>
          </cell>
          <cell r="AA329">
            <v>500400</v>
          </cell>
          <cell r="AB329">
            <v>288463</v>
          </cell>
          <cell r="AC329">
            <v>0</v>
          </cell>
          <cell r="AD329">
            <v>0</v>
          </cell>
          <cell r="AE329">
            <v>0</v>
          </cell>
          <cell r="AF329">
            <v>1073</v>
          </cell>
          <cell r="AG329">
            <v>696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290232</v>
          </cell>
          <cell r="AN329">
            <v>0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 t="str">
            <v>SIE PPFF CORP  (31 ITEMS)</v>
          </cell>
          <cell r="BA329" t="str">
            <v>CONSENTIDO</v>
          </cell>
          <cell r="BB329" t="str">
            <v>CONSENTIDO</v>
          </cell>
          <cell r="BD329" t="str">
            <v>SIE-SIE-61-2024-CENARES/ MINSA-1</v>
          </cell>
        </row>
        <row r="330">
          <cell r="D330" t="str">
            <v>00939</v>
          </cell>
          <cell r="E330" t="str">
            <v>581000080002</v>
          </cell>
          <cell r="F330" t="str">
            <v>AZITROMICINA 200 mg/5 mL 60 mL SUSPENSION</v>
          </cell>
          <cell r="G330" t="str">
            <v>PPFF</v>
          </cell>
          <cell r="H330">
            <v>4.5699999999999994</v>
          </cell>
          <cell r="I330">
            <v>5.0269999999999992</v>
          </cell>
          <cell r="J330">
            <v>4.3600000000000003</v>
          </cell>
          <cell r="P330">
            <v>235875</v>
          </cell>
          <cell r="R330">
            <v>1000</v>
          </cell>
          <cell r="S330">
            <v>3000</v>
          </cell>
          <cell r="T330">
            <v>25</v>
          </cell>
          <cell r="U330">
            <v>2100</v>
          </cell>
          <cell r="Y330">
            <v>450</v>
          </cell>
          <cell r="AA330">
            <v>242450</v>
          </cell>
          <cell r="AB330">
            <v>1028415.0000000001</v>
          </cell>
          <cell r="AC330">
            <v>0</v>
          </cell>
          <cell r="AD330">
            <v>4360</v>
          </cell>
          <cell r="AE330">
            <v>13080.000000000002</v>
          </cell>
          <cell r="AF330">
            <v>109.00000000000001</v>
          </cell>
          <cell r="AG330">
            <v>9156</v>
          </cell>
          <cell r="AH330">
            <v>0</v>
          </cell>
          <cell r="AI330">
            <v>0</v>
          </cell>
          <cell r="AJ330">
            <v>0</v>
          </cell>
          <cell r="AK330">
            <v>1962.0000000000002</v>
          </cell>
          <cell r="AL330">
            <v>0</v>
          </cell>
          <cell r="AM330">
            <v>1057082</v>
          </cell>
          <cell r="AN330">
            <v>0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 t="str">
            <v>SIE PPFF CORP  (31 ITEMS)</v>
          </cell>
          <cell r="BA330" t="str">
            <v>CONSENTIDO</v>
          </cell>
          <cell r="BB330" t="str">
            <v>CONSENTIDO</v>
          </cell>
          <cell r="BD330" t="str">
            <v>SIE-SIE-61-2024-CENARES/ MINSA-1</v>
          </cell>
        </row>
        <row r="331">
          <cell r="D331" t="str">
            <v>01029</v>
          </cell>
          <cell r="E331" t="str">
            <v>580700110003</v>
          </cell>
          <cell r="F331" t="str">
            <v>BENCILPENICILINA PROCAINICA 1000000 UI  INYECTABLE</v>
          </cell>
          <cell r="G331" t="str">
            <v>PPFF</v>
          </cell>
          <cell r="H331">
            <v>0.52</v>
          </cell>
          <cell r="I331">
            <v>0.57200000000000006</v>
          </cell>
          <cell r="J331">
            <v>0.49</v>
          </cell>
          <cell r="P331">
            <v>1067600</v>
          </cell>
          <cell r="R331">
            <v>1000</v>
          </cell>
          <cell r="T331">
            <v>27100</v>
          </cell>
          <cell r="W331">
            <v>5000</v>
          </cell>
          <cell r="X331">
            <v>1000</v>
          </cell>
          <cell r="Y331">
            <v>150</v>
          </cell>
          <cell r="AA331">
            <v>1101850</v>
          </cell>
          <cell r="AB331">
            <v>523124</v>
          </cell>
          <cell r="AC331">
            <v>0</v>
          </cell>
          <cell r="AD331">
            <v>490</v>
          </cell>
          <cell r="AE331">
            <v>0</v>
          </cell>
          <cell r="AF331">
            <v>13279</v>
          </cell>
          <cell r="AG331">
            <v>0</v>
          </cell>
          <cell r="AH331">
            <v>0</v>
          </cell>
          <cell r="AI331">
            <v>2450</v>
          </cell>
          <cell r="AJ331">
            <v>490</v>
          </cell>
          <cell r="AK331">
            <v>73.5</v>
          </cell>
          <cell r="AL331">
            <v>0</v>
          </cell>
          <cell r="AM331">
            <v>539906.5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 t="str">
            <v>SIE PPFF CORP  (31 ITEMS)</v>
          </cell>
          <cell r="BA331" t="str">
            <v>CONSENTIDO</v>
          </cell>
          <cell r="BB331" t="str">
            <v>CONSENTIDO</v>
          </cell>
          <cell r="BD331" t="str">
            <v>SIE-SIE-61-2024-CENARES/ MINSA-1</v>
          </cell>
        </row>
        <row r="332">
          <cell r="D332" t="str">
            <v>01043</v>
          </cell>
          <cell r="E332" t="str">
            <v>580700160003</v>
          </cell>
          <cell r="F332" t="str">
            <v>BENCILPENICILINA BENZATINA 1200000 UI  INYECTABLE</v>
          </cell>
          <cell r="G332" t="str">
            <v>PPFF</v>
          </cell>
          <cell r="H332">
            <v>0.57999999999999996</v>
          </cell>
          <cell r="I332">
            <v>0.6379999999999999</v>
          </cell>
          <cell r="J332">
            <v>0.55000000000000004</v>
          </cell>
          <cell r="P332">
            <v>684690</v>
          </cell>
          <cell r="R332">
            <v>500</v>
          </cell>
          <cell r="T332">
            <v>23750</v>
          </cell>
          <cell r="U332">
            <v>8000</v>
          </cell>
          <cell r="W332">
            <v>200</v>
          </cell>
          <cell r="X332">
            <v>7000</v>
          </cell>
          <cell r="Y332">
            <v>550</v>
          </cell>
          <cell r="AA332">
            <v>724690</v>
          </cell>
          <cell r="AB332">
            <v>376579.50000000006</v>
          </cell>
          <cell r="AC332">
            <v>0</v>
          </cell>
          <cell r="AD332">
            <v>275</v>
          </cell>
          <cell r="AE332">
            <v>0</v>
          </cell>
          <cell r="AF332">
            <v>13062.500000000002</v>
          </cell>
          <cell r="AG332">
            <v>4400</v>
          </cell>
          <cell r="AH332">
            <v>0</v>
          </cell>
          <cell r="AI332">
            <v>110.00000000000001</v>
          </cell>
          <cell r="AJ332">
            <v>3850.0000000000005</v>
          </cell>
          <cell r="AK332">
            <v>302.5</v>
          </cell>
          <cell r="AL332">
            <v>0</v>
          </cell>
          <cell r="AM332">
            <v>398579.50000000006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 t="str">
            <v>SIE PPFF CORP  (31 ITEMS)</v>
          </cell>
          <cell r="BA332" t="str">
            <v>CONSENTIDO</v>
          </cell>
          <cell r="BB332" t="str">
            <v>CONSENTIDO</v>
          </cell>
          <cell r="BD332" t="str">
            <v>SIE-SIE-61-2024-CENARES/ MINSA-1</v>
          </cell>
        </row>
        <row r="333">
          <cell r="D333" t="str">
            <v>01260</v>
          </cell>
          <cell r="E333" t="str">
            <v>583800730012</v>
          </cell>
          <cell r="F333" t="str">
            <v>BISMUTO SUBSALICILATO 87.33 mg/5 mL 240 mL SUSPENSION</v>
          </cell>
          <cell r="G333" t="str">
            <v>PPFF</v>
          </cell>
          <cell r="H333">
            <v>1.83</v>
          </cell>
          <cell r="I333">
            <v>2.0129999999999999</v>
          </cell>
          <cell r="J333">
            <v>4.53</v>
          </cell>
          <cell r="P333">
            <v>98897</v>
          </cell>
          <cell r="W333">
            <v>13500</v>
          </cell>
          <cell r="X333">
            <v>8000</v>
          </cell>
          <cell r="AA333">
            <v>120397</v>
          </cell>
          <cell r="AB333">
            <v>448003.41000000003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61155</v>
          </cell>
          <cell r="AJ333">
            <v>36240</v>
          </cell>
          <cell r="AK333">
            <v>0</v>
          </cell>
          <cell r="AL333">
            <v>0</v>
          </cell>
          <cell r="AM333">
            <v>545398.41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 t="str">
            <v>SIE PPFF CORP  (31 ITEMS)</v>
          </cell>
          <cell r="BA333" t="str">
            <v>CONSENTIDO</v>
          </cell>
          <cell r="BB333" t="str">
            <v>CONSENTIDO</v>
          </cell>
          <cell r="BD333" t="str">
            <v>SIE-SIE-61-2024-CENARES/ MINSA-1</v>
          </cell>
        </row>
        <row r="334">
          <cell r="D334" t="str">
            <v>01628</v>
          </cell>
          <cell r="E334" t="str">
            <v>580800180002</v>
          </cell>
          <cell r="F334" t="str">
            <v>CEFALEXINA 250 mg/5 mL 60 mL SUSPENSION</v>
          </cell>
          <cell r="G334" t="str">
            <v>PPFF</v>
          </cell>
          <cell r="H334">
            <v>4.3899999999999997</v>
          </cell>
          <cell r="I334">
            <v>4.8289999999999997</v>
          </cell>
          <cell r="J334">
            <v>4.1900000000000004</v>
          </cell>
          <cell r="P334">
            <v>448925</v>
          </cell>
          <cell r="U334">
            <v>2000</v>
          </cell>
          <cell r="W334">
            <v>200</v>
          </cell>
          <cell r="X334">
            <v>600</v>
          </cell>
          <cell r="Y334">
            <v>300</v>
          </cell>
          <cell r="AA334">
            <v>452025</v>
          </cell>
          <cell r="AB334">
            <v>1880995.7500000002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8380</v>
          </cell>
          <cell r="AH334">
            <v>0</v>
          </cell>
          <cell r="AI334">
            <v>838.00000000000011</v>
          </cell>
          <cell r="AJ334">
            <v>2514.0000000000005</v>
          </cell>
          <cell r="AK334">
            <v>1257.0000000000002</v>
          </cell>
          <cell r="AL334">
            <v>0</v>
          </cell>
          <cell r="AM334">
            <v>1893984.7500000002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 t="str">
            <v>SIE PPFF CORP  (31 ITEMS)</v>
          </cell>
          <cell r="BA334" t="str">
            <v>CONSENTIDO</v>
          </cell>
          <cell r="BB334" t="str">
            <v>CONSENTIDO</v>
          </cell>
          <cell r="BD334" t="str">
            <v>SIE-SIE-61-2024-CENARES/ MINSA-1</v>
          </cell>
        </row>
        <row r="335">
          <cell r="D335" t="str">
            <v>01925</v>
          </cell>
          <cell r="E335" t="str">
            <v>581000040009</v>
          </cell>
          <cell r="F335" t="str">
            <v>CLARITROMICINA 250 mg/5 mL 60 mL SUSPENSION</v>
          </cell>
          <cell r="G335" t="str">
            <v>PPFF</v>
          </cell>
          <cell r="H335">
            <v>10.77</v>
          </cell>
          <cell r="I335">
            <v>11.847</v>
          </cell>
          <cell r="J335">
            <v>11.67</v>
          </cell>
          <cell r="P335">
            <v>28900</v>
          </cell>
          <cell r="U335">
            <v>150</v>
          </cell>
          <cell r="AA335">
            <v>29050</v>
          </cell>
          <cell r="AB335">
            <v>337263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1750.5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339013.5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 t="str">
            <v>SIE PPFF CORP  (31 ITEMS)</v>
          </cell>
          <cell r="BA335" t="str">
            <v>CONSENTIDO</v>
          </cell>
          <cell r="BB335" t="str">
            <v>CONSENTIDO</v>
          </cell>
          <cell r="BD335" t="str">
            <v>SIE-SIE-61-2024-CENARES/ MINSA-1</v>
          </cell>
        </row>
        <row r="336">
          <cell r="D336" t="str">
            <v>01973</v>
          </cell>
          <cell r="E336" t="str">
            <v>583300230002</v>
          </cell>
          <cell r="F336" t="str">
            <v>CLOBETASOL PROPIONATO 50 mg/100 g 25 g CREMA</v>
          </cell>
          <cell r="G336" t="str">
            <v>PPFF</v>
          </cell>
          <cell r="H336">
            <v>1.93</v>
          </cell>
          <cell r="I336">
            <v>2.1229999999999998</v>
          </cell>
          <cell r="J336">
            <v>1.84</v>
          </cell>
          <cell r="P336">
            <v>236550</v>
          </cell>
          <cell r="T336">
            <v>3275</v>
          </cell>
          <cell r="U336">
            <v>10000</v>
          </cell>
          <cell r="W336">
            <v>1500</v>
          </cell>
          <cell r="X336">
            <v>2500</v>
          </cell>
          <cell r="Y336">
            <v>2400</v>
          </cell>
          <cell r="AA336">
            <v>256225</v>
          </cell>
          <cell r="AB336">
            <v>435252</v>
          </cell>
          <cell r="AC336">
            <v>0</v>
          </cell>
          <cell r="AD336">
            <v>0</v>
          </cell>
          <cell r="AE336">
            <v>0</v>
          </cell>
          <cell r="AF336">
            <v>6026</v>
          </cell>
          <cell r="AG336">
            <v>18400</v>
          </cell>
          <cell r="AH336">
            <v>0</v>
          </cell>
          <cell r="AI336">
            <v>2760</v>
          </cell>
          <cell r="AJ336">
            <v>4600</v>
          </cell>
          <cell r="AK336">
            <v>4416</v>
          </cell>
          <cell r="AL336">
            <v>0</v>
          </cell>
          <cell r="AM336">
            <v>471454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 t="str">
            <v>SIE PPFF CORP  (31 ITEMS)</v>
          </cell>
          <cell r="BA336" t="str">
            <v>CONSENTIDO</v>
          </cell>
          <cell r="BB336" t="str">
            <v>CONSENTIDO</v>
          </cell>
          <cell r="BD336" t="str">
            <v>SIE-SIE-61-2024-CENARES/ MINSA-1</v>
          </cell>
        </row>
        <row r="337">
          <cell r="D337" t="str">
            <v>02309</v>
          </cell>
          <cell r="E337" t="str">
            <v>583301020009</v>
          </cell>
          <cell r="F337" t="str">
            <v>CLOTRIMAZOL 1 g/100 mL (1 %) 20 mL SOLUCION</v>
          </cell>
          <cell r="G337" t="str">
            <v>PPFF</v>
          </cell>
          <cell r="H337">
            <v>1.75</v>
          </cell>
          <cell r="I337">
            <v>1.925</v>
          </cell>
          <cell r="J337">
            <v>1.67</v>
          </cell>
          <cell r="P337">
            <v>26850</v>
          </cell>
          <cell r="T337">
            <v>1000</v>
          </cell>
          <cell r="U337">
            <v>18000</v>
          </cell>
          <cell r="W337">
            <v>1000</v>
          </cell>
          <cell r="X337">
            <v>4000</v>
          </cell>
          <cell r="Y337">
            <v>5500</v>
          </cell>
          <cell r="AA337">
            <v>56350</v>
          </cell>
          <cell r="AB337">
            <v>44839.5</v>
          </cell>
          <cell r="AC337">
            <v>0</v>
          </cell>
          <cell r="AD337">
            <v>0</v>
          </cell>
          <cell r="AE337">
            <v>0</v>
          </cell>
          <cell r="AF337">
            <v>1670</v>
          </cell>
          <cell r="AG337">
            <v>30060</v>
          </cell>
          <cell r="AH337">
            <v>0</v>
          </cell>
          <cell r="AI337">
            <v>1670</v>
          </cell>
          <cell r="AJ337">
            <v>6680</v>
          </cell>
          <cell r="AK337">
            <v>9185</v>
          </cell>
          <cell r="AL337">
            <v>0</v>
          </cell>
          <cell r="AM337">
            <v>94104.5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 t="str">
            <v>SIE PPFF CORP  (31 ITEMS)</v>
          </cell>
          <cell r="BA337" t="str">
            <v>CONSENTIDO</v>
          </cell>
          <cell r="BB337" t="str">
            <v>CONSENTIDO</v>
          </cell>
          <cell r="BD337" t="str">
            <v>SIE-SIE-61-2024-CENARES/ MINSA-1</v>
          </cell>
        </row>
        <row r="338">
          <cell r="D338" t="str">
            <v>02794</v>
          </cell>
          <cell r="E338" t="str">
            <v>584400680009</v>
          </cell>
          <cell r="F338" t="str">
            <v>DICLOFENACO (SOLUCION OFTALMICA) 1 mg/mL 5 mL SOLUCION</v>
          </cell>
          <cell r="G338" t="str">
            <v>PPFF</v>
          </cell>
          <cell r="H338">
            <v>2.9299999999999997</v>
          </cell>
          <cell r="I338">
            <v>3.2229999999999999</v>
          </cell>
          <cell r="J338">
            <v>2.79</v>
          </cell>
          <cell r="P338">
            <v>71350</v>
          </cell>
          <cell r="R338">
            <v>1000</v>
          </cell>
          <cell r="T338">
            <v>950</v>
          </cell>
          <cell r="U338">
            <v>1800</v>
          </cell>
          <cell r="W338">
            <v>450</v>
          </cell>
          <cell r="X338">
            <v>50</v>
          </cell>
          <cell r="Y338">
            <v>200</v>
          </cell>
          <cell r="AA338">
            <v>75800</v>
          </cell>
          <cell r="AB338">
            <v>199066.5</v>
          </cell>
          <cell r="AC338">
            <v>0</v>
          </cell>
          <cell r="AD338">
            <v>2790</v>
          </cell>
          <cell r="AE338">
            <v>0</v>
          </cell>
          <cell r="AF338">
            <v>2650.5</v>
          </cell>
          <cell r="AG338">
            <v>5022</v>
          </cell>
          <cell r="AH338">
            <v>0</v>
          </cell>
          <cell r="AI338">
            <v>1255.5</v>
          </cell>
          <cell r="AJ338">
            <v>139.5</v>
          </cell>
          <cell r="AK338">
            <v>558</v>
          </cell>
          <cell r="AL338">
            <v>0</v>
          </cell>
          <cell r="AM338">
            <v>211482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 t="str">
            <v>SIE PPFF CORP  (31 ITEMS)</v>
          </cell>
          <cell r="BA338" t="str">
            <v>CONSENTIDO</v>
          </cell>
          <cell r="BB338" t="str">
            <v>CONSENTIDO</v>
          </cell>
          <cell r="BD338" t="str">
            <v>SIE-SIE-61-2024-CENARES/ MINSA-1</v>
          </cell>
        </row>
        <row r="339">
          <cell r="D339" t="str">
            <v>03747</v>
          </cell>
          <cell r="E339" t="str">
            <v>580900040004</v>
          </cell>
          <cell r="F339" t="str">
            <v>GENTAMICINA (COMO SULFATO) 80 mg/mL 2 mL INYECTABLE</v>
          </cell>
          <cell r="G339" t="str">
            <v>PPFF</v>
          </cell>
          <cell r="H339">
            <v>0.35000000000000003</v>
          </cell>
          <cell r="I339">
            <v>0.38500000000000001</v>
          </cell>
          <cell r="J339">
            <v>0.34</v>
          </cell>
          <cell r="P339">
            <v>936750</v>
          </cell>
          <cell r="T339">
            <v>14300</v>
          </cell>
          <cell r="U339">
            <v>4000</v>
          </cell>
          <cell r="W339">
            <v>1700</v>
          </cell>
          <cell r="X339">
            <v>500</v>
          </cell>
          <cell r="Y339">
            <v>900</v>
          </cell>
          <cell r="AA339">
            <v>958150</v>
          </cell>
          <cell r="AB339">
            <v>318495</v>
          </cell>
          <cell r="AC339">
            <v>0</v>
          </cell>
          <cell r="AD339">
            <v>0</v>
          </cell>
          <cell r="AE339">
            <v>0</v>
          </cell>
          <cell r="AF339">
            <v>4862</v>
          </cell>
          <cell r="AG339">
            <v>1360</v>
          </cell>
          <cell r="AH339">
            <v>0</v>
          </cell>
          <cell r="AI339">
            <v>578</v>
          </cell>
          <cell r="AJ339">
            <v>170</v>
          </cell>
          <cell r="AK339">
            <v>306</v>
          </cell>
          <cell r="AL339">
            <v>0</v>
          </cell>
          <cell r="AM339">
            <v>325771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 t="str">
            <v>SIE PPFF CORP  (31 ITEMS)</v>
          </cell>
          <cell r="BA339" t="str">
            <v>CONSENTIDO</v>
          </cell>
          <cell r="BB339" t="str">
            <v>CONSENTIDO</v>
          </cell>
          <cell r="BD339" t="str">
            <v>SIE-SIE-61-2024-CENARES/ MINSA-1</v>
          </cell>
        </row>
        <row r="340">
          <cell r="D340" t="str">
            <v>03751</v>
          </cell>
          <cell r="E340" t="str">
            <v>580900040002</v>
          </cell>
          <cell r="F340" t="str">
            <v>GENTAMICINA (COMO SULFATO) 40 mg/mL 2 mL INYECTABLE</v>
          </cell>
          <cell r="G340" t="str">
            <v>PPFF</v>
          </cell>
          <cell r="H340">
            <v>0.33</v>
          </cell>
          <cell r="I340">
            <v>0.36299999999999999</v>
          </cell>
          <cell r="J340">
            <v>0.32</v>
          </cell>
          <cell r="P340">
            <v>556700</v>
          </cell>
          <cell r="X340">
            <v>4000</v>
          </cell>
          <cell r="AA340">
            <v>560700</v>
          </cell>
          <cell r="AB340">
            <v>178144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1280</v>
          </cell>
          <cell r="AK340">
            <v>0</v>
          </cell>
          <cell r="AL340">
            <v>0</v>
          </cell>
          <cell r="AM340">
            <v>179424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 t="str">
            <v>SIE PPFF CORP  (31 ITEMS)</v>
          </cell>
          <cell r="BA340" t="str">
            <v>CONSENTIDO</v>
          </cell>
          <cell r="BB340" t="str">
            <v>CONSENTIDO</v>
          </cell>
          <cell r="BD340" t="str">
            <v>SIE-SIE-61-2024-CENARES/ MINSA-1</v>
          </cell>
        </row>
        <row r="341">
          <cell r="D341" t="str">
            <v>03787</v>
          </cell>
          <cell r="E341" t="str">
            <v>585100070012</v>
          </cell>
          <cell r="F341" t="str">
            <v>DEXTROSA 333 mg/mL (33 %) 20 mL INYECTABLE</v>
          </cell>
          <cell r="G341" t="str">
            <v>PPFF</v>
          </cell>
          <cell r="H341">
            <v>0.95</v>
          </cell>
          <cell r="I341">
            <v>1.0449999999999999</v>
          </cell>
          <cell r="J341">
            <v>0.87</v>
          </cell>
          <cell r="P341">
            <v>795925</v>
          </cell>
          <cell r="S341">
            <v>6200</v>
          </cell>
          <cell r="T341">
            <v>1250</v>
          </cell>
          <cell r="U341">
            <v>20000</v>
          </cell>
          <cell r="W341">
            <v>25</v>
          </cell>
          <cell r="X341">
            <v>500</v>
          </cell>
          <cell r="Y341">
            <v>500</v>
          </cell>
          <cell r="Z341">
            <v>3500</v>
          </cell>
          <cell r="AA341">
            <v>827900</v>
          </cell>
          <cell r="AB341">
            <v>692454.75</v>
          </cell>
          <cell r="AC341">
            <v>0</v>
          </cell>
          <cell r="AD341">
            <v>0</v>
          </cell>
          <cell r="AE341">
            <v>5394</v>
          </cell>
          <cell r="AF341">
            <v>1087.5</v>
          </cell>
          <cell r="AG341">
            <v>17400</v>
          </cell>
          <cell r="AH341">
            <v>0</v>
          </cell>
          <cell r="AI341">
            <v>21.75</v>
          </cell>
          <cell r="AJ341">
            <v>435</v>
          </cell>
          <cell r="AK341">
            <v>435</v>
          </cell>
          <cell r="AL341">
            <v>3045</v>
          </cell>
          <cell r="AM341">
            <v>720273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 t="str">
            <v>SIE PPFF CORP  (31 ITEMS)</v>
          </cell>
          <cell r="BA341" t="str">
            <v>CONSENTIDO</v>
          </cell>
          <cell r="BB341" t="str">
            <v>CONSENTIDO</v>
          </cell>
          <cell r="BD341" t="str">
            <v>SIE-SIE-61-2024-CENARES/ MINSA-1</v>
          </cell>
        </row>
        <row r="342">
          <cell r="D342" t="str">
            <v>04794</v>
          </cell>
          <cell r="E342" t="str">
            <v>581900040001</v>
          </cell>
          <cell r="F342" t="str">
            <v>METRONIDAZOL 250 mg/5 mL 120 mL SUSPENSION</v>
          </cell>
          <cell r="G342" t="str">
            <v>PPFF</v>
          </cell>
          <cell r="H342">
            <v>3.6799999999999997</v>
          </cell>
          <cell r="I342">
            <v>4.048</v>
          </cell>
          <cell r="J342">
            <v>3.57</v>
          </cell>
          <cell r="P342">
            <v>235500</v>
          </cell>
          <cell r="U342">
            <v>300</v>
          </cell>
          <cell r="X342">
            <v>25</v>
          </cell>
          <cell r="Y342">
            <v>25</v>
          </cell>
          <cell r="AA342">
            <v>235850</v>
          </cell>
          <cell r="AB342">
            <v>840735</v>
          </cell>
          <cell r="AC342">
            <v>0</v>
          </cell>
          <cell r="AD342">
            <v>0</v>
          </cell>
          <cell r="AE342">
            <v>0</v>
          </cell>
          <cell r="AF342">
            <v>0</v>
          </cell>
          <cell r="AG342">
            <v>1071</v>
          </cell>
          <cell r="AH342">
            <v>0</v>
          </cell>
          <cell r="AI342">
            <v>0</v>
          </cell>
          <cell r="AJ342">
            <v>89.25</v>
          </cell>
          <cell r="AK342">
            <v>89.25</v>
          </cell>
          <cell r="AL342">
            <v>0</v>
          </cell>
          <cell r="AM342">
            <v>841984.5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 t="str">
            <v>SIE PPFF CORP  (31 ITEMS)</v>
          </cell>
          <cell r="BA342" t="str">
            <v>CONSENTIDO</v>
          </cell>
          <cell r="BB342" t="str">
            <v>CONSENTIDO</v>
          </cell>
          <cell r="BD342" t="str">
            <v>SIE-SIE-61-2024-CENARES/ MINSA-1</v>
          </cell>
        </row>
        <row r="343">
          <cell r="D343" t="str">
            <v>04831</v>
          </cell>
          <cell r="E343" t="str">
            <v>584900300001</v>
          </cell>
          <cell r="F343" t="str">
            <v>MIDAZOLAM 5 mg 5 mL INYECTABLE</v>
          </cell>
          <cell r="G343" t="str">
            <v>PPFF</v>
          </cell>
          <cell r="H343">
            <v>0.89</v>
          </cell>
          <cell r="I343">
            <v>0.97899999999999998</v>
          </cell>
          <cell r="J343">
            <v>0.86</v>
          </cell>
          <cell r="P343">
            <v>431275</v>
          </cell>
          <cell r="U343">
            <v>14000</v>
          </cell>
          <cell r="W343">
            <v>200</v>
          </cell>
          <cell r="X343">
            <v>1000</v>
          </cell>
          <cell r="Y343">
            <v>1000</v>
          </cell>
          <cell r="AA343">
            <v>447475</v>
          </cell>
          <cell r="AB343">
            <v>370896.5</v>
          </cell>
          <cell r="AC343">
            <v>0</v>
          </cell>
          <cell r="AD343">
            <v>0</v>
          </cell>
          <cell r="AE343">
            <v>0</v>
          </cell>
          <cell r="AF343">
            <v>0</v>
          </cell>
          <cell r="AG343">
            <v>12040</v>
          </cell>
          <cell r="AH343">
            <v>0</v>
          </cell>
          <cell r="AI343">
            <v>172</v>
          </cell>
          <cell r="AJ343">
            <v>860</v>
          </cell>
          <cell r="AK343">
            <v>860</v>
          </cell>
          <cell r="AL343">
            <v>0</v>
          </cell>
          <cell r="AM343">
            <v>384828.5</v>
          </cell>
          <cell r="AN343">
            <v>0</v>
          </cell>
          <cell r="AO343">
            <v>0</v>
          </cell>
          <cell r="AP343">
            <v>0</v>
          </cell>
          <cell r="AQ343">
            <v>0</v>
          </cell>
          <cell r="AR343">
            <v>0</v>
          </cell>
          <cell r="AS343">
            <v>0</v>
          </cell>
          <cell r="AT343">
            <v>0</v>
          </cell>
          <cell r="AU343">
            <v>0</v>
          </cell>
          <cell r="AV343">
            <v>0</v>
          </cell>
          <cell r="AW343">
            <v>0</v>
          </cell>
          <cell r="AX343">
            <v>0</v>
          </cell>
          <cell r="AY343">
            <v>0</v>
          </cell>
          <cell r="AZ343" t="str">
            <v>SIE PPFF CORP  (31 ITEMS)</v>
          </cell>
          <cell r="BA343" t="str">
            <v>CONSENTIDO</v>
          </cell>
          <cell r="BB343" t="str">
            <v>CONSENTIDO</v>
          </cell>
          <cell r="BD343" t="str">
            <v>SIE-SIE-61-2024-CENARES/ MINSA-1</v>
          </cell>
        </row>
        <row r="344">
          <cell r="D344" t="str">
            <v>05281</v>
          </cell>
          <cell r="E344" t="str">
            <v>580200460002</v>
          </cell>
          <cell r="F344" t="str">
            <v>PARACETAMOL 100 mg/mL 10 mL SOLUCION</v>
          </cell>
          <cell r="G344" t="str">
            <v>PPFF</v>
          </cell>
          <cell r="H344">
            <v>1.32</v>
          </cell>
          <cell r="I344">
            <v>1.452</v>
          </cell>
          <cell r="J344">
            <v>1.28</v>
          </cell>
          <cell r="P344">
            <v>1384800</v>
          </cell>
          <cell r="S344">
            <v>2500</v>
          </cell>
          <cell r="T344">
            <v>175</v>
          </cell>
          <cell r="U344">
            <v>3400</v>
          </cell>
          <cell r="W344">
            <v>2200</v>
          </cell>
          <cell r="X344">
            <v>100</v>
          </cell>
          <cell r="Y344">
            <v>550</v>
          </cell>
          <cell r="AA344">
            <v>1393725</v>
          </cell>
          <cell r="AB344">
            <v>1772544</v>
          </cell>
          <cell r="AC344">
            <v>0</v>
          </cell>
          <cell r="AD344">
            <v>0</v>
          </cell>
          <cell r="AE344">
            <v>3200</v>
          </cell>
          <cell r="AF344">
            <v>224</v>
          </cell>
          <cell r="AG344">
            <v>4352</v>
          </cell>
          <cell r="AH344">
            <v>0</v>
          </cell>
          <cell r="AI344">
            <v>2816</v>
          </cell>
          <cell r="AJ344">
            <v>128</v>
          </cell>
          <cell r="AK344">
            <v>704</v>
          </cell>
          <cell r="AL344">
            <v>0</v>
          </cell>
          <cell r="AM344">
            <v>1783968</v>
          </cell>
          <cell r="AN344">
            <v>0</v>
          </cell>
          <cell r="AO344">
            <v>0</v>
          </cell>
          <cell r="AP344">
            <v>0</v>
          </cell>
          <cell r="AQ344">
            <v>0</v>
          </cell>
          <cell r="AR344">
            <v>0</v>
          </cell>
          <cell r="AS344">
            <v>0</v>
          </cell>
          <cell r="AT344">
            <v>0</v>
          </cell>
          <cell r="AU344">
            <v>0</v>
          </cell>
          <cell r="AV344">
            <v>0</v>
          </cell>
          <cell r="AW344">
            <v>0</v>
          </cell>
          <cell r="AX344">
            <v>0</v>
          </cell>
          <cell r="AY344">
            <v>0</v>
          </cell>
          <cell r="AZ344" t="str">
            <v>SIE PPFF CORP  (31 ITEMS)</v>
          </cell>
          <cell r="BA344" t="str">
            <v>CONSENTIDO</v>
          </cell>
          <cell r="BB344" t="str">
            <v>CONSENTIDO</v>
          </cell>
          <cell r="BD344" t="str">
            <v>SIE-SIE-61-2024-CENARES/ MINSA-1</v>
          </cell>
        </row>
        <row r="345">
          <cell r="D345" t="str">
            <v>05384</v>
          </cell>
          <cell r="E345" t="str">
            <v>583300960010</v>
          </cell>
          <cell r="F345" t="str">
            <v>PERMETRINA 5 g/100 g (5 %) 60 g CREMA</v>
          </cell>
          <cell r="G345" t="str">
            <v>PPFF</v>
          </cell>
          <cell r="H345">
            <v>7.8999999999999995</v>
          </cell>
          <cell r="I345">
            <v>8.69</v>
          </cell>
          <cell r="J345">
            <v>7.68</v>
          </cell>
          <cell r="P345">
            <v>43825</v>
          </cell>
          <cell r="S345">
            <v>1000</v>
          </cell>
          <cell r="T345">
            <v>500</v>
          </cell>
          <cell r="U345">
            <v>2000</v>
          </cell>
          <cell r="W345">
            <v>50</v>
          </cell>
          <cell r="X345">
            <v>600</v>
          </cell>
          <cell r="Y345">
            <v>225</v>
          </cell>
          <cell r="AA345">
            <v>48200</v>
          </cell>
          <cell r="AB345">
            <v>336576</v>
          </cell>
          <cell r="AC345">
            <v>0</v>
          </cell>
          <cell r="AD345">
            <v>0</v>
          </cell>
          <cell r="AE345">
            <v>7680</v>
          </cell>
          <cell r="AF345">
            <v>3840</v>
          </cell>
          <cell r="AG345">
            <v>15360</v>
          </cell>
          <cell r="AH345">
            <v>0</v>
          </cell>
          <cell r="AI345">
            <v>384</v>
          </cell>
          <cell r="AJ345">
            <v>4608</v>
          </cell>
          <cell r="AK345">
            <v>1728</v>
          </cell>
          <cell r="AL345">
            <v>0</v>
          </cell>
          <cell r="AM345">
            <v>370176</v>
          </cell>
          <cell r="AN345">
            <v>0</v>
          </cell>
          <cell r="AO345">
            <v>0</v>
          </cell>
          <cell r="AP345">
            <v>0</v>
          </cell>
          <cell r="AQ345">
            <v>0</v>
          </cell>
          <cell r="AR345">
            <v>0</v>
          </cell>
          <cell r="AS345">
            <v>0</v>
          </cell>
          <cell r="AT345">
            <v>0</v>
          </cell>
          <cell r="AU345">
            <v>0</v>
          </cell>
          <cell r="AV345">
            <v>0</v>
          </cell>
          <cell r="AW345">
            <v>0</v>
          </cell>
          <cell r="AX345">
            <v>0</v>
          </cell>
          <cell r="AY345">
            <v>0</v>
          </cell>
          <cell r="AZ345" t="str">
            <v>SIE PPFF CORP  (31 ITEMS)</v>
          </cell>
          <cell r="BA345" t="str">
            <v>CONSENTIDO</v>
          </cell>
          <cell r="BB345" t="str">
            <v>CONSENTIDO</v>
          </cell>
          <cell r="BD345" t="str">
            <v>SIE-SIE-61-2024-CENARES/ MINSA-1</v>
          </cell>
        </row>
        <row r="346">
          <cell r="D346" t="str">
            <v>05856</v>
          </cell>
          <cell r="E346" t="str">
            <v>585100120003</v>
          </cell>
          <cell r="F346" t="str">
            <v>SODIO BICARBONATO 8.4 g/100 mL (8.4 %) 20 mL INYECTABLE</v>
          </cell>
          <cell r="G346" t="str">
            <v>PPFF</v>
          </cell>
          <cell r="H346">
            <v>0.89</v>
          </cell>
          <cell r="I346">
            <v>0.97899999999999998</v>
          </cell>
          <cell r="J346">
            <v>0.73</v>
          </cell>
          <cell r="P346">
            <v>540350</v>
          </cell>
          <cell r="U346">
            <v>7500</v>
          </cell>
          <cell r="AA346">
            <v>547850</v>
          </cell>
          <cell r="AB346">
            <v>394455.5</v>
          </cell>
          <cell r="AC346">
            <v>0</v>
          </cell>
          <cell r="AD346">
            <v>0</v>
          </cell>
          <cell r="AE346">
            <v>0</v>
          </cell>
          <cell r="AF346">
            <v>0</v>
          </cell>
          <cell r="AG346">
            <v>5475</v>
          </cell>
          <cell r="AH346">
            <v>0</v>
          </cell>
          <cell r="AI346">
            <v>0</v>
          </cell>
          <cell r="AJ346">
            <v>0</v>
          </cell>
          <cell r="AK346">
            <v>0</v>
          </cell>
          <cell r="AL346">
            <v>0</v>
          </cell>
          <cell r="AM346">
            <v>399930.5</v>
          </cell>
          <cell r="AN346">
            <v>0</v>
          </cell>
          <cell r="AO346">
            <v>0</v>
          </cell>
          <cell r="AP346">
            <v>0</v>
          </cell>
          <cell r="AQ346">
            <v>0</v>
          </cell>
          <cell r="AR346">
            <v>0</v>
          </cell>
          <cell r="AS346">
            <v>0</v>
          </cell>
          <cell r="AT346">
            <v>0</v>
          </cell>
          <cell r="AU346">
            <v>0</v>
          </cell>
          <cell r="AV346">
            <v>0</v>
          </cell>
          <cell r="AW346">
            <v>0</v>
          </cell>
          <cell r="AX346">
            <v>0</v>
          </cell>
          <cell r="AY346">
            <v>0</v>
          </cell>
          <cell r="AZ346" t="str">
            <v>SIE PPFF CORP  (31 ITEMS)</v>
          </cell>
          <cell r="BA346" t="str">
            <v>CONSENTIDO</v>
          </cell>
          <cell r="BB346" t="str">
            <v>CONSENTIDO</v>
          </cell>
          <cell r="BD346" t="str">
            <v>SIE-SIE-61-2024-CENARES/ MINSA-1</v>
          </cell>
        </row>
        <row r="347">
          <cell r="D347" t="str">
            <v>05964</v>
          </cell>
          <cell r="E347" t="str">
            <v>583300930010</v>
          </cell>
          <cell r="F347" t="str">
            <v>SULFADIAZINA DE PLATA 1 g/100 g 50 g CREMA</v>
          </cell>
          <cell r="G347" t="str">
            <v>PPFF</v>
          </cell>
          <cell r="H347">
            <v>3.42</v>
          </cell>
          <cell r="I347">
            <v>3.762</v>
          </cell>
          <cell r="J347">
            <v>3.32</v>
          </cell>
          <cell r="P347">
            <v>249450</v>
          </cell>
          <cell r="T347">
            <v>1600</v>
          </cell>
          <cell r="U347">
            <v>2750</v>
          </cell>
          <cell r="W347">
            <v>450</v>
          </cell>
          <cell r="X347">
            <v>100</v>
          </cell>
          <cell r="Y347">
            <v>900</v>
          </cell>
          <cell r="Z347">
            <v>100</v>
          </cell>
          <cell r="AA347">
            <v>255350</v>
          </cell>
          <cell r="AB347">
            <v>828174</v>
          </cell>
          <cell r="AC347">
            <v>0</v>
          </cell>
          <cell r="AD347">
            <v>0</v>
          </cell>
          <cell r="AE347">
            <v>0</v>
          </cell>
          <cell r="AF347">
            <v>5312</v>
          </cell>
          <cell r="AG347">
            <v>9130</v>
          </cell>
          <cell r="AH347">
            <v>0</v>
          </cell>
          <cell r="AI347">
            <v>1494</v>
          </cell>
          <cell r="AJ347">
            <v>332</v>
          </cell>
          <cell r="AK347">
            <v>2988</v>
          </cell>
          <cell r="AL347">
            <v>332</v>
          </cell>
          <cell r="AM347">
            <v>847762</v>
          </cell>
          <cell r="AN347">
            <v>0</v>
          </cell>
          <cell r="AO347">
            <v>0</v>
          </cell>
          <cell r="AP347">
            <v>0</v>
          </cell>
          <cell r="AQ347">
            <v>0</v>
          </cell>
          <cell r="AR347">
            <v>0</v>
          </cell>
          <cell r="AS347">
            <v>0</v>
          </cell>
          <cell r="AT347">
            <v>0</v>
          </cell>
          <cell r="AU347">
            <v>0</v>
          </cell>
          <cell r="AV347">
            <v>0</v>
          </cell>
          <cell r="AW347">
            <v>0</v>
          </cell>
          <cell r="AX347">
            <v>0</v>
          </cell>
          <cell r="AY347">
            <v>0</v>
          </cell>
          <cell r="AZ347" t="str">
            <v>SIE PPFF CORP  (31 ITEMS)</v>
          </cell>
          <cell r="BA347" t="str">
            <v>CONSENTIDO</v>
          </cell>
          <cell r="BB347" t="str">
            <v>CONSENTIDO</v>
          </cell>
          <cell r="BD347" t="str">
            <v>SIE-SIE-61-2024-CENARES/ MINSA-1</v>
          </cell>
        </row>
        <row r="348">
          <cell r="D348" t="str">
            <v>05986</v>
          </cell>
          <cell r="E348" t="str">
            <v>581300030009</v>
          </cell>
          <cell r="F348" t="str">
            <v>SULFAMETOXAZOL + TRIMETOPRIMA 200 mg + 40 mg/5 mL 60 mL SUSPENSION</v>
          </cell>
          <cell r="G348" t="str">
            <v>PPFF</v>
          </cell>
          <cell r="H348">
            <v>1.46</v>
          </cell>
          <cell r="I348">
            <v>1.6059999999999999</v>
          </cell>
          <cell r="J348">
            <v>1.59</v>
          </cell>
          <cell r="P348">
            <v>559875</v>
          </cell>
          <cell r="R348">
            <v>2000</v>
          </cell>
          <cell r="T348">
            <v>60</v>
          </cell>
          <cell r="U348">
            <v>500</v>
          </cell>
          <cell r="W348">
            <v>120</v>
          </cell>
          <cell r="AA348">
            <v>562555</v>
          </cell>
          <cell r="AB348">
            <v>890201.25</v>
          </cell>
          <cell r="AC348">
            <v>0</v>
          </cell>
          <cell r="AD348">
            <v>3180</v>
          </cell>
          <cell r="AE348">
            <v>0</v>
          </cell>
          <cell r="AF348">
            <v>95.4</v>
          </cell>
          <cell r="AG348">
            <v>795</v>
          </cell>
          <cell r="AH348">
            <v>0</v>
          </cell>
          <cell r="AI348">
            <v>190.8</v>
          </cell>
          <cell r="AJ348">
            <v>0</v>
          </cell>
          <cell r="AK348">
            <v>0</v>
          </cell>
          <cell r="AL348">
            <v>0</v>
          </cell>
          <cell r="AM348">
            <v>894462.45000000007</v>
          </cell>
          <cell r="AN348">
            <v>0</v>
          </cell>
          <cell r="AO348">
            <v>0</v>
          </cell>
          <cell r="AP348">
            <v>0</v>
          </cell>
          <cell r="AQ348">
            <v>0</v>
          </cell>
          <cell r="AR348">
            <v>0</v>
          </cell>
          <cell r="AS348">
            <v>0</v>
          </cell>
          <cell r="AT348">
            <v>0</v>
          </cell>
          <cell r="AU348">
            <v>0</v>
          </cell>
          <cell r="AV348">
            <v>0</v>
          </cell>
          <cell r="AW348">
            <v>0</v>
          </cell>
          <cell r="AX348">
            <v>0</v>
          </cell>
          <cell r="AY348">
            <v>0</v>
          </cell>
          <cell r="AZ348" t="str">
            <v>SIE PPFF CORP  (31 ITEMS)</v>
          </cell>
          <cell r="BA348" t="str">
            <v>CONSENTIDO</v>
          </cell>
          <cell r="BB348" t="str">
            <v>CONSENTIDO</v>
          </cell>
          <cell r="BD348" t="str">
            <v>SIE-SIE-61-2024-CENARES/ MINSA-1</v>
          </cell>
        </row>
        <row r="349">
          <cell r="D349" t="str">
            <v>06357</v>
          </cell>
          <cell r="E349" t="str">
            <v>583400060001</v>
          </cell>
          <cell r="F349" t="str">
            <v>TROPICAMIDA (SOLUCION OFTALMICA) 10 mg/mL (1 %) 15 mL SOLUCION</v>
          </cell>
          <cell r="G349" t="str">
            <v>PPFF</v>
          </cell>
          <cell r="H349">
            <v>16.14</v>
          </cell>
          <cell r="I349">
            <v>17.754000000000001</v>
          </cell>
          <cell r="J349">
            <v>14.11</v>
          </cell>
          <cell r="P349">
            <v>6575</v>
          </cell>
          <cell r="Q349">
            <v>7000</v>
          </cell>
          <cell r="S349">
            <v>500</v>
          </cell>
          <cell r="U349">
            <v>475</v>
          </cell>
          <cell r="AA349">
            <v>14550</v>
          </cell>
          <cell r="AB349">
            <v>92773.25</v>
          </cell>
          <cell r="AC349">
            <v>98770</v>
          </cell>
          <cell r="AD349">
            <v>0</v>
          </cell>
          <cell r="AE349">
            <v>7055</v>
          </cell>
          <cell r="AF349">
            <v>0</v>
          </cell>
          <cell r="AG349">
            <v>6702.25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205300.5</v>
          </cell>
          <cell r="AN349">
            <v>0</v>
          </cell>
          <cell r="AO349">
            <v>0</v>
          </cell>
          <cell r="AP349">
            <v>0</v>
          </cell>
          <cell r="AQ349">
            <v>0</v>
          </cell>
          <cell r="AR349">
            <v>0</v>
          </cell>
          <cell r="AS349">
            <v>0</v>
          </cell>
          <cell r="AT349">
            <v>0</v>
          </cell>
          <cell r="AU349">
            <v>0</v>
          </cell>
          <cell r="AV349">
            <v>0</v>
          </cell>
          <cell r="AW349">
            <v>0</v>
          </cell>
          <cell r="AX349">
            <v>0</v>
          </cell>
          <cell r="AY349">
            <v>0</v>
          </cell>
          <cell r="AZ349" t="str">
            <v>SIE PPFF CORP  (31 ITEMS)</v>
          </cell>
          <cell r="BA349" t="str">
            <v>CONSENTIDO</v>
          </cell>
          <cell r="BB349" t="str">
            <v>CONSENTIDO</v>
          </cell>
          <cell r="BD349" t="str">
            <v>SIE-SIE-61-2024-CENARES/ MINSA-1</v>
          </cell>
        </row>
        <row r="350">
          <cell r="D350" t="str">
            <v>08008</v>
          </cell>
          <cell r="E350" t="str">
            <v>585100140001</v>
          </cell>
          <cell r="F350" t="str">
            <v>AGUA PARA INYECCION  5 mL INYECTABLE</v>
          </cell>
          <cell r="G350" t="str">
            <v>PPFF</v>
          </cell>
          <cell r="H350">
            <v>0.22</v>
          </cell>
          <cell r="I350">
            <v>0.24199999999999999</v>
          </cell>
          <cell r="J350">
            <v>0.18</v>
          </cell>
          <cell r="P350">
            <v>783850</v>
          </cell>
          <cell r="T350">
            <v>39300</v>
          </cell>
          <cell r="W350">
            <v>7800</v>
          </cell>
          <cell r="Y350">
            <v>2000</v>
          </cell>
          <cell r="AA350">
            <v>832950</v>
          </cell>
          <cell r="AB350">
            <v>141093</v>
          </cell>
          <cell r="AC350">
            <v>0</v>
          </cell>
          <cell r="AD350">
            <v>0</v>
          </cell>
          <cell r="AE350">
            <v>0</v>
          </cell>
          <cell r="AF350">
            <v>7074</v>
          </cell>
          <cell r="AG350">
            <v>0</v>
          </cell>
          <cell r="AH350">
            <v>0</v>
          </cell>
          <cell r="AI350">
            <v>1404</v>
          </cell>
          <cell r="AJ350">
            <v>0</v>
          </cell>
          <cell r="AK350">
            <v>360</v>
          </cell>
          <cell r="AL350">
            <v>0</v>
          </cell>
          <cell r="AM350">
            <v>149931</v>
          </cell>
          <cell r="AN350">
            <v>0</v>
          </cell>
          <cell r="AO350">
            <v>0</v>
          </cell>
          <cell r="AP350">
            <v>0</v>
          </cell>
          <cell r="AQ350">
            <v>0</v>
          </cell>
          <cell r="AR350">
            <v>0</v>
          </cell>
          <cell r="AS350">
            <v>0</v>
          </cell>
          <cell r="AT350">
            <v>0</v>
          </cell>
          <cell r="AU350">
            <v>0</v>
          </cell>
          <cell r="AV350">
            <v>0</v>
          </cell>
          <cell r="AW350">
            <v>0</v>
          </cell>
          <cell r="AX350">
            <v>0</v>
          </cell>
          <cell r="AY350">
            <v>0</v>
          </cell>
          <cell r="AZ350" t="str">
            <v>SIE PPFF CORP  (31 ITEMS)</v>
          </cell>
          <cell r="BA350" t="str">
            <v>CONSENTIDO</v>
          </cell>
          <cell r="BB350" t="str">
            <v>CONSENTIDO</v>
          </cell>
          <cell r="BD350" t="str">
            <v>SIE-SIE-61-2024-CENARES/ MINSA-1</v>
          </cell>
        </row>
        <row r="351">
          <cell r="D351" t="str">
            <v>12008</v>
          </cell>
          <cell r="E351" t="str">
            <v>495700570223</v>
          </cell>
          <cell r="F351" t="str">
            <v>SUTURA CATGUT CROMICO 0 C/A 1/2 CIRCULO REDONDA 40 mm X 70 cm   UNIDAD</v>
          </cell>
          <cell r="G351" t="str">
            <v>DDMM Y OTROS</v>
          </cell>
          <cell r="H351" t="str">
            <v>-</v>
          </cell>
          <cell r="I351" t="str">
            <v>-</v>
          </cell>
          <cell r="J351">
            <v>3.4</v>
          </cell>
          <cell r="P351">
            <v>32928</v>
          </cell>
          <cell r="AA351">
            <v>32928</v>
          </cell>
          <cell r="AB351">
            <v>111955.2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  <cell r="AG351">
            <v>0</v>
          </cell>
          <cell r="AH351">
            <v>0</v>
          </cell>
          <cell r="AI351">
            <v>0</v>
          </cell>
          <cell r="AJ351">
            <v>0</v>
          </cell>
          <cell r="AK351">
            <v>0</v>
          </cell>
          <cell r="AL351">
            <v>0</v>
          </cell>
          <cell r="AM351">
            <v>111955.2</v>
          </cell>
          <cell r="AN351">
            <v>0</v>
          </cell>
          <cell r="AO351">
            <v>0</v>
          </cell>
          <cell r="AP351">
            <v>0</v>
          </cell>
          <cell r="AQ351">
            <v>0</v>
          </cell>
          <cell r="AR351">
            <v>0</v>
          </cell>
          <cell r="AS351">
            <v>0</v>
          </cell>
          <cell r="AT351">
            <v>0</v>
          </cell>
          <cell r="AU351">
            <v>0</v>
          </cell>
          <cell r="AV351">
            <v>0</v>
          </cell>
          <cell r="AW351">
            <v>0</v>
          </cell>
          <cell r="AX351">
            <v>0</v>
          </cell>
          <cell r="AY351">
            <v>0</v>
          </cell>
          <cell r="AZ351" t="str">
            <v>AS DDMM CENTR SUTURAS (4 ITEMS)</v>
          </cell>
          <cell r="BA351" t="str">
            <v>ADJUDICADO</v>
          </cell>
          <cell r="BB351" t="str">
            <v>ADJUDICADO</v>
          </cell>
          <cell r="BD351" t="str">
            <v>SIE-SIE-46-2024-CENARES/ MINSA-1</v>
          </cell>
          <cell r="BF351" t="str">
            <v xml:space="preserve"> AS-SM-48-2024-CENARES/ MINSA-1</v>
          </cell>
        </row>
        <row r="352">
          <cell r="D352" t="str">
            <v>12010</v>
          </cell>
          <cell r="E352" t="str">
            <v>495700570037</v>
          </cell>
          <cell r="F352" t="str">
            <v>SUTURA CATGUT CROMICO 1 C/A 1/2 CIRCULO REDONDA 35 mm X 70 cm   UNIDAD</v>
          </cell>
          <cell r="G352" t="str">
            <v>DDMM Y OTROS</v>
          </cell>
          <cell r="H352" t="str">
            <v>-</v>
          </cell>
          <cell r="I352" t="str">
            <v>-</v>
          </cell>
          <cell r="J352">
            <v>3.4</v>
          </cell>
          <cell r="P352">
            <v>36624</v>
          </cell>
          <cell r="AA352">
            <v>36624</v>
          </cell>
          <cell r="AB352">
            <v>124521.59999999999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  <cell r="AH352">
            <v>0</v>
          </cell>
          <cell r="AI352">
            <v>0</v>
          </cell>
          <cell r="AJ352">
            <v>0</v>
          </cell>
          <cell r="AK352">
            <v>0</v>
          </cell>
          <cell r="AL352">
            <v>0</v>
          </cell>
          <cell r="AM352">
            <v>124521.59999999999</v>
          </cell>
          <cell r="AN352">
            <v>0</v>
          </cell>
          <cell r="AO352">
            <v>0</v>
          </cell>
          <cell r="AP352">
            <v>0</v>
          </cell>
          <cell r="AQ352">
            <v>0</v>
          </cell>
          <cell r="AR352">
            <v>0</v>
          </cell>
          <cell r="AS352">
            <v>0</v>
          </cell>
          <cell r="AT352">
            <v>0</v>
          </cell>
          <cell r="AU352">
            <v>0</v>
          </cell>
          <cell r="AV352">
            <v>0</v>
          </cell>
          <cell r="AW352">
            <v>0</v>
          </cell>
          <cell r="AX352">
            <v>0</v>
          </cell>
          <cell r="AY352">
            <v>0</v>
          </cell>
          <cell r="AZ352" t="str">
            <v>AS DDMM CENTR SUTURAS (4 ITEMS)</v>
          </cell>
          <cell r="BA352" t="str">
            <v>ADJUDICADO</v>
          </cell>
          <cell r="BB352" t="str">
            <v>ADJUDICADO</v>
          </cell>
          <cell r="BD352" t="str">
            <v>SIE-SIE-46-2024-CENARES/ MINSA-1</v>
          </cell>
          <cell r="BF352" t="str">
            <v xml:space="preserve"> AS-SM-48-2024-CENARES/ MINSA-1</v>
          </cell>
        </row>
        <row r="353">
          <cell r="D353" t="str">
            <v>12018</v>
          </cell>
          <cell r="E353" t="str">
            <v>495700570042</v>
          </cell>
          <cell r="F353" t="str">
            <v>SUTURA CATGUT CROMICO 2/0 C/A 1/2 CIRCULO REDONDA 35 mm X 70 cm   UNIDAD</v>
          </cell>
          <cell r="G353" t="str">
            <v>DDMM Y OTROS</v>
          </cell>
          <cell r="H353" t="str">
            <v>-</v>
          </cell>
          <cell r="I353" t="str">
            <v>-</v>
          </cell>
          <cell r="J353">
            <v>3.4</v>
          </cell>
          <cell r="P353">
            <v>83904</v>
          </cell>
          <cell r="AA353">
            <v>83904</v>
          </cell>
          <cell r="AB353">
            <v>285273.59999999998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285273.59999999998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 t="str">
            <v>AS DDMM CENTR SUTURAS (4 ITEMS)</v>
          </cell>
          <cell r="BA353" t="str">
            <v>ADJUDICADO</v>
          </cell>
          <cell r="BB353" t="str">
            <v>ADJUDICADO</v>
          </cell>
          <cell r="BD353" t="str">
            <v>SIE-SIE-46-2024-CENARES/ MINSA-1</v>
          </cell>
          <cell r="BF353" t="str">
            <v xml:space="preserve"> AS-SM-48-2024-CENARES/ MINSA-1</v>
          </cell>
        </row>
        <row r="354">
          <cell r="D354" t="str">
            <v>12019</v>
          </cell>
          <cell r="E354" t="str">
            <v>495700570065</v>
          </cell>
          <cell r="F354" t="str">
            <v>SUTURA CATGUT CROMICO 2/0 C/A 1/2 CIRCULO REDONDA 40 mm X 70 cm   UNIDAD</v>
          </cell>
          <cell r="G354" t="str">
            <v>DDMM Y OTROS</v>
          </cell>
          <cell r="H354" t="str">
            <v>-</v>
          </cell>
          <cell r="I354" t="str">
            <v>-</v>
          </cell>
          <cell r="J354">
            <v>3.4</v>
          </cell>
          <cell r="P354">
            <v>166008</v>
          </cell>
          <cell r="AA354">
            <v>166008</v>
          </cell>
          <cell r="AB354">
            <v>564427.19999999995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564427.19999999995</v>
          </cell>
          <cell r="AN354">
            <v>0</v>
          </cell>
          <cell r="AO354">
            <v>0</v>
          </cell>
          <cell r="AP354">
            <v>0</v>
          </cell>
          <cell r="AQ354">
            <v>0</v>
          </cell>
          <cell r="AR354">
            <v>0</v>
          </cell>
          <cell r="AS354">
            <v>0</v>
          </cell>
          <cell r="AT354">
            <v>0</v>
          </cell>
          <cell r="AU354">
            <v>0</v>
          </cell>
          <cell r="AV354">
            <v>0</v>
          </cell>
          <cell r="AW354">
            <v>0</v>
          </cell>
          <cell r="AX354">
            <v>0</v>
          </cell>
          <cell r="AY354">
            <v>0</v>
          </cell>
          <cell r="AZ354" t="str">
            <v>AS DDMM CENTR SUTURAS (4 ITEMS)</v>
          </cell>
          <cell r="BA354" t="str">
            <v>ADJUDICADO</v>
          </cell>
          <cell r="BB354" t="str">
            <v>ADJUDICADO</v>
          </cell>
          <cell r="BD354" t="str">
            <v>SIE-SIE-46-2024-CENARES/ MINSA-1</v>
          </cell>
          <cell r="BF354" t="str">
            <v xml:space="preserve"> AS-SM-48-2024-CENARES/ MINSA-1</v>
          </cell>
        </row>
        <row r="355">
          <cell r="D355" t="str">
            <v>10230</v>
          </cell>
          <cell r="E355" t="str">
            <v>353800010007</v>
          </cell>
          <cell r="F355" t="str">
            <v>ALCOHOL ETILICO (ETANOL) 96° 1 L SOLUCION</v>
          </cell>
          <cell r="G355" t="str">
            <v>DDMM Y OTROS</v>
          </cell>
          <cell r="H355">
            <v>8.93</v>
          </cell>
          <cell r="I355">
            <v>9.8230000000000004</v>
          </cell>
          <cell r="J355">
            <v>6.94</v>
          </cell>
          <cell r="P355">
            <v>114830</v>
          </cell>
          <cell r="T355">
            <v>24</v>
          </cell>
          <cell r="U355">
            <v>1200</v>
          </cell>
          <cell r="W355">
            <v>70</v>
          </cell>
          <cell r="AA355">
            <v>116124</v>
          </cell>
          <cell r="AB355">
            <v>796920.20000000007</v>
          </cell>
          <cell r="AC355">
            <v>0</v>
          </cell>
          <cell r="AD355">
            <v>0</v>
          </cell>
          <cell r="AE355">
            <v>0</v>
          </cell>
          <cell r="AF355">
            <v>166.56</v>
          </cell>
          <cell r="AG355">
            <v>8328</v>
          </cell>
          <cell r="AH355">
            <v>0</v>
          </cell>
          <cell r="AI355">
            <v>485.8</v>
          </cell>
          <cell r="AJ355">
            <v>0</v>
          </cell>
          <cell r="AK355">
            <v>0</v>
          </cell>
          <cell r="AL355">
            <v>0</v>
          </cell>
          <cell r="AM355">
            <v>805900.56</v>
          </cell>
          <cell r="AN355">
            <v>0</v>
          </cell>
          <cell r="AO355">
            <v>0</v>
          </cell>
          <cell r="AP355">
            <v>0</v>
          </cell>
          <cell r="AQ355">
            <v>0</v>
          </cell>
          <cell r="AR355">
            <v>0</v>
          </cell>
          <cell r="AS355">
            <v>0</v>
          </cell>
          <cell r="AT355">
            <v>0</v>
          </cell>
          <cell r="AU355">
            <v>0</v>
          </cell>
          <cell r="AV355">
            <v>0</v>
          </cell>
          <cell r="AW355">
            <v>0</v>
          </cell>
          <cell r="AX355">
            <v>0</v>
          </cell>
          <cell r="AY355">
            <v>0</v>
          </cell>
          <cell r="AZ355" t="str">
            <v>AS OTROS CORP ALCOHOL 96°</v>
          </cell>
          <cell r="BA355" t="str">
            <v>CONVOCADO</v>
          </cell>
          <cell r="BB355" t="str">
            <v>CONVOCADO</v>
          </cell>
          <cell r="BD355" t="str">
            <v>SIE-SIE-49-2024-CENARES/MINSA-1</v>
          </cell>
          <cell r="BF355" t="str">
            <v>AS-SM-47-2024-CENARES/MINSA-1</v>
          </cell>
        </row>
        <row r="356">
          <cell r="D356" t="str">
            <v>03727</v>
          </cell>
          <cell r="E356" t="str">
            <v>582400080001</v>
          </cell>
          <cell r="F356" t="str">
            <v>GANCICLOVIR 500 mg  INYECTABLE</v>
          </cell>
          <cell r="G356" t="str">
            <v>PPFF</v>
          </cell>
          <cell r="H356" t="str">
            <v>-</v>
          </cell>
          <cell r="I356" t="str">
            <v>-</v>
          </cell>
          <cell r="J356">
            <v>99.96</v>
          </cell>
          <cell r="P356">
            <v>5570</v>
          </cell>
          <cell r="AA356">
            <v>5620</v>
          </cell>
          <cell r="AB356">
            <v>556777.19999999995</v>
          </cell>
          <cell r="AC356">
            <v>0</v>
          </cell>
          <cell r="AD356">
            <v>0</v>
          </cell>
          <cell r="AE356">
            <v>0</v>
          </cell>
          <cell r="AF356">
            <v>0</v>
          </cell>
          <cell r="AG356">
            <v>0</v>
          </cell>
          <cell r="AH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561775.19999999995</v>
          </cell>
          <cell r="AN356">
            <v>0</v>
          </cell>
          <cell r="AO356">
            <v>0</v>
          </cell>
          <cell r="AP356">
            <v>0</v>
          </cell>
          <cell r="AQ356">
            <v>0</v>
          </cell>
          <cell r="AR356">
            <v>0</v>
          </cell>
          <cell r="AS356">
            <v>0</v>
          </cell>
          <cell r="AT356">
            <v>0</v>
          </cell>
          <cell r="AU356">
            <v>0</v>
          </cell>
          <cell r="AV356">
            <v>0</v>
          </cell>
          <cell r="AW356">
            <v>0</v>
          </cell>
          <cell r="AX356">
            <v>0</v>
          </cell>
          <cell r="AY356">
            <v>0</v>
          </cell>
          <cell r="AZ356" t="str">
            <v>AS PPFF CENTR (3 ITEMS) deriva de la SIE 37-2024 PPFF CENTR 15 ÍTEMS</v>
          </cell>
          <cell r="BA356" t="str">
            <v>INDAGACIÓN DE MERCADO 2DA CONVOCATORIA</v>
          </cell>
          <cell r="BB356" t="str">
            <v>INDAGACIÓN DE MERCADO 2DA CONVOCATORIA</v>
          </cell>
          <cell r="BC356" t="str">
            <v>INDAGACIÓN DE MERCADO 2DA CONVOCATORIA</v>
          </cell>
          <cell r="BD356" t="str">
            <v>SIE-SIE-37-2024-CENARES/MINSA-1</v>
          </cell>
          <cell r="BF356" t="str">
            <v>AS-SM-49-2024-CENARES/MINSA-1</v>
          </cell>
        </row>
        <row r="357">
          <cell r="D357" t="str">
            <v>18336</v>
          </cell>
          <cell r="E357" t="str">
            <v>583100310002</v>
          </cell>
          <cell r="F357" t="str">
            <v>LABETALOL 5 mg/mL 4 mL INYECTABLE</v>
          </cell>
          <cell r="G357" t="str">
            <v>PPFF</v>
          </cell>
          <cell r="H357" t="str">
            <v>-</v>
          </cell>
          <cell r="I357" t="str">
            <v>-</v>
          </cell>
          <cell r="J357">
            <v>60.18</v>
          </cell>
          <cell r="P357">
            <v>12550</v>
          </cell>
          <cell r="AA357">
            <v>12900</v>
          </cell>
          <cell r="AB357">
            <v>755259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  <cell r="AG357">
            <v>0</v>
          </cell>
          <cell r="AH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776322</v>
          </cell>
          <cell r="AN357">
            <v>0</v>
          </cell>
          <cell r="AO357">
            <v>0</v>
          </cell>
          <cell r="AP357">
            <v>0</v>
          </cell>
          <cell r="AQ357">
            <v>0</v>
          </cell>
          <cell r="AR357">
            <v>0</v>
          </cell>
          <cell r="AS357">
            <v>0</v>
          </cell>
          <cell r="AT357">
            <v>0</v>
          </cell>
          <cell r="AU357">
            <v>0</v>
          </cell>
          <cell r="AV357">
            <v>0</v>
          </cell>
          <cell r="AW357">
            <v>0</v>
          </cell>
          <cell r="AX357">
            <v>0</v>
          </cell>
          <cell r="AY357">
            <v>0</v>
          </cell>
          <cell r="AZ357" t="str">
            <v>AS PPFF CENTR (3 ITEMS) deriva de la SIE 37-2024 PPFF CENTR 15 ÍTEMS</v>
          </cell>
          <cell r="BA357" t="str">
            <v>INDAGACIÓN DE MERCADO 2DA CONVOCATORIA</v>
          </cell>
          <cell r="BB357" t="str">
            <v>INDAGACIÓN DE MERCADO 2DA CONVOCATORIA</v>
          </cell>
          <cell r="BC357" t="str">
            <v>INDAGACIÓN DE MERCADO 2DA CONVOCATORIA</v>
          </cell>
          <cell r="BD357" t="str">
            <v>SIE-SIE-37-2024-CENARES/MINSA-1</v>
          </cell>
          <cell r="BF357" t="str">
            <v>AS-SM-49-2024-CENARES/MINSA-1</v>
          </cell>
        </row>
        <row r="358">
          <cell r="D358" t="str">
            <v>19347</v>
          </cell>
          <cell r="E358" t="str">
            <v>582400270002</v>
          </cell>
          <cell r="F358" t="str">
            <v>VALGANCICLOVIR 450 mg  TABLETA</v>
          </cell>
          <cell r="G358" t="str">
            <v>PPFF</v>
          </cell>
          <cell r="H358" t="str">
            <v>-</v>
          </cell>
          <cell r="I358" t="str">
            <v>-</v>
          </cell>
          <cell r="J358">
            <v>10.67</v>
          </cell>
          <cell r="P358">
            <v>26340</v>
          </cell>
          <cell r="AA358">
            <v>26340</v>
          </cell>
          <cell r="AB358">
            <v>281047.8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  <cell r="AG358">
            <v>0</v>
          </cell>
          <cell r="AH358">
            <v>0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281047.8</v>
          </cell>
          <cell r="AN358">
            <v>0</v>
          </cell>
          <cell r="AO358">
            <v>0</v>
          </cell>
          <cell r="AP358">
            <v>0</v>
          </cell>
          <cell r="AQ358">
            <v>0</v>
          </cell>
          <cell r="AR358">
            <v>0</v>
          </cell>
          <cell r="AS358">
            <v>0</v>
          </cell>
          <cell r="AT358">
            <v>0</v>
          </cell>
          <cell r="AU358">
            <v>0</v>
          </cell>
          <cell r="AV358">
            <v>0</v>
          </cell>
          <cell r="AW358">
            <v>0</v>
          </cell>
          <cell r="AX358">
            <v>0</v>
          </cell>
          <cell r="AY358">
            <v>0</v>
          </cell>
          <cell r="AZ358" t="str">
            <v>AS PPFF CENTR (3 ITEMS) deriva de la SIE 37-2024 PPFF CENTR 15 ÍTEMS</v>
          </cell>
          <cell r="BA358" t="str">
            <v>INDAGACIÓN DE MERCADO 2DA CONVOCATORIA</v>
          </cell>
          <cell r="BB358" t="str">
            <v>INDAGACIÓN DE MERCADO 2DA CONVOCATORIA</v>
          </cell>
          <cell r="BC358" t="str">
            <v>INDAGACIÓN DE MERCADO 2DA CONVOCATORIA</v>
          </cell>
          <cell r="BD358" t="str">
            <v>SIE-SIE-37-2024-CENARES/MINSA-1</v>
          </cell>
          <cell r="BF358" t="str">
            <v>AS-SM-49-2024-CENARES/MINSA-1</v>
          </cell>
        </row>
        <row r="359">
          <cell r="D359" t="str">
            <v>11464</v>
          </cell>
          <cell r="E359" t="str">
            <v>495700400007</v>
          </cell>
          <cell r="F359" t="str">
            <v>MASCARA DE OXIGENO TIPO VENTURI PARA ADULTO   UNIDAD</v>
          </cell>
          <cell r="G359" t="str">
            <v>DDMM Y OTROS</v>
          </cell>
          <cell r="H359">
            <v>3.99</v>
          </cell>
          <cell r="I359">
            <v>4.3890000000000002</v>
          </cell>
          <cell r="J359">
            <v>3.83</v>
          </cell>
          <cell r="P359">
            <v>30930</v>
          </cell>
          <cell r="S359">
            <v>2600</v>
          </cell>
          <cell r="W359">
            <v>10</v>
          </cell>
          <cell r="AA359">
            <v>33540</v>
          </cell>
          <cell r="AB359">
            <v>118461.90000000001</v>
          </cell>
          <cell r="AC359">
            <v>0</v>
          </cell>
          <cell r="AD359">
            <v>0</v>
          </cell>
          <cell r="AE359">
            <v>9958</v>
          </cell>
          <cell r="AF359">
            <v>0</v>
          </cell>
          <cell r="AG359">
            <v>0</v>
          </cell>
          <cell r="AH359">
            <v>0</v>
          </cell>
          <cell r="AI359">
            <v>38.299999999999997</v>
          </cell>
          <cell r="AJ359">
            <v>0</v>
          </cell>
          <cell r="AK359">
            <v>0</v>
          </cell>
          <cell r="AL359">
            <v>0</v>
          </cell>
          <cell r="AM359">
            <v>128458.2</v>
          </cell>
          <cell r="AN359">
            <v>0</v>
          </cell>
          <cell r="AO359">
            <v>0</v>
          </cell>
          <cell r="AP359">
            <v>0</v>
          </cell>
          <cell r="AQ359">
            <v>0</v>
          </cell>
          <cell r="AR359">
            <v>0</v>
          </cell>
          <cell r="AS359">
            <v>0</v>
          </cell>
          <cell r="AT359">
            <v>0</v>
          </cell>
          <cell r="AU359">
            <v>0</v>
          </cell>
          <cell r="AV359">
            <v>0</v>
          </cell>
          <cell r="AW359">
            <v>0</v>
          </cell>
          <cell r="AX359">
            <v>0</v>
          </cell>
          <cell r="AY359">
            <v>0</v>
          </cell>
          <cell r="AZ359" t="str">
            <v>ASH DDMM CENT  MASCARA DE OXÍGENO TIPO VENTURI PARA ADULTO</v>
          </cell>
          <cell r="BA359" t="str">
            <v>ADJUDICADO</v>
          </cell>
          <cell r="BB359" t="str">
            <v>ADJUDICADO</v>
          </cell>
          <cell r="BD359" t="str">
            <v>AS-Homologacion-SM-3-2024-CENARES/MINSA-1</v>
          </cell>
        </row>
        <row r="360">
          <cell r="D360" t="str">
            <v>47028</v>
          </cell>
          <cell r="E360" t="str">
            <v>495700410186</v>
          </cell>
          <cell r="F360" t="str">
            <v>RESPIRADOR QUIRUGICO TIPO N-95   UNIDAD</v>
          </cell>
          <cell r="G360" t="str">
            <v>DDMM Y OTROS</v>
          </cell>
          <cell r="H360">
            <v>1.51</v>
          </cell>
          <cell r="I360">
            <v>1.661</v>
          </cell>
          <cell r="J360">
            <v>1.46</v>
          </cell>
          <cell r="P360">
            <v>275880</v>
          </cell>
          <cell r="S360">
            <v>84000</v>
          </cell>
          <cell r="T360">
            <v>3300</v>
          </cell>
          <cell r="Z360">
            <v>20000</v>
          </cell>
          <cell r="AA360">
            <v>275880</v>
          </cell>
          <cell r="AB360">
            <v>402784.8</v>
          </cell>
          <cell r="AC360">
            <v>0</v>
          </cell>
          <cell r="AD360">
            <v>0</v>
          </cell>
          <cell r="AE360">
            <v>122640</v>
          </cell>
          <cell r="AF360">
            <v>4818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29200</v>
          </cell>
          <cell r="AM360">
            <v>402784.8</v>
          </cell>
          <cell r="AN360">
            <v>0</v>
          </cell>
          <cell r="AO360">
            <v>0</v>
          </cell>
          <cell r="AP360">
            <v>0</v>
          </cell>
          <cell r="AQ360">
            <v>0</v>
          </cell>
          <cell r="AR360">
            <v>0</v>
          </cell>
          <cell r="AS360">
            <v>0</v>
          </cell>
          <cell r="AT360">
            <v>0</v>
          </cell>
          <cell r="AU360">
            <v>0</v>
          </cell>
          <cell r="AV360">
            <v>0</v>
          </cell>
          <cell r="AW360">
            <v>0</v>
          </cell>
          <cell r="AX360">
            <v>0</v>
          </cell>
          <cell r="AY360">
            <v>0</v>
          </cell>
          <cell r="AZ360" t="str">
            <v>ASH DDMM CENT RESPIRADOR QUIRUGICO TIPO N-95</v>
          </cell>
          <cell r="BA360" t="str">
            <v>CONVOCADO</v>
          </cell>
          <cell r="BB360" t="str">
            <v>CONVOCADO</v>
          </cell>
          <cell r="BD360" t="str">
            <v>AS-Homologacion-SM-1-2024-CENARES/ MINSA-1</v>
          </cell>
          <cell r="BF360" t="str">
            <v>AS-Homologacion-SM-9-2024-CENARES/ MINSA-1</v>
          </cell>
        </row>
        <row r="361">
          <cell r="D361" t="str">
            <v>22252</v>
          </cell>
          <cell r="E361" t="str">
            <v>495700630019</v>
          </cell>
          <cell r="F361" t="str">
            <v>TUBO ENDOTRAQUEAL DESCARTABLE Nº 7.5 CON BALON   UNIDAD</v>
          </cell>
          <cell r="G361" t="str">
            <v>DDMM Y OTROS</v>
          </cell>
          <cell r="H361" t="str">
            <v>-</v>
          </cell>
          <cell r="I361" t="str">
            <v>-</v>
          </cell>
          <cell r="J361">
            <v>5.14</v>
          </cell>
          <cell r="M361">
            <v>5.9</v>
          </cell>
          <cell r="P361">
            <v>40910</v>
          </cell>
          <cell r="AA361">
            <v>40910</v>
          </cell>
          <cell r="AB361">
            <v>210277.4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  <cell r="AH361">
            <v>0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M361">
            <v>210277.4</v>
          </cell>
          <cell r="AN361">
            <v>241369</v>
          </cell>
          <cell r="AO361">
            <v>0</v>
          </cell>
          <cell r="AP361">
            <v>0</v>
          </cell>
          <cell r="AQ361">
            <v>0</v>
          </cell>
          <cell r="AR361">
            <v>0</v>
          </cell>
          <cell r="AS361">
            <v>0</v>
          </cell>
          <cell r="AT361">
            <v>0</v>
          </cell>
          <cell r="AU361">
            <v>0</v>
          </cell>
          <cell r="AV361">
            <v>0</v>
          </cell>
          <cell r="AW361">
            <v>0</v>
          </cell>
          <cell r="AX361">
            <v>0</v>
          </cell>
          <cell r="AY361">
            <v>241369</v>
          </cell>
          <cell r="AZ361" t="str">
            <v>ASH DDMM CENTR (6 ITEMS)</v>
          </cell>
          <cell r="BA361" t="str">
            <v>CONVOCADO</v>
          </cell>
          <cell r="BB361" t="str">
            <v>APELADO</v>
          </cell>
          <cell r="BD361" t="str">
            <v>AS-Homologacion-SM-6-2024-CENARES/ MINSA-1</v>
          </cell>
          <cell r="BE361">
            <v>45603</v>
          </cell>
        </row>
        <row r="362">
          <cell r="D362" t="str">
            <v>22365</v>
          </cell>
          <cell r="E362" t="str">
            <v>495700630017</v>
          </cell>
          <cell r="F362" t="str">
            <v>TUBO ENDOTRAQUEAL DESCARTABLE Nº 7.0 CON BALON   UNIDAD</v>
          </cell>
          <cell r="G362" t="str">
            <v>DDMM Y OTROS</v>
          </cell>
          <cell r="H362" t="str">
            <v>-</v>
          </cell>
          <cell r="I362" t="str">
            <v>-</v>
          </cell>
          <cell r="J362">
            <v>5.14</v>
          </cell>
          <cell r="M362">
            <v>5.99</v>
          </cell>
          <cell r="P362">
            <v>33950</v>
          </cell>
          <cell r="AA362">
            <v>33950</v>
          </cell>
          <cell r="AB362">
            <v>174503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174503</v>
          </cell>
          <cell r="AN362">
            <v>203360.5</v>
          </cell>
          <cell r="AO362">
            <v>0</v>
          </cell>
          <cell r="AP362">
            <v>0</v>
          </cell>
          <cell r="AQ362">
            <v>0</v>
          </cell>
          <cell r="AR362">
            <v>0</v>
          </cell>
          <cell r="AS362">
            <v>0</v>
          </cell>
          <cell r="AT362">
            <v>0</v>
          </cell>
          <cell r="AU362">
            <v>0</v>
          </cell>
          <cell r="AV362">
            <v>0</v>
          </cell>
          <cell r="AW362">
            <v>0</v>
          </cell>
          <cell r="AX362">
            <v>0</v>
          </cell>
          <cell r="AY362">
            <v>203360.5</v>
          </cell>
          <cell r="AZ362" t="str">
            <v>ASH DDMM CENTR (6 ITEMS)</v>
          </cell>
          <cell r="BA362" t="str">
            <v>CONVOCADO</v>
          </cell>
          <cell r="BB362" t="str">
            <v>APELADO</v>
          </cell>
          <cell r="BD362" t="str">
            <v>AS-Homologacion-SM-6-2024-CENARES/ MINSA-1</v>
          </cell>
          <cell r="BE362">
            <v>45603</v>
          </cell>
        </row>
        <row r="363">
          <cell r="D363" t="str">
            <v>10299</v>
          </cell>
          <cell r="E363" t="str">
            <v>495701410042</v>
          </cell>
          <cell r="F363" t="str">
            <v>APOSITO TRANSPARENTE ADHESIVO 10 cm X 12 cm   UNIDAD</v>
          </cell>
          <cell r="G363" t="str">
            <v>DDMM Y OTROS</v>
          </cell>
          <cell r="H363">
            <v>0.89</v>
          </cell>
          <cell r="I363">
            <v>0.97899999999999998</v>
          </cell>
          <cell r="J363">
            <v>0.68</v>
          </cell>
          <cell r="P363">
            <v>1623350</v>
          </cell>
          <cell r="S363">
            <v>18500</v>
          </cell>
          <cell r="U363">
            <v>30000</v>
          </cell>
          <cell r="W363">
            <v>2000</v>
          </cell>
          <cell r="AA363">
            <v>1673850</v>
          </cell>
          <cell r="AB363">
            <v>1103878</v>
          </cell>
          <cell r="AC363">
            <v>0</v>
          </cell>
          <cell r="AD363">
            <v>0</v>
          </cell>
          <cell r="AE363">
            <v>12580</v>
          </cell>
          <cell r="AF363">
            <v>0</v>
          </cell>
          <cell r="AG363">
            <v>20400</v>
          </cell>
          <cell r="AH363">
            <v>0</v>
          </cell>
          <cell r="AI363">
            <v>1360</v>
          </cell>
          <cell r="AJ363">
            <v>0</v>
          </cell>
          <cell r="AK363">
            <v>0</v>
          </cell>
          <cell r="AL363">
            <v>0</v>
          </cell>
          <cell r="AM363">
            <v>1138218</v>
          </cell>
          <cell r="AN363">
            <v>0</v>
          </cell>
          <cell r="AO363">
            <v>0</v>
          </cell>
          <cell r="AP363">
            <v>0</v>
          </cell>
          <cell r="AQ363">
            <v>0</v>
          </cell>
          <cell r="AR363">
            <v>0</v>
          </cell>
          <cell r="AS363">
            <v>0</v>
          </cell>
          <cell r="AT363">
            <v>0</v>
          </cell>
          <cell r="AU363">
            <v>0</v>
          </cell>
          <cell r="AV363">
            <v>0</v>
          </cell>
          <cell r="AW363">
            <v>0</v>
          </cell>
          <cell r="AX363">
            <v>0</v>
          </cell>
          <cell r="AY363">
            <v>0</v>
          </cell>
          <cell r="AZ363" t="str">
            <v>ASH DDMM CORP (09 ITEMS)</v>
          </cell>
          <cell r="BA363" t="str">
            <v>CONVOCADO</v>
          </cell>
          <cell r="BB363" t="str">
            <v>APELADO</v>
          </cell>
          <cell r="BD363" t="str">
            <v>AS-Homologacion-SM-4-2024-CENARES/ MINSA-1</v>
          </cell>
          <cell r="BE363">
            <v>45579</v>
          </cell>
        </row>
        <row r="364">
          <cell r="D364" t="str">
            <v>19718</v>
          </cell>
          <cell r="E364" t="str">
            <v>495700210099</v>
          </cell>
          <cell r="F364" t="str">
            <v>CATETER ENDOVENOSO PERIFERICO Nº 22 G X 1" CON DISPOSITIVO DE BIOSEGURIDAD   UNIDAD</v>
          </cell>
          <cell r="G364" t="str">
            <v>DDMM Y OTROS</v>
          </cell>
          <cell r="H364">
            <v>2.65</v>
          </cell>
          <cell r="I364">
            <v>2.915</v>
          </cell>
          <cell r="J364">
            <v>2.75</v>
          </cell>
          <cell r="P364">
            <v>715200</v>
          </cell>
          <cell r="S364">
            <v>15000</v>
          </cell>
          <cell r="T364">
            <v>400</v>
          </cell>
          <cell r="Y364">
            <v>2300</v>
          </cell>
          <cell r="Z364">
            <v>1500</v>
          </cell>
          <cell r="AA364">
            <v>734400</v>
          </cell>
          <cell r="AB364">
            <v>1966800</v>
          </cell>
          <cell r="AC364">
            <v>0</v>
          </cell>
          <cell r="AD364">
            <v>0</v>
          </cell>
          <cell r="AE364">
            <v>41250</v>
          </cell>
          <cell r="AF364">
            <v>1100</v>
          </cell>
          <cell r="AG364">
            <v>0</v>
          </cell>
          <cell r="AH364">
            <v>0</v>
          </cell>
          <cell r="AI364">
            <v>0</v>
          </cell>
          <cell r="AJ364">
            <v>0</v>
          </cell>
          <cell r="AK364">
            <v>6325</v>
          </cell>
          <cell r="AL364">
            <v>4125</v>
          </cell>
          <cell r="AM364">
            <v>2019600</v>
          </cell>
          <cell r="AN364">
            <v>0</v>
          </cell>
          <cell r="AO364">
            <v>0</v>
          </cell>
          <cell r="AP364">
            <v>0</v>
          </cell>
          <cell r="AQ364">
            <v>0</v>
          </cell>
          <cell r="AR364">
            <v>0</v>
          </cell>
          <cell r="AS364">
            <v>0</v>
          </cell>
          <cell r="AT364">
            <v>0</v>
          </cell>
          <cell r="AU364">
            <v>0</v>
          </cell>
          <cell r="AV364">
            <v>0</v>
          </cell>
          <cell r="AW364">
            <v>0</v>
          </cell>
          <cell r="AX364">
            <v>0</v>
          </cell>
          <cell r="AY364">
            <v>0</v>
          </cell>
          <cell r="AZ364" t="str">
            <v>ASH DDMM CORP (09 ITEMS)</v>
          </cell>
          <cell r="BA364" t="str">
            <v>CONVOCADO</v>
          </cell>
          <cell r="BB364" t="str">
            <v>APELADO</v>
          </cell>
          <cell r="BD364" t="str">
            <v>AS-Homologacion-SM-4-2024-CENARES/ MINSA-1</v>
          </cell>
          <cell r="BE364">
            <v>45579</v>
          </cell>
        </row>
        <row r="365">
          <cell r="D365" t="str">
            <v>19719</v>
          </cell>
          <cell r="E365" t="str">
            <v>495700210100</v>
          </cell>
          <cell r="F365" t="str">
            <v>CATETER ENDOVENOSO PERIFERICO Nº 24 G X 3/4" CON DISPOSITIVO DE BIOSEGURIDAD   UNIDAD</v>
          </cell>
          <cell r="G365" t="str">
            <v>DDMM Y OTROS</v>
          </cell>
          <cell r="H365">
            <v>2.8499999999999996</v>
          </cell>
          <cell r="I365">
            <v>3.1349999999999998</v>
          </cell>
          <cell r="J365">
            <v>2.95</v>
          </cell>
          <cell r="P365">
            <v>279750</v>
          </cell>
          <cell r="S365">
            <v>10000</v>
          </cell>
          <cell r="AA365">
            <v>289750</v>
          </cell>
          <cell r="AB365">
            <v>825262.5</v>
          </cell>
          <cell r="AC365">
            <v>0</v>
          </cell>
          <cell r="AD365">
            <v>0</v>
          </cell>
          <cell r="AE365">
            <v>29500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854762.5</v>
          </cell>
          <cell r="AN365">
            <v>0</v>
          </cell>
          <cell r="AO365">
            <v>0</v>
          </cell>
          <cell r="AP365">
            <v>0</v>
          </cell>
          <cell r="AQ365">
            <v>0</v>
          </cell>
          <cell r="AR365">
            <v>0</v>
          </cell>
          <cell r="AS365">
            <v>0</v>
          </cell>
          <cell r="AT365">
            <v>0</v>
          </cell>
          <cell r="AU365">
            <v>0</v>
          </cell>
          <cell r="AV365">
            <v>0</v>
          </cell>
          <cell r="AW365">
            <v>0</v>
          </cell>
          <cell r="AX365">
            <v>0</v>
          </cell>
          <cell r="AY365">
            <v>0</v>
          </cell>
          <cell r="AZ365" t="str">
            <v>ASH DDMM CORP (09 ITEMS)</v>
          </cell>
          <cell r="BA365" t="str">
            <v>CONVOCADO</v>
          </cell>
          <cell r="BB365" t="str">
            <v>APELADO</v>
          </cell>
          <cell r="BD365" t="str">
            <v>AS-Homologacion-SM-4-2024-CENARES/ MINSA-1</v>
          </cell>
          <cell r="BE365">
            <v>45579</v>
          </cell>
        </row>
        <row r="366">
          <cell r="D366" t="str">
            <v>23587</v>
          </cell>
          <cell r="E366" t="str">
            <v>495700210102</v>
          </cell>
          <cell r="F366" t="str">
            <v>CATETER ENDOVENOSO PERIFERICO Nº 20 G X 1 1/4" CON DISPOSITIVO DE SEGURIDAD   UNIDAD</v>
          </cell>
          <cell r="G366" t="str">
            <v>DDMM Y OTROS</v>
          </cell>
          <cell r="H366">
            <v>2.5799999999999996</v>
          </cell>
          <cell r="I366">
            <v>2.8379999999999996</v>
          </cell>
          <cell r="J366">
            <v>2.4900000000000002</v>
          </cell>
          <cell r="P366">
            <v>772550</v>
          </cell>
          <cell r="S366">
            <v>7700</v>
          </cell>
          <cell r="T366">
            <v>200</v>
          </cell>
          <cell r="Y366">
            <v>250</v>
          </cell>
          <cell r="Z366">
            <v>5000</v>
          </cell>
          <cell r="AA366">
            <v>785700</v>
          </cell>
          <cell r="AB366">
            <v>1923649.5000000002</v>
          </cell>
          <cell r="AC366">
            <v>0</v>
          </cell>
          <cell r="AD366">
            <v>0</v>
          </cell>
          <cell r="AE366">
            <v>19173</v>
          </cell>
          <cell r="AF366">
            <v>498.00000000000006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622.5</v>
          </cell>
          <cell r="AL366">
            <v>12450.000000000002</v>
          </cell>
          <cell r="AM366">
            <v>1956393.0000000002</v>
          </cell>
          <cell r="AN366">
            <v>0</v>
          </cell>
          <cell r="AO366">
            <v>0</v>
          </cell>
          <cell r="AP366">
            <v>0</v>
          </cell>
          <cell r="AQ366">
            <v>0</v>
          </cell>
          <cell r="AR366">
            <v>0</v>
          </cell>
          <cell r="AS366">
            <v>0</v>
          </cell>
          <cell r="AT366">
            <v>0</v>
          </cell>
          <cell r="AU366">
            <v>0</v>
          </cell>
          <cell r="AV366">
            <v>0</v>
          </cell>
          <cell r="AW366">
            <v>0</v>
          </cell>
          <cell r="AX366">
            <v>0</v>
          </cell>
          <cell r="AY366">
            <v>0</v>
          </cell>
          <cell r="AZ366" t="str">
            <v>ASH DDMM CORP (09 ITEMS)</v>
          </cell>
          <cell r="BA366" t="str">
            <v>CONVOCADO</v>
          </cell>
          <cell r="BB366" t="str">
            <v>APELADO</v>
          </cell>
          <cell r="BD366" t="str">
            <v>AS-Homologacion-SM-4-2024-CENARES/ MINSA-1</v>
          </cell>
          <cell r="BE366">
            <v>45579</v>
          </cell>
        </row>
        <row r="367">
          <cell r="D367" t="str">
            <v>16774</v>
          </cell>
          <cell r="E367" t="str">
            <v>495700400135</v>
          </cell>
          <cell r="F367" t="str">
            <v>MASCARA DE OXIGENO DESCARTABLE PARA NEBULIZACION ADULTO   UNIDAD</v>
          </cell>
          <cell r="G367" t="str">
            <v>DDMM Y OTROS</v>
          </cell>
          <cell r="H367">
            <v>2.5799999999999996</v>
          </cell>
          <cell r="I367">
            <v>2.8379999999999996</v>
          </cell>
          <cell r="J367">
            <v>2.4900000000000002</v>
          </cell>
          <cell r="P367">
            <v>72700</v>
          </cell>
          <cell r="S367">
            <v>5000</v>
          </cell>
          <cell r="T367">
            <v>320</v>
          </cell>
          <cell r="X367">
            <v>1000</v>
          </cell>
          <cell r="AA367">
            <v>79020</v>
          </cell>
          <cell r="AB367">
            <v>181023.00000000003</v>
          </cell>
          <cell r="AC367">
            <v>0</v>
          </cell>
          <cell r="AD367">
            <v>0</v>
          </cell>
          <cell r="AE367">
            <v>12450.000000000002</v>
          </cell>
          <cell r="AF367">
            <v>796.80000000000007</v>
          </cell>
          <cell r="AG367">
            <v>0</v>
          </cell>
          <cell r="AH367">
            <v>0</v>
          </cell>
          <cell r="AI367">
            <v>0</v>
          </cell>
          <cell r="AJ367">
            <v>2490</v>
          </cell>
          <cell r="AK367">
            <v>0</v>
          </cell>
          <cell r="AL367">
            <v>0</v>
          </cell>
          <cell r="AM367">
            <v>196759.80000000002</v>
          </cell>
          <cell r="AN367">
            <v>0</v>
          </cell>
          <cell r="AO367">
            <v>0</v>
          </cell>
          <cell r="AP367">
            <v>0</v>
          </cell>
          <cell r="AQ367">
            <v>0</v>
          </cell>
          <cell r="AR367">
            <v>0</v>
          </cell>
          <cell r="AS367">
            <v>0</v>
          </cell>
          <cell r="AT367">
            <v>0</v>
          </cell>
          <cell r="AU367">
            <v>0</v>
          </cell>
          <cell r="AV367">
            <v>0</v>
          </cell>
          <cell r="AW367">
            <v>0</v>
          </cell>
          <cell r="AX367">
            <v>0</v>
          </cell>
          <cell r="AY367">
            <v>0</v>
          </cell>
          <cell r="AZ367" t="str">
            <v>ASH DDMM CORP MASCARA DE OXÍGENO DESCARTABLE PARA NEBULIZACIÓN ADULTO</v>
          </cell>
          <cell r="BA367" t="str">
            <v>ADJUDICADO</v>
          </cell>
          <cell r="BB367" t="str">
            <v>ADJUDICADO</v>
          </cell>
          <cell r="BD367" t="str">
            <v>AS-Homologacion-SM-1-2024-CENARES/ MINSA-1</v>
          </cell>
          <cell r="BF367" t="str">
            <v>AS-Homologacion-SM-1-2024-CENARES/ MINSA-2</v>
          </cell>
        </row>
        <row r="368">
          <cell r="D368" t="str">
            <v>00408</v>
          </cell>
          <cell r="E368" t="str">
            <v>582800340001</v>
          </cell>
          <cell r="F368" t="str">
            <v>ALTEPLASA (ACTIVADOR DE PLASMINOGENO TISULAR) 50 mg  INYECTABLE</v>
          </cell>
          <cell r="G368" t="str">
            <v>PPFF</v>
          </cell>
          <cell r="H368">
            <v>2349.4</v>
          </cell>
          <cell r="I368">
            <v>2584.34</v>
          </cell>
          <cell r="J368">
            <v>2276.44</v>
          </cell>
          <cell r="P368">
            <v>1881</v>
          </cell>
          <cell r="U368">
            <v>15</v>
          </cell>
          <cell r="AA368">
            <v>1896</v>
          </cell>
          <cell r="AB368">
            <v>4281983.6399999997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34146.6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4316130.24</v>
          </cell>
          <cell r="AN368">
            <v>0</v>
          </cell>
          <cell r="AO368">
            <v>0</v>
          </cell>
          <cell r="AP368">
            <v>0</v>
          </cell>
          <cell r="AQ368">
            <v>0</v>
          </cell>
          <cell r="AR368">
            <v>0</v>
          </cell>
          <cell r="AS368">
            <v>0</v>
          </cell>
          <cell r="AT368">
            <v>0</v>
          </cell>
          <cell r="AU368">
            <v>0</v>
          </cell>
          <cell r="AV368">
            <v>0</v>
          </cell>
          <cell r="AW368">
            <v>0</v>
          </cell>
          <cell r="AX368">
            <v>0</v>
          </cell>
          <cell r="AY368">
            <v>0</v>
          </cell>
          <cell r="AZ368" t="str">
            <v>DIRECTA PPFF CORP (04 ITEMS)</v>
          </cell>
          <cell r="BA368" t="str">
            <v>ADJUDICADO</v>
          </cell>
          <cell r="BB368" t="str">
            <v>ADJUDICADO</v>
          </cell>
          <cell r="BD368" t="str">
            <v>DIRECTA-PROC-61-2024-CENARES/MINSA-1</v>
          </cell>
          <cell r="BE368">
            <v>45644</v>
          </cell>
        </row>
        <row r="369">
          <cell r="D369" t="str">
            <v>03878</v>
          </cell>
          <cell r="E369" t="str">
            <v>584800620007</v>
          </cell>
          <cell r="F369" t="str">
            <v>HALOPERIDOL 2 mg/mL 20 mL SOLUCION</v>
          </cell>
          <cell r="G369" t="str">
            <v>PPFF</v>
          </cell>
          <cell r="H369">
            <v>6.87</v>
          </cell>
          <cell r="I369">
            <v>7.5570000000000004</v>
          </cell>
          <cell r="J369">
            <v>6.5</v>
          </cell>
          <cell r="P369">
            <v>57325</v>
          </cell>
          <cell r="U369">
            <v>900</v>
          </cell>
          <cell r="W369">
            <v>75</v>
          </cell>
          <cell r="Y369">
            <v>200</v>
          </cell>
          <cell r="AA369">
            <v>58500</v>
          </cell>
          <cell r="AB369">
            <v>372612.5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5850</v>
          </cell>
          <cell r="AH369">
            <v>0</v>
          </cell>
          <cell r="AI369">
            <v>487.5</v>
          </cell>
          <cell r="AJ369">
            <v>0</v>
          </cell>
          <cell r="AK369">
            <v>1300</v>
          </cell>
          <cell r="AL369">
            <v>0</v>
          </cell>
          <cell r="AM369">
            <v>380250</v>
          </cell>
          <cell r="AN369">
            <v>0</v>
          </cell>
          <cell r="AO369">
            <v>0</v>
          </cell>
          <cell r="AP369">
            <v>0</v>
          </cell>
          <cell r="AQ369">
            <v>0</v>
          </cell>
          <cell r="AR369">
            <v>0</v>
          </cell>
          <cell r="AS369">
            <v>0</v>
          </cell>
          <cell r="AT369">
            <v>0</v>
          </cell>
          <cell r="AU369">
            <v>0</v>
          </cell>
          <cell r="AV369">
            <v>0</v>
          </cell>
          <cell r="AW369">
            <v>0</v>
          </cell>
          <cell r="AX369">
            <v>0</v>
          </cell>
          <cell r="AY369">
            <v>0</v>
          </cell>
          <cell r="AZ369" t="str">
            <v>DIRECTA PPFF CORP (04 ITEMS)</v>
          </cell>
          <cell r="BA369" t="str">
            <v>ADJUDICADO</v>
          </cell>
          <cell r="BB369" t="str">
            <v>ADJUDICADO</v>
          </cell>
          <cell r="BD369" t="str">
            <v>DIRECTA-PROC-61-2024-CENARES/MINSA-1</v>
          </cell>
          <cell r="BE369">
            <v>45644</v>
          </cell>
        </row>
        <row r="370">
          <cell r="D370" t="str">
            <v>04058</v>
          </cell>
          <cell r="E370" t="str">
            <v>584200140001</v>
          </cell>
          <cell r="F370" t="str">
            <v>INMUNOGLOBULINA ANTI D 300 ug 2 mL INYECTABLE</v>
          </cell>
          <cell r="G370" t="str">
            <v>PPFF</v>
          </cell>
          <cell r="H370">
            <v>601.44000000000005</v>
          </cell>
          <cell r="I370">
            <v>661.58400000000006</v>
          </cell>
          <cell r="J370">
            <v>565</v>
          </cell>
          <cell r="P370">
            <v>1835</v>
          </cell>
          <cell r="U370">
            <v>6</v>
          </cell>
          <cell r="AA370">
            <v>1841</v>
          </cell>
          <cell r="AB370">
            <v>1036775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3390</v>
          </cell>
          <cell r="AH370">
            <v>0</v>
          </cell>
          <cell r="AI370">
            <v>0</v>
          </cell>
          <cell r="AJ370">
            <v>0</v>
          </cell>
          <cell r="AK370">
            <v>0</v>
          </cell>
          <cell r="AL370">
            <v>0</v>
          </cell>
          <cell r="AM370">
            <v>1040165</v>
          </cell>
          <cell r="AN370">
            <v>0</v>
          </cell>
          <cell r="AO370">
            <v>0</v>
          </cell>
          <cell r="AP370">
            <v>0</v>
          </cell>
          <cell r="AQ370">
            <v>0</v>
          </cell>
          <cell r="AR370">
            <v>0</v>
          </cell>
          <cell r="AS370">
            <v>0</v>
          </cell>
          <cell r="AT370">
            <v>0</v>
          </cell>
          <cell r="AU370">
            <v>0</v>
          </cell>
          <cell r="AV370">
            <v>0</v>
          </cell>
          <cell r="AW370">
            <v>0</v>
          </cell>
          <cell r="AX370">
            <v>0</v>
          </cell>
          <cell r="AY370">
            <v>0</v>
          </cell>
          <cell r="AZ370" t="str">
            <v>DIRECTA PPFF CORP (04 ITEMS)</v>
          </cell>
          <cell r="BA370" t="str">
            <v>ADJUDICADO</v>
          </cell>
          <cell r="BB370" t="str">
            <v>ADJUDICADO</v>
          </cell>
          <cell r="BD370" t="str">
            <v>DIRECTA-PROC-61-2024-CENARES/MINSA-1</v>
          </cell>
          <cell r="BE370">
            <v>45644</v>
          </cell>
        </row>
        <row r="371">
          <cell r="D371" t="str">
            <v>50362</v>
          </cell>
          <cell r="E371" t="str">
            <v>580500100012</v>
          </cell>
          <cell r="F371" t="str">
            <v>FENITOINA 125 mg/5 mL 120 mL SUSPENSION</v>
          </cell>
          <cell r="G371" t="str">
            <v>PPFF</v>
          </cell>
          <cell r="H371">
            <v>13.09</v>
          </cell>
          <cell r="I371">
            <v>14.399000000000001</v>
          </cell>
          <cell r="J371">
            <v>12.75</v>
          </cell>
          <cell r="P371">
            <v>7250</v>
          </cell>
          <cell r="U371">
            <v>300</v>
          </cell>
          <cell r="AA371">
            <v>7550</v>
          </cell>
          <cell r="AB371">
            <v>92437.5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3825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96262.5</v>
          </cell>
          <cell r="AN371">
            <v>0</v>
          </cell>
          <cell r="AO371">
            <v>0</v>
          </cell>
          <cell r="AP371">
            <v>0</v>
          </cell>
          <cell r="AQ371">
            <v>0</v>
          </cell>
          <cell r="AR371">
            <v>0</v>
          </cell>
          <cell r="AS371">
            <v>0</v>
          </cell>
          <cell r="AT371">
            <v>0</v>
          </cell>
          <cell r="AU371">
            <v>0</v>
          </cell>
          <cell r="AV371">
            <v>0</v>
          </cell>
          <cell r="AW371">
            <v>0</v>
          </cell>
          <cell r="AX371">
            <v>0</v>
          </cell>
          <cell r="AY371">
            <v>0</v>
          </cell>
          <cell r="AZ371" t="str">
            <v>DIRECTA PPFF CORP (04 ITEMS)</v>
          </cell>
          <cell r="BA371" t="str">
            <v>ADJUDICADO</v>
          </cell>
          <cell r="BB371" t="str">
            <v>ADJUDICADO</v>
          </cell>
          <cell r="BD371" t="str">
            <v>DIRECTA-PROC-61-2024-CENARES/MINSA-1</v>
          </cell>
          <cell r="BE371">
            <v>45644</v>
          </cell>
        </row>
        <row r="372">
          <cell r="D372" t="str">
            <v>11848</v>
          </cell>
          <cell r="E372" t="str">
            <v>495700480026</v>
          </cell>
          <cell r="F372" t="str">
            <v>SONDA DE ASPIRACION ENDOTRAQUEAL Nº 10   UNIDAD</v>
          </cell>
          <cell r="G372" t="str">
            <v>DDMM Y OTROS</v>
          </cell>
          <cell r="H372">
            <v>1.05</v>
          </cell>
          <cell r="I372">
            <v>1.155</v>
          </cell>
          <cell r="J372">
            <v>1</v>
          </cell>
          <cell r="P372">
            <v>248100</v>
          </cell>
          <cell r="Z372">
            <v>25</v>
          </cell>
          <cell r="AA372">
            <v>248125</v>
          </cell>
          <cell r="AB372">
            <v>248100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  <cell r="AK372">
            <v>0</v>
          </cell>
          <cell r="AL372">
            <v>25</v>
          </cell>
          <cell r="AM372">
            <v>248125</v>
          </cell>
          <cell r="AN372">
            <v>0</v>
          </cell>
          <cell r="AO372">
            <v>0</v>
          </cell>
          <cell r="AP372">
            <v>0</v>
          </cell>
          <cell r="AQ372">
            <v>0</v>
          </cell>
          <cell r="AR372">
            <v>0</v>
          </cell>
          <cell r="AS372">
            <v>0</v>
          </cell>
          <cell r="AT372">
            <v>0</v>
          </cell>
          <cell r="AU372">
            <v>0</v>
          </cell>
          <cell r="AV372">
            <v>0</v>
          </cell>
          <cell r="AW372">
            <v>0</v>
          </cell>
          <cell r="AX372">
            <v>0</v>
          </cell>
          <cell r="AY372">
            <v>0</v>
          </cell>
          <cell r="AZ372" t="str">
            <v>LP DDMM CORP 05 ÍTEMS</v>
          </cell>
          <cell r="BA372" t="str">
            <v>CONVOCADO</v>
          </cell>
          <cell r="BB372" t="str">
            <v>CONVOCADO</v>
          </cell>
          <cell r="BD372" t="str">
            <v>LP-SM-37-2024-CENARES/MINSA-1</v>
          </cell>
          <cell r="BE372">
            <v>45685</v>
          </cell>
        </row>
        <row r="373">
          <cell r="D373" t="str">
            <v>11850</v>
          </cell>
          <cell r="E373" t="str">
            <v>495700480013</v>
          </cell>
          <cell r="F373" t="str">
            <v>SONDA DE ASPIRACION ENDOTRAQUEAL Nº 14   UNIDAD</v>
          </cell>
          <cell r="G373" t="str">
            <v>DDMM Y OTROS</v>
          </cell>
          <cell r="H373">
            <v>1.5</v>
          </cell>
          <cell r="I373">
            <v>1.65</v>
          </cell>
          <cell r="J373">
            <v>1</v>
          </cell>
          <cell r="P373">
            <v>754650</v>
          </cell>
          <cell r="S373">
            <v>50000</v>
          </cell>
          <cell r="U373">
            <v>8800</v>
          </cell>
          <cell r="X373">
            <v>300</v>
          </cell>
          <cell r="Z373">
            <v>150</v>
          </cell>
          <cell r="AA373">
            <v>813900</v>
          </cell>
          <cell r="AB373">
            <v>754650</v>
          </cell>
          <cell r="AC373">
            <v>0</v>
          </cell>
          <cell r="AD373">
            <v>0</v>
          </cell>
          <cell r="AE373">
            <v>50000</v>
          </cell>
          <cell r="AF373">
            <v>0</v>
          </cell>
          <cell r="AG373">
            <v>8800</v>
          </cell>
          <cell r="AH373">
            <v>0</v>
          </cell>
          <cell r="AI373">
            <v>0</v>
          </cell>
          <cell r="AJ373">
            <v>300</v>
          </cell>
          <cell r="AK373">
            <v>0</v>
          </cell>
          <cell r="AL373">
            <v>150</v>
          </cell>
          <cell r="AM373">
            <v>813900</v>
          </cell>
          <cell r="AN373">
            <v>0</v>
          </cell>
          <cell r="AO373">
            <v>0</v>
          </cell>
          <cell r="AP373">
            <v>0</v>
          </cell>
          <cell r="AQ373">
            <v>0</v>
          </cell>
          <cell r="AR373">
            <v>0</v>
          </cell>
          <cell r="AS373">
            <v>0</v>
          </cell>
          <cell r="AT373">
            <v>0</v>
          </cell>
          <cell r="AU373">
            <v>0</v>
          </cell>
          <cell r="AV373">
            <v>0</v>
          </cell>
          <cell r="AW373">
            <v>0</v>
          </cell>
          <cell r="AX373">
            <v>0</v>
          </cell>
          <cell r="AY373">
            <v>0</v>
          </cell>
          <cell r="AZ373" t="str">
            <v>LP DDMM CORP 05 ÍTEMS</v>
          </cell>
          <cell r="BA373" t="str">
            <v>CONVOCADO</v>
          </cell>
          <cell r="BB373" t="str">
            <v>CONVOCADO</v>
          </cell>
          <cell r="BD373" t="str">
            <v>LP-SM-37-2024-CENARES/MINSA-1</v>
          </cell>
          <cell r="BE373">
            <v>45685</v>
          </cell>
        </row>
        <row r="374">
          <cell r="D374" t="str">
            <v>11854</v>
          </cell>
          <cell r="E374" t="str">
            <v>495700480023</v>
          </cell>
          <cell r="F374" t="str">
            <v>SONDA DE ASPIRACION ENDOTRAQUEAL Nº 8   UNIDAD</v>
          </cell>
          <cell r="G374" t="str">
            <v>DDMM Y OTROS</v>
          </cell>
          <cell r="H374">
            <v>1.05</v>
          </cell>
          <cell r="I374">
            <v>1.155</v>
          </cell>
          <cell r="J374">
            <v>1.01</v>
          </cell>
          <cell r="P374">
            <v>383725</v>
          </cell>
          <cell r="U374">
            <v>800</v>
          </cell>
          <cell r="AA374">
            <v>384525</v>
          </cell>
          <cell r="AB374">
            <v>387562.25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  <cell r="AG374">
            <v>808</v>
          </cell>
          <cell r="AH374">
            <v>0</v>
          </cell>
          <cell r="AI374">
            <v>0</v>
          </cell>
          <cell r="AJ374">
            <v>0</v>
          </cell>
          <cell r="AK374">
            <v>0</v>
          </cell>
          <cell r="AL374">
            <v>0</v>
          </cell>
          <cell r="AM374">
            <v>388370.25</v>
          </cell>
          <cell r="AN374">
            <v>0</v>
          </cell>
          <cell r="AO374">
            <v>0</v>
          </cell>
          <cell r="AP374">
            <v>0</v>
          </cell>
          <cell r="AQ374">
            <v>0</v>
          </cell>
          <cell r="AR374">
            <v>0</v>
          </cell>
          <cell r="AS374">
            <v>0</v>
          </cell>
          <cell r="AT374">
            <v>0</v>
          </cell>
          <cell r="AU374">
            <v>0</v>
          </cell>
          <cell r="AV374">
            <v>0</v>
          </cell>
          <cell r="AW374">
            <v>0</v>
          </cell>
          <cell r="AX374">
            <v>0</v>
          </cell>
          <cell r="AY374">
            <v>0</v>
          </cell>
          <cell r="AZ374" t="str">
            <v>LP DDMM CORP 05 ÍTEMS</v>
          </cell>
          <cell r="BA374" t="str">
            <v>CONVOCADO</v>
          </cell>
          <cell r="BB374" t="str">
            <v>CONVOCADO</v>
          </cell>
          <cell r="BD374" t="str">
            <v>LP-SM-37-2024-CENARES/MINSA-1</v>
          </cell>
          <cell r="BE374">
            <v>45685</v>
          </cell>
        </row>
        <row r="375">
          <cell r="D375" t="str">
            <v>18225</v>
          </cell>
          <cell r="E375" t="str">
            <v>495701290078</v>
          </cell>
          <cell r="F375" t="str">
            <v>EQUIPO MICROGOTERO CON CAMARA GRADUADA 150 mL   UNIDAD</v>
          </cell>
          <cell r="G375" t="str">
            <v>DDMM Y OTROS</v>
          </cell>
          <cell r="H375">
            <v>2.75</v>
          </cell>
          <cell r="I375">
            <v>3.0249999999999999</v>
          </cell>
          <cell r="J375">
            <v>2.62</v>
          </cell>
          <cell r="P375">
            <v>381675</v>
          </cell>
          <cell r="T375">
            <v>200</v>
          </cell>
          <cell r="Y375">
            <v>150</v>
          </cell>
          <cell r="AA375">
            <v>382025</v>
          </cell>
          <cell r="AB375">
            <v>999988.5</v>
          </cell>
          <cell r="AC375">
            <v>0</v>
          </cell>
          <cell r="AD375">
            <v>0</v>
          </cell>
          <cell r="AE375">
            <v>0</v>
          </cell>
          <cell r="AF375">
            <v>524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  <cell r="AK375">
            <v>393</v>
          </cell>
          <cell r="AL375">
            <v>0</v>
          </cell>
          <cell r="AM375">
            <v>1000905.5</v>
          </cell>
          <cell r="AN375">
            <v>0</v>
          </cell>
          <cell r="AO375">
            <v>0</v>
          </cell>
          <cell r="AP375">
            <v>0</v>
          </cell>
          <cell r="AQ375">
            <v>0</v>
          </cell>
          <cell r="AR375">
            <v>0</v>
          </cell>
          <cell r="AS375">
            <v>0</v>
          </cell>
          <cell r="AT375">
            <v>0</v>
          </cell>
          <cell r="AU375">
            <v>0</v>
          </cell>
          <cell r="AV375">
            <v>0</v>
          </cell>
          <cell r="AW375">
            <v>0</v>
          </cell>
          <cell r="AX375">
            <v>0</v>
          </cell>
          <cell r="AY375">
            <v>0</v>
          </cell>
          <cell r="AZ375" t="str">
            <v>LP DDMM CORP 05 ÍTEMS</v>
          </cell>
          <cell r="BA375" t="str">
            <v>CONVOCADO</v>
          </cell>
          <cell r="BB375" t="str">
            <v>CONVOCADO</v>
          </cell>
          <cell r="BD375" t="str">
            <v>LP-SM-37-2024-CENARES/MINSA-1</v>
          </cell>
          <cell r="BE375">
            <v>45685</v>
          </cell>
        </row>
        <row r="376">
          <cell r="D376" t="str">
            <v>28395</v>
          </cell>
          <cell r="E376" t="str">
            <v>495701290077</v>
          </cell>
          <cell r="F376" t="str">
            <v>EQUIPO MICROGOTERO CON CAMARA GRADUADA 100 mL   UNIDAD</v>
          </cell>
          <cell r="G376" t="str">
            <v>DDMM Y OTROS</v>
          </cell>
          <cell r="H376">
            <v>2.9099999999999997</v>
          </cell>
          <cell r="I376">
            <v>3.2009999999999996</v>
          </cell>
          <cell r="J376">
            <v>1.97</v>
          </cell>
          <cell r="P376">
            <v>3118475</v>
          </cell>
          <cell r="R376">
            <v>1000</v>
          </cell>
          <cell r="S376">
            <v>60000</v>
          </cell>
          <cell r="T376">
            <v>2175</v>
          </cell>
          <cell r="U376">
            <v>26000</v>
          </cell>
          <cell r="W376">
            <v>6000</v>
          </cell>
          <cell r="X376">
            <v>4000</v>
          </cell>
          <cell r="AA376">
            <v>3217650</v>
          </cell>
          <cell r="AB376">
            <v>6143395.75</v>
          </cell>
          <cell r="AC376">
            <v>0</v>
          </cell>
          <cell r="AD376">
            <v>1970</v>
          </cell>
          <cell r="AE376">
            <v>118200</v>
          </cell>
          <cell r="AF376">
            <v>4284.75</v>
          </cell>
          <cell r="AG376">
            <v>51220</v>
          </cell>
          <cell r="AH376">
            <v>0</v>
          </cell>
          <cell r="AI376">
            <v>11820</v>
          </cell>
          <cell r="AJ376">
            <v>7880</v>
          </cell>
          <cell r="AK376">
            <v>0</v>
          </cell>
          <cell r="AL376">
            <v>0</v>
          </cell>
          <cell r="AM376">
            <v>6338770.5</v>
          </cell>
          <cell r="AN376">
            <v>0</v>
          </cell>
          <cell r="AO376">
            <v>0</v>
          </cell>
          <cell r="AP376">
            <v>0</v>
          </cell>
          <cell r="AQ376">
            <v>0</v>
          </cell>
          <cell r="AR376">
            <v>0</v>
          </cell>
          <cell r="AS376">
            <v>0</v>
          </cell>
          <cell r="AT376">
            <v>0</v>
          </cell>
          <cell r="AU376">
            <v>0</v>
          </cell>
          <cell r="AV376">
            <v>0</v>
          </cell>
          <cell r="AW376">
            <v>0</v>
          </cell>
          <cell r="AX376">
            <v>0</v>
          </cell>
          <cell r="AY376">
            <v>0</v>
          </cell>
          <cell r="AZ376" t="str">
            <v>LP DDMM CORP 05 ÍTEMS</v>
          </cell>
          <cell r="BA376" t="str">
            <v>CONVOCADO</v>
          </cell>
          <cell r="BB376" t="str">
            <v>CONVOCADO</v>
          </cell>
          <cell r="BD376" t="str">
            <v>LP-SM-37-2024-CENARES/MINSA-1</v>
          </cell>
          <cell r="BE376">
            <v>45685</v>
          </cell>
        </row>
        <row r="377">
          <cell r="D377" t="str">
            <v>11156</v>
          </cell>
          <cell r="E377" t="str">
            <v>495700270208</v>
          </cell>
          <cell r="F377" t="str">
            <v>GASA ESTERIL 10 cm X 10 cm   UNIDAD</v>
          </cell>
          <cell r="G377" t="str">
            <v>DDMM Y OTROS</v>
          </cell>
          <cell r="H377" t="str">
            <v>-</v>
          </cell>
          <cell r="I377" t="str">
            <v>-</v>
          </cell>
          <cell r="J377">
            <v>1.7</v>
          </cell>
          <cell r="P377">
            <v>660240</v>
          </cell>
          <cell r="AA377">
            <v>660240</v>
          </cell>
          <cell r="AB377">
            <v>1122408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  <cell r="AH377">
            <v>0</v>
          </cell>
          <cell r="AI377">
            <v>0</v>
          </cell>
          <cell r="AJ377">
            <v>0</v>
          </cell>
          <cell r="AK377">
            <v>0</v>
          </cell>
          <cell r="AL377">
            <v>0</v>
          </cell>
          <cell r="AM377">
            <v>1122408</v>
          </cell>
          <cell r="AN377">
            <v>0</v>
          </cell>
          <cell r="AO377">
            <v>0</v>
          </cell>
          <cell r="AP377">
            <v>0</v>
          </cell>
          <cell r="AQ377">
            <v>0</v>
          </cell>
          <cell r="AR377">
            <v>0</v>
          </cell>
          <cell r="AS377">
            <v>0</v>
          </cell>
          <cell r="AT377">
            <v>0</v>
          </cell>
          <cell r="AU377">
            <v>0</v>
          </cell>
          <cell r="AV377">
            <v>0</v>
          </cell>
          <cell r="AW377">
            <v>0</v>
          </cell>
          <cell r="AX377">
            <v>0</v>
          </cell>
          <cell r="AY377">
            <v>0</v>
          </cell>
          <cell r="AZ377" t="str">
            <v>LP DDMM Y OTROS CENTR (21 ÍTEMS)</v>
          </cell>
          <cell r="BA377" t="str">
            <v>CONVOCADO</v>
          </cell>
          <cell r="BB377" t="str">
            <v>CONVOCADO</v>
          </cell>
          <cell r="BD377" t="str">
            <v>LP-SM-45-2024-CENARES/MINSA-1</v>
          </cell>
        </row>
        <row r="378">
          <cell r="D378" t="str">
            <v>11159</v>
          </cell>
          <cell r="E378" t="str">
            <v>495700270146</v>
          </cell>
          <cell r="F378" t="str">
            <v>GASA ESTERIL 5 cm X 5 cm   UNIDAD</v>
          </cell>
          <cell r="G378" t="str">
            <v>DDMM Y OTROS</v>
          </cell>
          <cell r="H378" t="str">
            <v>-</v>
          </cell>
          <cell r="I378" t="str">
            <v>-</v>
          </cell>
          <cell r="J378">
            <v>0.94</v>
          </cell>
          <cell r="P378">
            <v>233890</v>
          </cell>
          <cell r="AA378">
            <v>233890</v>
          </cell>
          <cell r="AB378">
            <v>219856.59999999998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219856.59999999998</v>
          </cell>
          <cell r="AN378">
            <v>0</v>
          </cell>
          <cell r="AO378">
            <v>0</v>
          </cell>
          <cell r="AP378">
            <v>0</v>
          </cell>
          <cell r="AQ378">
            <v>0</v>
          </cell>
          <cell r="AR378">
            <v>0</v>
          </cell>
          <cell r="AS378">
            <v>0</v>
          </cell>
          <cell r="AT378">
            <v>0</v>
          </cell>
          <cell r="AU378">
            <v>0</v>
          </cell>
          <cell r="AV378">
            <v>0</v>
          </cell>
          <cell r="AW378">
            <v>0</v>
          </cell>
          <cell r="AX378">
            <v>0</v>
          </cell>
          <cell r="AY378">
            <v>0</v>
          </cell>
          <cell r="AZ378" t="str">
            <v>LP DDMM Y OTROS CENTR (21 ÍTEMS)</v>
          </cell>
          <cell r="BA378" t="str">
            <v>CONVOCADO</v>
          </cell>
          <cell r="BB378" t="str">
            <v>CONVOCADO</v>
          </cell>
          <cell r="BD378" t="str">
            <v>LP-SM-45-2024-CENARES/MINSA-1</v>
          </cell>
        </row>
        <row r="379">
          <cell r="D379" t="str">
            <v>11853</v>
          </cell>
          <cell r="E379" t="str">
            <v>495700480028</v>
          </cell>
          <cell r="F379" t="str">
            <v>SONDA DE ASPIRACION ENDOTRAQUEAL N° 6   UNIDAD</v>
          </cell>
          <cell r="G379" t="str">
            <v>DDMM Y OTROS</v>
          </cell>
          <cell r="H379" t="str">
            <v>-</v>
          </cell>
          <cell r="I379" t="str">
            <v>-</v>
          </cell>
          <cell r="J379">
            <v>1.1000000000000001</v>
          </cell>
          <cell r="P379">
            <v>77225</v>
          </cell>
          <cell r="AA379">
            <v>77225</v>
          </cell>
          <cell r="AB379">
            <v>84947.5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84947.5</v>
          </cell>
          <cell r="AN379">
            <v>0</v>
          </cell>
          <cell r="AO379">
            <v>0</v>
          </cell>
          <cell r="AP379">
            <v>0</v>
          </cell>
          <cell r="AQ379">
            <v>0</v>
          </cell>
          <cell r="AR379">
            <v>0</v>
          </cell>
          <cell r="AS379">
            <v>0</v>
          </cell>
          <cell r="AT379">
            <v>0</v>
          </cell>
          <cell r="AU379">
            <v>0</v>
          </cell>
          <cell r="AV379">
            <v>0</v>
          </cell>
          <cell r="AW379">
            <v>0</v>
          </cell>
          <cell r="AX379">
            <v>0</v>
          </cell>
          <cell r="AY379">
            <v>0</v>
          </cell>
          <cell r="AZ379" t="str">
            <v>LP DDMM Y OTROS CENTR (21 ÍTEMS)</v>
          </cell>
          <cell r="BA379" t="str">
            <v>CONVOCADO</v>
          </cell>
          <cell r="BB379" t="str">
            <v>CONVOCADO</v>
          </cell>
          <cell r="BD379" t="str">
            <v>LP-SM-45-2024-CENARES/MINSA-1</v>
          </cell>
        </row>
        <row r="380">
          <cell r="D380" t="str">
            <v>12414</v>
          </cell>
          <cell r="E380" t="str">
            <v>495700580159</v>
          </cell>
          <cell r="F380" t="str">
            <v>SUTURA SEDA NEGRA TRENZADA 3/0 C/A 1/2 CIRCULO REDONDA 25 mm X 75 cm   UNIDAD</v>
          </cell>
          <cell r="G380" t="str">
            <v>DDMM Y OTROS</v>
          </cell>
          <cell r="H380" t="str">
            <v>-</v>
          </cell>
          <cell r="I380" t="str">
            <v>-</v>
          </cell>
          <cell r="J380">
            <v>3</v>
          </cell>
          <cell r="P380">
            <v>25380</v>
          </cell>
          <cell r="AA380">
            <v>25380</v>
          </cell>
          <cell r="AB380">
            <v>76140</v>
          </cell>
          <cell r="AC380">
            <v>0</v>
          </cell>
          <cell r="AD380">
            <v>0</v>
          </cell>
          <cell r="AE380">
            <v>0</v>
          </cell>
          <cell r="AF380">
            <v>0</v>
          </cell>
          <cell r="AG380">
            <v>0</v>
          </cell>
          <cell r="AH380">
            <v>0</v>
          </cell>
          <cell r="AI380">
            <v>0</v>
          </cell>
          <cell r="AJ380">
            <v>0</v>
          </cell>
          <cell r="AK380">
            <v>0</v>
          </cell>
          <cell r="AL380">
            <v>0</v>
          </cell>
          <cell r="AM380">
            <v>76140</v>
          </cell>
          <cell r="AN380">
            <v>0</v>
          </cell>
          <cell r="AO380">
            <v>0</v>
          </cell>
          <cell r="AP380">
            <v>0</v>
          </cell>
          <cell r="AQ380">
            <v>0</v>
          </cell>
          <cell r="AR380">
            <v>0</v>
          </cell>
          <cell r="AS380">
            <v>0</v>
          </cell>
          <cell r="AT380">
            <v>0</v>
          </cell>
          <cell r="AU380">
            <v>0</v>
          </cell>
          <cell r="AV380">
            <v>0</v>
          </cell>
          <cell r="AW380">
            <v>0</v>
          </cell>
          <cell r="AX380">
            <v>0</v>
          </cell>
          <cell r="AY380">
            <v>0</v>
          </cell>
          <cell r="AZ380" t="str">
            <v>LP DDMM Y OTROS CENTR (21 ÍTEMS)</v>
          </cell>
          <cell r="BA380" t="str">
            <v>CONVOCADO</v>
          </cell>
          <cell r="BB380" t="str">
            <v>CONVOCADO</v>
          </cell>
          <cell r="BD380" t="str">
            <v>LP-SM-45-2024-CENARES/MINSA-1</v>
          </cell>
        </row>
        <row r="381">
          <cell r="D381" t="str">
            <v>12417</v>
          </cell>
          <cell r="E381" t="str">
            <v>495700580083</v>
          </cell>
          <cell r="F381" t="str">
            <v>SUTURA SEDA NEGRA TRENZADA 3/0 C/A 3/8 CIRCULO CORTANTE 20 mm X 75 cm   UNIDAD</v>
          </cell>
          <cell r="G381" t="str">
            <v>DDMM Y OTROS</v>
          </cell>
          <cell r="H381" t="str">
            <v>-</v>
          </cell>
          <cell r="I381" t="str">
            <v>-</v>
          </cell>
          <cell r="J381">
            <v>3</v>
          </cell>
          <cell r="P381">
            <v>48516</v>
          </cell>
          <cell r="AA381">
            <v>48516</v>
          </cell>
          <cell r="AB381">
            <v>145548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  <cell r="AG381">
            <v>0</v>
          </cell>
          <cell r="AH381">
            <v>0</v>
          </cell>
          <cell r="AI381">
            <v>0</v>
          </cell>
          <cell r="AJ381">
            <v>0</v>
          </cell>
          <cell r="AK381">
            <v>0</v>
          </cell>
          <cell r="AL381">
            <v>0</v>
          </cell>
          <cell r="AM381">
            <v>145548</v>
          </cell>
          <cell r="AN381">
            <v>0</v>
          </cell>
          <cell r="AO381">
            <v>0</v>
          </cell>
          <cell r="AP381">
            <v>0</v>
          </cell>
          <cell r="AQ381">
            <v>0</v>
          </cell>
          <cell r="AR381">
            <v>0</v>
          </cell>
          <cell r="AS381">
            <v>0</v>
          </cell>
          <cell r="AT381">
            <v>0</v>
          </cell>
          <cell r="AU381">
            <v>0</v>
          </cell>
          <cell r="AV381">
            <v>0</v>
          </cell>
          <cell r="AW381">
            <v>0</v>
          </cell>
          <cell r="AX381">
            <v>0</v>
          </cell>
          <cell r="AY381">
            <v>0</v>
          </cell>
          <cell r="AZ381" t="str">
            <v>LP DDMM Y OTROS CENTR (21 ÍTEMS)</v>
          </cell>
          <cell r="BA381" t="str">
            <v>CONVOCADO</v>
          </cell>
          <cell r="BB381" t="str">
            <v>CONVOCADO</v>
          </cell>
          <cell r="BD381" t="str">
            <v>LP-SM-45-2024-CENARES/MINSA-1</v>
          </cell>
        </row>
        <row r="382">
          <cell r="D382" t="str">
            <v>12807</v>
          </cell>
          <cell r="E382" t="str">
            <v>495700670064</v>
          </cell>
          <cell r="F382" t="str">
            <v>VENDA ELASTICA 5" X 5 yd   UNIDAD</v>
          </cell>
          <cell r="G382" t="str">
            <v>DDMM Y OTROS</v>
          </cell>
          <cell r="H382" t="str">
            <v>-</v>
          </cell>
          <cell r="I382" t="str">
            <v>-</v>
          </cell>
          <cell r="J382">
            <v>1.54</v>
          </cell>
          <cell r="P382">
            <v>78424</v>
          </cell>
          <cell r="AA382">
            <v>78424</v>
          </cell>
          <cell r="AB382">
            <v>120772.96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  <cell r="AJ382">
            <v>0</v>
          </cell>
          <cell r="AK382">
            <v>0</v>
          </cell>
          <cell r="AL382">
            <v>0</v>
          </cell>
          <cell r="AM382">
            <v>120772.96</v>
          </cell>
          <cell r="AN382">
            <v>0</v>
          </cell>
          <cell r="AO382">
            <v>0</v>
          </cell>
          <cell r="AP382">
            <v>0</v>
          </cell>
          <cell r="AQ382">
            <v>0</v>
          </cell>
          <cell r="AR382">
            <v>0</v>
          </cell>
          <cell r="AS382">
            <v>0</v>
          </cell>
          <cell r="AT382">
            <v>0</v>
          </cell>
          <cell r="AU382">
            <v>0</v>
          </cell>
          <cell r="AV382">
            <v>0</v>
          </cell>
          <cell r="AW382">
            <v>0</v>
          </cell>
          <cell r="AX382">
            <v>0</v>
          </cell>
          <cell r="AY382">
            <v>0</v>
          </cell>
          <cell r="AZ382" t="str">
            <v>LP DDMM Y OTROS CENTR (21 ÍTEMS)</v>
          </cell>
          <cell r="BA382" t="str">
            <v>CONVOCADO</v>
          </cell>
          <cell r="BB382" t="str">
            <v>CONVOCADO</v>
          </cell>
          <cell r="BD382" t="str">
            <v>LP-SM-45-2024-CENARES/MINSA-1</v>
          </cell>
        </row>
        <row r="383">
          <cell r="D383" t="str">
            <v>16826</v>
          </cell>
          <cell r="E383" t="str">
            <v>139200410002</v>
          </cell>
          <cell r="F383" t="str">
            <v>PAÑAL CALZON DESCARTABLE PARA ADULTO TALLA MEDIANO   UNIDAD</v>
          </cell>
          <cell r="G383" t="str">
            <v>DDMM Y OTROS</v>
          </cell>
          <cell r="H383" t="str">
            <v>-</v>
          </cell>
          <cell r="I383" t="str">
            <v>-</v>
          </cell>
          <cell r="J383">
            <v>2.4500000000000002</v>
          </cell>
          <cell r="P383">
            <v>285460</v>
          </cell>
          <cell r="AA383">
            <v>285460</v>
          </cell>
          <cell r="AB383">
            <v>699377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  <cell r="AG383">
            <v>0</v>
          </cell>
          <cell r="AH383">
            <v>0</v>
          </cell>
          <cell r="AI383">
            <v>0</v>
          </cell>
          <cell r="AJ383">
            <v>0</v>
          </cell>
          <cell r="AK383">
            <v>0</v>
          </cell>
          <cell r="AL383">
            <v>0</v>
          </cell>
          <cell r="AM383">
            <v>699377</v>
          </cell>
          <cell r="AN383">
            <v>0</v>
          </cell>
          <cell r="AO383">
            <v>0</v>
          </cell>
          <cell r="AP383">
            <v>0</v>
          </cell>
          <cell r="AQ383">
            <v>0</v>
          </cell>
          <cell r="AR383">
            <v>0</v>
          </cell>
          <cell r="AS383">
            <v>0</v>
          </cell>
          <cell r="AT383">
            <v>0</v>
          </cell>
          <cell r="AU383">
            <v>0</v>
          </cell>
          <cell r="AV383">
            <v>0</v>
          </cell>
          <cell r="AW383">
            <v>0</v>
          </cell>
          <cell r="AX383">
            <v>0</v>
          </cell>
          <cell r="AY383">
            <v>0</v>
          </cell>
          <cell r="AZ383" t="str">
            <v>LP DDMM Y OTROS CENTR (21 ÍTEMS)</v>
          </cell>
          <cell r="BA383" t="str">
            <v>CONVOCADO</v>
          </cell>
          <cell r="BB383" t="str">
            <v>CONVOCADO</v>
          </cell>
          <cell r="BD383" t="str">
            <v>LP-SM-45-2024-CENARES/MINSA-1</v>
          </cell>
        </row>
        <row r="384">
          <cell r="D384" t="str">
            <v>17009</v>
          </cell>
          <cell r="E384" t="str">
            <v>495700480052</v>
          </cell>
          <cell r="F384" t="str">
            <v>SONDA DE ASPIRACION ENDOTRAQUEAL CIRCUITO CERRADO N° 06   UNIDAD</v>
          </cell>
          <cell r="G384" t="str">
            <v>DDMM Y OTROS</v>
          </cell>
          <cell r="H384" t="str">
            <v>-</v>
          </cell>
          <cell r="I384" t="str">
            <v>-</v>
          </cell>
          <cell r="J384">
            <v>26.09</v>
          </cell>
          <cell r="P384">
            <v>1700</v>
          </cell>
          <cell r="AA384">
            <v>1700</v>
          </cell>
          <cell r="AB384">
            <v>44353</v>
          </cell>
          <cell r="AC384">
            <v>0</v>
          </cell>
          <cell r="AD384">
            <v>0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  <cell r="AJ384">
            <v>0</v>
          </cell>
          <cell r="AK384">
            <v>0</v>
          </cell>
          <cell r="AL384">
            <v>0</v>
          </cell>
          <cell r="AM384">
            <v>44353</v>
          </cell>
          <cell r="AN384">
            <v>0</v>
          </cell>
          <cell r="AO384">
            <v>0</v>
          </cell>
          <cell r="AP384">
            <v>0</v>
          </cell>
          <cell r="AQ384">
            <v>0</v>
          </cell>
          <cell r="AR384">
            <v>0</v>
          </cell>
          <cell r="AS384">
            <v>0</v>
          </cell>
          <cell r="AT384">
            <v>0</v>
          </cell>
          <cell r="AU384">
            <v>0</v>
          </cell>
          <cell r="AV384">
            <v>0</v>
          </cell>
          <cell r="AW384">
            <v>0</v>
          </cell>
          <cell r="AX384">
            <v>0</v>
          </cell>
          <cell r="AY384">
            <v>0</v>
          </cell>
          <cell r="AZ384" t="str">
            <v>LP DDMM Y OTROS CENTR (21 ÍTEMS)</v>
          </cell>
          <cell r="BA384" t="str">
            <v>CONVOCADO</v>
          </cell>
          <cell r="BB384" t="str">
            <v>CONVOCADO</v>
          </cell>
          <cell r="BD384" t="str">
            <v>LP-SM-45-2024-CENARES/MINSA-1</v>
          </cell>
        </row>
        <row r="385">
          <cell r="D385" t="str">
            <v>18513</v>
          </cell>
          <cell r="E385" t="str">
            <v>495700960004</v>
          </cell>
          <cell r="F385" t="str">
            <v>PAPEL CREPADO 90 cm X 90 cm   UNIDAD</v>
          </cell>
          <cell r="G385" t="str">
            <v>DDMM Y OTROS</v>
          </cell>
          <cell r="H385" t="str">
            <v>-</v>
          </cell>
          <cell r="I385" t="str">
            <v>-</v>
          </cell>
          <cell r="J385">
            <v>1.02</v>
          </cell>
          <cell r="P385">
            <v>472000</v>
          </cell>
          <cell r="AA385">
            <v>472000</v>
          </cell>
          <cell r="AB385">
            <v>481440</v>
          </cell>
          <cell r="AC385">
            <v>0</v>
          </cell>
          <cell r="AD385">
            <v>0</v>
          </cell>
          <cell r="AE385">
            <v>0</v>
          </cell>
          <cell r="AF385">
            <v>0</v>
          </cell>
          <cell r="AG385">
            <v>0</v>
          </cell>
          <cell r="AH385">
            <v>0</v>
          </cell>
          <cell r="AI385">
            <v>0</v>
          </cell>
          <cell r="AJ385">
            <v>0</v>
          </cell>
          <cell r="AK385">
            <v>0</v>
          </cell>
          <cell r="AL385">
            <v>0</v>
          </cell>
          <cell r="AM385">
            <v>481440</v>
          </cell>
          <cell r="AN385">
            <v>0</v>
          </cell>
          <cell r="AO385">
            <v>0</v>
          </cell>
          <cell r="AP385">
            <v>0</v>
          </cell>
          <cell r="AQ385">
            <v>0</v>
          </cell>
          <cell r="AR385">
            <v>0</v>
          </cell>
          <cell r="AS385">
            <v>0</v>
          </cell>
          <cell r="AT385">
            <v>0</v>
          </cell>
          <cell r="AU385">
            <v>0</v>
          </cell>
          <cell r="AV385">
            <v>0</v>
          </cell>
          <cell r="AW385">
            <v>0</v>
          </cell>
          <cell r="AX385">
            <v>0</v>
          </cell>
          <cell r="AY385">
            <v>0</v>
          </cell>
          <cell r="AZ385" t="str">
            <v>LP DDMM Y OTROS CENTR (21 ÍTEMS)</v>
          </cell>
          <cell r="BA385" t="str">
            <v>CONVOCADO</v>
          </cell>
          <cell r="BB385" t="str">
            <v>CONVOCADO</v>
          </cell>
          <cell r="BD385" t="str">
            <v>LP-SM-45-2024-CENARES/MINSA-1</v>
          </cell>
        </row>
        <row r="386">
          <cell r="D386" t="str">
            <v>18993</v>
          </cell>
          <cell r="E386" t="str">
            <v>495700270320</v>
          </cell>
          <cell r="F386" t="str">
            <v>GASA ESTERIL  7.5 cm X 7.5 cm UNIDAD</v>
          </cell>
          <cell r="G386" t="str">
            <v>DDMM Y OTROS</v>
          </cell>
          <cell r="H386" t="str">
            <v>-</v>
          </cell>
          <cell r="I386" t="str">
            <v>-</v>
          </cell>
          <cell r="J386">
            <v>1.25</v>
          </cell>
          <cell r="P386">
            <v>658860</v>
          </cell>
          <cell r="AA386">
            <v>658860</v>
          </cell>
          <cell r="AB386">
            <v>823575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0</v>
          </cell>
          <cell r="AH386">
            <v>0</v>
          </cell>
          <cell r="AI386">
            <v>0</v>
          </cell>
          <cell r="AJ386">
            <v>0</v>
          </cell>
          <cell r="AK386">
            <v>0</v>
          </cell>
          <cell r="AL386">
            <v>0</v>
          </cell>
          <cell r="AM386">
            <v>823575</v>
          </cell>
          <cell r="AN386">
            <v>0</v>
          </cell>
          <cell r="AO386">
            <v>0</v>
          </cell>
          <cell r="AP386">
            <v>0</v>
          </cell>
          <cell r="AQ386">
            <v>0</v>
          </cell>
          <cell r="AR386">
            <v>0</v>
          </cell>
          <cell r="AS386">
            <v>0</v>
          </cell>
          <cell r="AT386">
            <v>0</v>
          </cell>
          <cell r="AU386">
            <v>0</v>
          </cell>
          <cell r="AV386">
            <v>0</v>
          </cell>
          <cell r="AW386">
            <v>0</v>
          </cell>
          <cell r="AX386">
            <v>0</v>
          </cell>
          <cell r="AY386">
            <v>0</v>
          </cell>
          <cell r="AZ386" t="str">
            <v>LP DDMM Y OTROS CENTR (21 ÍTEMS)</v>
          </cell>
          <cell r="BA386" t="str">
            <v>CONVOCADO</v>
          </cell>
          <cell r="BB386" t="str">
            <v>CONVOCADO</v>
          </cell>
          <cell r="BD386" t="str">
            <v>LP-SM-45-2024-CENARES/MINSA-1</v>
          </cell>
        </row>
        <row r="387">
          <cell r="D387" t="str">
            <v>19365</v>
          </cell>
          <cell r="E387" t="str">
            <v>495700170134</v>
          </cell>
          <cell r="F387" t="str">
            <v>CAMPO QUIRURGICO DESCARTABLE 90 cm X 90 cm   UNIDAD</v>
          </cell>
          <cell r="G387" t="str">
            <v>DDMM Y OTROS</v>
          </cell>
          <cell r="H387" t="str">
            <v>-</v>
          </cell>
          <cell r="I387" t="str">
            <v>-</v>
          </cell>
          <cell r="J387">
            <v>2</v>
          </cell>
          <cell r="P387">
            <v>229150</v>
          </cell>
          <cell r="AA387">
            <v>229150</v>
          </cell>
          <cell r="AB387">
            <v>458300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  <cell r="AK387">
            <v>0</v>
          </cell>
          <cell r="AL387">
            <v>0</v>
          </cell>
          <cell r="AM387">
            <v>458300</v>
          </cell>
          <cell r="AN387">
            <v>0</v>
          </cell>
          <cell r="AO387">
            <v>0</v>
          </cell>
          <cell r="AP387">
            <v>0</v>
          </cell>
          <cell r="AQ387">
            <v>0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0</v>
          </cell>
          <cell r="AZ387" t="str">
            <v>LP DDMM Y OTROS CENTR (21 ÍTEMS)</v>
          </cell>
          <cell r="BA387" t="str">
            <v>CONVOCADO</v>
          </cell>
          <cell r="BB387" t="str">
            <v>CONVOCADO</v>
          </cell>
          <cell r="BD387" t="str">
            <v>LP-SM-45-2024-CENARES/MINSA-1</v>
          </cell>
        </row>
        <row r="388">
          <cell r="D388" t="str">
            <v>19463</v>
          </cell>
          <cell r="E388" t="str">
            <v>495701360327</v>
          </cell>
          <cell r="F388" t="str">
            <v>SUTURA NYLON AZUL MONOFILAMENTO 3/0 C/A 3/8 CIRCULO CORTANTE 35 mm X 75 cm   UNIDAD</v>
          </cell>
          <cell r="G388" t="str">
            <v>DDMM Y OTROS</v>
          </cell>
          <cell r="H388" t="str">
            <v>-</v>
          </cell>
          <cell r="I388" t="str">
            <v>-</v>
          </cell>
          <cell r="J388">
            <v>3</v>
          </cell>
          <cell r="P388">
            <v>43980</v>
          </cell>
          <cell r="AA388">
            <v>43980</v>
          </cell>
          <cell r="AB388">
            <v>131940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0</v>
          </cell>
          <cell r="AH388">
            <v>0</v>
          </cell>
          <cell r="AI388">
            <v>0</v>
          </cell>
          <cell r="AJ388">
            <v>0</v>
          </cell>
          <cell r="AK388">
            <v>0</v>
          </cell>
          <cell r="AL388">
            <v>0</v>
          </cell>
          <cell r="AM388">
            <v>131940</v>
          </cell>
          <cell r="AN388">
            <v>0</v>
          </cell>
          <cell r="AO388">
            <v>0</v>
          </cell>
          <cell r="AP388">
            <v>0</v>
          </cell>
          <cell r="AQ388">
            <v>0</v>
          </cell>
          <cell r="AR388">
            <v>0</v>
          </cell>
          <cell r="AS388">
            <v>0</v>
          </cell>
          <cell r="AT388">
            <v>0</v>
          </cell>
          <cell r="AU388">
            <v>0</v>
          </cell>
          <cell r="AV388">
            <v>0</v>
          </cell>
          <cell r="AW388">
            <v>0</v>
          </cell>
          <cell r="AX388">
            <v>0</v>
          </cell>
          <cell r="AY388">
            <v>0</v>
          </cell>
          <cell r="AZ388" t="str">
            <v>LP DDMM Y OTROS CENTR (21 ÍTEMS)</v>
          </cell>
          <cell r="BA388" t="str">
            <v>CONVOCADO</v>
          </cell>
          <cell r="BB388" t="str">
            <v>CONVOCADO</v>
          </cell>
          <cell r="BD388" t="str">
            <v>LP-SM-45-2024-CENARES/MINSA-1</v>
          </cell>
        </row>
        <row r="389">
          <cell r="D389" t="str">
            <v>19535</v>
          </cell>
          <cell r="E389" t="str">
            <v>495701350051</v>
          </cell>
          <cell r="F389" t="str">
            <v>SUTURA ACIDO POLIGLICOLICO 3/0 C/A 1/2 CIRCULO REDONDA 35 mm X 70 cm   UNIDAD</v>
          </cell>
          <cell r="G389" t="str">
            <v>DDMM Y OTROS</v>
          </cell>
          <cell r="H389" t="str">
            <v>-</v>
          </cell>
          <cell r="I389" t="str">
            <v>-</v>
          </cell>
          <cell r="J389">
            <v>4.5</v>
          </cell>
          <cell r="P389">
            <v>14328</v>
          </cell>
          <cell r="AA389">
            <v>14328</v>
          </cell>
          <cell r="AB389">
            <v>64476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0</v>
          </cell>
          <cell r="AH389">
            <v>0</v>
          </cell>
          <cell r="AI389">
            <v>0</v>
          </cell>
          <cell r="AJ389">
            <v>0</v>
          </cell>
          <cell r="AK389">
            <v>0</v>
          </cell>
          <cell r="AL389">
            <v>0</v>
          </cell>
          <cell r="AM389">
            <v>64476</v>
          </cell>
          <cell r="AN389">
            <v>0</v>
          </cell>
          <cell r="AO389">
            <v>0</v>
          </cell>
          <cell r="AP389">
            <v>0</v>
          </cell>
          <cell r="AQ389">
            <v>0</v>
          </cell>
          <cell r="AR389">
            <v>0</v>
          </cell>
          <cell r="AS389">
            <v>0</v>
          </cell>
          <cell r="AT389">
            <v>0</v>
          </cell>
          <cell r="AU389">
            <v>0</v>
          </cell>
          <cell r="AV389">
            <v>0</v>
          </cell>
          <cell r="AW389">
            <v>0</v>
          </cell>
          <cell r="AX389">
            <v>0</v>
          </cell>
          <cell r="AY389">
            <v>0</v>
          </cell>
          <cell r="AZ389" t="str">
            <v>LP DDMM Y OTROS CENTR (21 ÍTEMS)</v>
          </cell>
          <cell r="BA389" t="str">
            <v>CONVOCADO</v>
          </cell>
          <cell r="BB389" t="str">
            <v>CONVOCADO</v>
          </cell>
          <cell r="BD389" t="str">
            <v>LP-SM-45-2024-CENARES/MINSA-1</v>
          </cell>
        </row>
        <row r="390">
          <cell r="D390" t="str">
            <v>19840</v>
          </cell>
          <cell r="E390" t="str">
            <v>495700910024</v>
          </cell>
          <cell r="F390" t="str">
            <v>BOLSA DE COLOSTOMIA PEDIATRICO   UNIDAD</v>
          </cell>
          <cell r="G390" t="str">
            <v>DDMM Y OTROS</v>
          </cell>
          <cell r="H390" t="str">
            <v>-</v>
          </cell>
          <cell r="I390" t="str">
            <v>-</v>
          </cell>
          <cell r="J390">
            <v>8.94</v>
          </cell>
          <cell r="P390">
            <v>32225</v>
          </cell>
          <cell r="AA390">
            <v>32225</v>
          </cell>
          <cell r="AB390">
            <v>288091.5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288091.5</v>
          </cell>
          <cell r="AN390">
            <v>0</v>
          </cell>
          <cell r="AO390">
            <v>0</v>
          </cell>
          <cell r="AP390">
            <v>0</v>
          </cell>
          <cell r="AQ390">
            <v>0</v>
          </cell>
          <cell r="AR390">
            <v>0</v>
          </cell>
          <cell r="AS390">
            <v>0</v>
          </cell>
          <cell r="AT390">
            <v>0</v>
          </cell>
          <cell r="AU390">
            <v>0</v>
          </cell>
          <cell r="AV390">
            <v>0</v>
          </cell>
          <cell r="AW390">
            <v>0</v>
          </cell>
          <cell r="AX390">
            <v>0</v>
          </cell>
          <cell r="AY390">
            <v>0</v>
          </cell>
          <cell r="AZ390" t="str">
            <v>LP DDMM Y OTROS CENTR (21 ÍTEMS)</v>
          </cell>
          <cell r="BA390" t="str">
            <v>CONVOCADO</v>
          </cell>
          <cell r="BB390" t="str">
            <v>CONVOCADO</v>
          </cell>
          <cell r="BD390" t="str">
            <v>LP-SM-45-2024-CENARES/MINSA-1</v>
          </cell>
        </row>
        <row r="391">
          <cell r="D391" t="str">
            <v>19918</v>
          </cell>
          <cell r="E391" t="str">
            <v>495700270150</v>
          </cell>
          <cell r="F391" t="str">
            <v>GASA FRACCIONADA ESTERIL 5 cm X 5 cm 8 PLIEGUES X 5 UNIDADES   UNIDAD</v>
          </cell>
          <cell r="G391" t="str">
            <v>DDMM Y OTROS</v>
          </cell>
          <cell r="H391" t="str">
            <v>-</v>
          </cell>
          <cell r="I391" t="str">
            <v>-</v>
          </cell>
          <cell r="J391">
            <v>0.69</v>
          </cell>
          <cell r="P391">
            <v>487800</v>
          </cell>
          <cell r="AA391">
            <v>487800</v>
          </cell>
          <cell r="AB391">
            <v>336582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  <cell r="AK391">
            <v>0</v>
          </cell>
          <cell r="AL391">
            <v>0</v>
          </cell>
          <cell r="AM391">
            <v>336582</v>
          </cell>
          <cell r="AN391">
            <v>0</v>
          </cell>
          <cell r="AO391">
            <v>0</v>
          </cell>
          <cell r="AP391">
            <v>0</v>
          </cell>
          <cell r="AQ391">
            <v>0</v>
          </cell>
          <cell r="AR391">
            <v>0</v>
          </cell>
          <cell r="AS391">
            <v>0</v>
          </cell>
          <cell r="AT391">
            <v>0</v>
          </cell>
          <cell r="AU391">
            <v>0</v>
          </cell>
          <cell r="AV391">
            <v>0</v>
          </cell>
          <cell r="AW391">
            <v>0</v>
          </cell>
          <cell r="AX391">
            <v>0</v>
          </cell>
          <cell r="AY391">
            <v>0</v>
          </cell>
          <cell r="AZ391" t="str">
            <v>LP DDMM Y OTROS CENTR (21 ÍTEMS)</v>
          </cell>
          <cell r="BA391" t="str">
            <v>CONVOCADO</v>
          </cell>
          <cell r="BB391" t="str">
            <v>CONVOCADO</v>
          </cell>
          <cell r="BD391" t="str">
            <v>LP-SM-45-2024-CENARES/MINSA-1</v>
          </cell>
        </row>
        <row r="392">
          <cell r="D392" t="str">
            <v>20395</v>
          </cell>
          <cell r="E392" t="str">
            <v>495700780011</v>
          </cell>
          <cell r="F392" t="str">
            <v>AGUJA PARA EXTRACCION DE SANGRE AL VACIO 21 G X 1"   UNIDAD</v>
          </cell>
          <cell r="G392" t="str">
            <v>DDMM Y OTROS</v>
          </cell>
          <cell r="H392" t="str">
            <v>-</v>
          </cell>
          <cell r="I392" t="str">
            <v>-</v>
          </cell>
          <cell r="J392">
            <v>0.52</v>
          </cell>
          <cell r="P392">
            <v>995100</v>
          </cell>
          <cell r="AA392">
            <v>995100</v>
          </cell>
          <cell r="AB392">
            <v>517452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  <cell r="AL392">
            <v>0</v>
          </cell>
          <cell r="AM392">
            <v>517452</v>
          </cell>
          <cell r="AN392">
            <v>0</v>
          </cell>
          <cell r="AO392">
            <v>0</v>
          </cell>
          <cell r="AP392">
            <v>0</v>
          </cell>
          <cell r="AQ392">
            <v>0</v>
          </cell>
          <cell r="AR392">
            <v>0</v>
          </cell>
          <cell r="AS392">
            <v>0</v>
          </cell>
          <cell r="AT392">
            <v>0</v>
          </cell>
          <cell r="AU392">
            <v>0</v>
          </cell>
          <cell r="AV392">
            <v>0</v>
          </cell>
          <cell r="AW392">
            <v>0</v>
          </cell>
          <cell r="AX392">
            <v>0</v>
          </cell>
          <cell r="AY392">
            <v>0</v>
          </cell>
          <cell r="AZ392" t="str">
            <v>LP DDMM Y OTROS CENTR (21 ÍTEMS)</v>
          </cell>
          <cell r="BA392" t="str">
            <v>CONVOCADO</v>
          </cell>
          <cell r="BB392" t="str">
            <v>CONVOCADO</v>
          </cell>
          <cell r="BD392" t="str">
            <v>LP-SM-45-2024-CENARES/MINSA-1</v>
          </cell>
        </row>
        <row r="393">
          <cell r="D393" t="str">
            <v>23523</v>
          </cell>
          <cell r="E393" t="str">
            <v>495700040003</v>
          </cell>
          <cell r="F393" t="str">
            <v>AGUJA EPIDURAL DESCARTABLE N° 18 G X 3 1/4"   UNIDAD</v>
          </cell>
          <cell r="G393" t="str">
            <v>DDMM Y OTROS</v>
          </cell>
          <cell r="H393" t="str">
            <v>-</v>
          </cell>
          <cell r="I393" t="str">
            <v>-</v>
          </cell>
          <cell r="J393">
            <v>23.04</v>
          </cell>
          <cell r="P393">
            <v>13300</v>
          </cell>
          <cell r="AA393">
            <v>13300</v>
          </cell>
          <cell r="AB393">
            <v>306432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  <cell r="AG393">
            <v>0</v>
          </cell>
          <cell r="AH393">
            <v>0</v>
          </cell>
          <cell r="AI393">
            <v>0</v>
          </cell>
          <cell r="AJ393">
            <v>0</v>
          </cell>
          <cell r="AK393">
            <v>0</v>
          </cell>
          <cell r="AL393">
            <v>0</v>
          </cell>
          <cell r="AM393">
            <v>306432</v>
          </cell>
          <cell r="AN393">
            <v>0</v>
          </cell>
          <cell r="AO393">
            <v>0</v>
          </cell>
          <cell r="AP393">
            <v>0</v>
          </cell>
          <cell r="AQ393">
            <v>0</v>
          </cell>
          <cell r="AR393">
            <v>0</v>
          </cell>
          <cell r="AS393">
            <v>0</v>
          </cell>
          <cell r="AT393">
            <v>0</v>
          </cell>
          <cell r="AU393">
            <v>0</v>
          </cell>
          <cell r="AV393">
            <v>0</v>
          </cell>
          <cell r="AW393">
            <v>0</v>
          </cell>
          <cell r="AX393">
            <v>0</v>
          </cell>
          <cell r="AY393">
            <v>0</v>
          </cell>
          <cell r="AZ393" t="str">
            <v>LP DDMM Y OTROS CENTR (21 ÍTEMS)</v>
          </cell>
          <cell r="BA393" t="str">
            <v>CONVOCADO</v>
          </cell>
          <cell r="BB393" t="str">
            <v>CONVOCADO</v>
          </cell>
          <cell r="BD393" t="str">
            <v>LP-SM-45-2024-CENARES/MINSA-1</v>
          </cell>
        </row>
        <row r="394">
          <cell r="D394" t="str">
            <v>23739</v>
          </cell>
          <cell r="E394" t="str">
            <v>495701570016</v>
          </cell>
          <cell r="F394" t="str">
            <v>AGUJA ESPINAL DESCARTABLE 25 G X 3 1/2"   UNIDAD</v>
          </cell>
          <cell r="G394" t="str">
            <v>DDMM Y OTROS</v>
          </cell>
          <cell r="H394" t="str">
            <v>-</v>
          </cell>
          <cell r="I394" t="str">
            <v>-</v>
          </cell>
          <cell r="J394">
            <v>21.61</v>
          </cell>
          <cell r="P394">
            <v>11200</v>
          </cell>
          <cell r="AA394">
            <v>11200</v>
          </cell>
          <cell r="AB394">
            <v>242032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  <cell r="AG394">
            <v>0</v>
          </cell>
          <cell r="AH394">
            <v>0</v>
          </cell>
          <cell r="AI394">
            <v>0</v>
          </cell>
          <cell r="AJ394">
            <v>0</v>
          </cell>
          <cell r="AK394">
            <v>0</v>
          </cell>
          <cell r="AL394">
            <v>0</v>
          </cell>
          <cell r="AM394">
            <v>242032</v>
          </cell>
          <cell r="AN394">
            <v>0</v>
          </cell>
          <cell r="AO394">
            <v>0</v>
          </cell>
          <cell r="AP394">
            <v>0</v>
          </cell>
          <cell r="AQ394">
            <v>0</v>
          </cell>
          <cell r="AR394">
            <v>0</v>
          </cell>
          <cell r="AS394">
            <v>0</v>
          </cell>
          <cell r="AT394">
            <v>0</v>
          </cell>
          <cell r="AU394">
            <v>0</v>
          </cell>
          <cell r="AV394">
            <v>0</v>
          </cell>
          <cell r="AW394">
            <v>0</v>
          </cell>
          <cell r="AX394">
            <v>0</v>
          </cell>
          <cell r="AY394">
            <v>0</v>
          </cell>
          <cell r="AZ394" t="str">
            <v>LP DDMM Y OTROS CENTR (21 ÍTEMS)</v>
          </cell>
          <cell r="BA394" t="str">
            <v>CONVOCADO</v>
          </cell>
          <cell r="BB394" t="str">
            <v>CONVOCADO</v>
          </cell>
          <cell r="BD394" t="str">
            <v>LP-SM-45-2024-CENARES/MINSA-1</v>
          </cell>
        </row>
        <row r="395">
          <cell r="D395" t="str">
            <v>25791</v>
          </cell>
          <cell r="E395" t="str">
            <v>495700170145</v>
          </cell>
          <cell r="F395" t="str">
            <v>CAMPO QUIRURGICO DESCARTABLE 45 cm X 45 cm   UNIDAD</v>
          </cell>
          <cell r="G395" t="str">
            <v>DDMM Y OTROS</v>
          </cell>
          <cell r="H395" t="str">
            <v>-</v>
          </cell>
          <cell r="I395" t="str">
            <v>-</v>
          </cell>
          <cell r="J395">
            <v>1.1399999999999999</v>
          </cell>
          <cell r="P395">
            <v>114000</v>
          </cell>
          <cell r="AA395">
            <v>114000</v>
          </cell>
          <cell r="AB395">
            <v>129959.99999999999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  <cell r="AK395">
            <v>0</v>
          </cell>
          <cell r="AL395">
            <v>0</v>
          </cell>
          <cell r="AM395">
            <v>129959.99999999999</v>
          </cell>
          <cell r="AN395">
            <v>0</v>
          </cell>
          <cell r="AO395">
            <v>0</v>
          </cell>
          <cell r="AP395">
            <v>0</v>
          </cell>
          <cell r="AQ395">
            <v>0</v>
          </cell>
          <cell r="AR395">
            <v>0</v>
          </cell>
          <cell r="AS395">
            <v>0</v>
          </cell>
          <cell r="AT395">
            <v>0</v>
          </cell>
          <cell r="AU395">
            <v>0</v>
          </cell>
          <cell r="AV395">
            <v>0</v>
          </cell>
          <cell r="AW395">
            <v>0</v>
          </cell>
          <cell r="AX395">
            <v>0</v>
          </cell>
          <cell r="AY395">
            <v>0</v>
          </cell>
          <cell r="AZ395" t="str">
            <v>LP DDMM Y OTROS CENTR (21 ÍTEMS)</v>
          </cell>
          <cell r="BA395" t="str">
            <v>CONVOCADO</v>
          </cell>
          <cell r="BB395" t="str">
            <v>CONVOCADO</v>
          </cell>
          <cell r="BD395" t="str">
            <v>LP-SM-45-2024-CENARES/MINSA-1</v>
          </cell>
        </row>
        <row r="396">
          <cell r="D396" t="str">
            <v>27586</v>
          </cell>
          <cell r="E396" t="str">
            <v>495700780017</v>
          </cell>
          <cell r="F396" t="str">
            <v>AGUJA PARA EXTRACCION DE SANGRE AL VACIO 21 G X 1 1/2"   UNIDAD</v>
          </cell>
          <cell r="G396" t="str">
            <v>DDMM Y OTROS</v>
          </cell>
          <cell r="H396" t="str">
            <v>-</v>
          </cell>
          <cell r="I396" t="str">
            <v>-</v>
          </cell>
          <cell r="J396">
            <v>0.52</v>
          </cell>
          <cell r="P396">
            <v>1534400</v>
          </cell>
          <cell r="AA396">
            <v>1534400</v>
          </cell>
          <cell r="AB396">
            <v>797888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  <cell r="AK396">
            <v>0</v>
          </cell>
          <cell r="AL396">
            <v>0</v>
          </cell>
          <cell r="AM396">
            <v>797888</v>
          </cell>
          <cell r="AN396">
            <v>0</v>
          </cell>
          <cell r="AO396">
            <v>0</v>
          </cell>
          <cell r="AP396">
            <v>0</v>
          </cell>
          <cell r="AQ396">
            <v>0</v>
          </cell>
          <cell r="AR396">
            <v>0</v>
          </cell>
          <cell r="AS396">
            <v>0</v>
          </cell>
          <cell r="AT396">
            <v>0</v>
          </cell>
          <cell r="AU396">
            <v>0</v>
          </cell>
          <cell r="AV396">
            <v>0</v>
          </cell>
          <cell r="AW396">
            <v>0</v>
          </cell>
          <cell r="AX396">
            <v>0</v>
          </cell>
          <cell r="AY396">
            <v>0</v>
          </cell>
          <cell r="AZ396" t="str">
            <v>LP DDMM Y OTROS CENTR (21 ÍTEMS)</v>
          </cell>
          <cell r="BA396" t="str">
            <v>CONVOCADO</v>
          </cell>
          <cell r="BB396" t="str">
            <v>CONVOCADO</v>
          </cell>
          <cell r="BD396" t="str">
            <v>LP-SM-45-2024-CENARES/MINSA-1</v>
          </cell>
        </row>
        <row r="397">
          <cell r="D397" t="str">
            <v>31065</v>
          </cell>
          <cell r="E397" t="str">
            <v>495700270169</v>
          </cell>
          <cell r="F397" t="str">
            <v>COMPRESA GASA QUIRURGICA CON ASA RADIOPACA ESTERIL 15 cm X 50 cm X 5   UNIDAD</v>
          </cell>
          <cell r="G397" t="str">
            <v>DDMM Y OTROS</v>
          </cell>
          <cell r="H397" t="str">
            <v>-</v>
          </cell>
          <cell r="I397" t="str">
            <v>-</v>
          </cell>
          <cell r="J397">
            <v>4.5999999999999996</v>
          </cell>
          <cell r="P397">
            <v>352210</v>
          </cell>
          <cell r="AA397">
            <v>352210</v>
          </cell>
          <cell r="AB397">
            <v>1620165.9999999998</v>
          </cell>
          <cell r="AC397">
            <v>0</v>
          </cell>
          <cell r="AD397">
            <v>0</v>
          </cell>
          <cell r="AE397">
            <v>0</v>
          </cell>
          <cell r="AF397">
            <v>0</v>
          </cell>
          <cell r="AG397">
            <v>0</v>
          </cell>
          <cell r="AH397">
            <v>0</v>
          </cell>
          <cell r="AI397">
            <v>0</v>
          </cell>
          <cell r="AJ397">
            <v>0</v>
          </cell>
          <cell r="AK397">
            <v>0</v>
          </cell>
          <cell r="AL397">
            <v>0</v>
          </cell>
          <cell r="AM397">
            <v>1620165.9999999998</v>
          </cell>
          <cell r="AN397">
            <v>0</v>
          </cell>
          <cell r="AO397">
            <v>0</v>
          </cell>
          <cell r="AP397">
            <v>0</v>
          </cell>
          <cell r="AQ397">
            <v>0</v>
          </cell>
          <cell r="AR397">
            <v>0</v>
          </cell>
          <cell r="AS397">
            <v>0</v>
          </cell>
          <cell r="AT397">
            <v>0</v>
          </cell>
          <cell r="AU397">
            <v>0</v>
          </cell>
          <cell r="AV397">
            <v>0</v>
          </cell>
          <cell r="AW397">
            <v>0</v>
          </cell>
          <cell r="AX397">
            <v>0</v>
          </cell>
          <cell r="AY397">
            <v>0</v>
          </cell>
          <cell r="AZ397" t="str">
            <v>LP DDMM Y OTROS CENTR (21 ÍTEMS)</v>
          </cell>
          <cell r="BA397" t="str">
            <v>CONVOCADO</v>
          </cell>
          <cell r="BB397" t="str">
            <v>CONVOCADO</v>
          </cell>
          <cell r="BD397" t="str">
            <v>LP-SM-45-2024-CENARES/MINSA-1</v>
          </cell>
        </row>
        <row r="398">
          <cell r="D398" t="str">
            <v>00900</v>
          </cell>
          <cell r="E398" t="str">
            <v>583100370001</v>
          </cell>
          <cell r="F398" t="str">
            <v>ATENOLOL 100 mg  TABLETA</v>
          </cell>
          <cell r="G398" t="str">
            <v>PPFF</v>
          </cell>
          <cell r="H398">
            <v>0.11</v>
          </cell>
          <cell r="I398">
            <v>0.121</v>
          </cell>
          <cell r="J398">
            <v>0</v>
          </cell>
          <cell r="P398">
            <v>293300</v>
          </cell>
          <cell r="S398">
            <v>51000</v>
          </cell>
          <cell r="T398">
            <v>4200</v>
          </cell>
          <cell r="U398">
            <v>120000</v>
          </cell>
          <cell r="W398">
            <v>6000</v>
          </cell>
          <cell r="X398">
            <v>30000</v>
          </cell>
          <cell r="AA398">
            <v>504500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>
            <v>0</v>
          </cell>
          <cell r="AK398">
            <v>0</v>
          </cell>
          <cell r="AL398">
            <v>0</v>
          </cell>
          <cell r="AM398">
            <v>0</v>
          </cell>
          <cell r="AN398">
            <v>0</v>
          </cell>
          <cell r="AO398">
            <v>0</v>
          </cell>
          <cell r="AP398">
            <v>0</v>
          </cell>
          <cell r="AQ398">
            <v>0</v>
          </cell>
          <cell r="AR398">
            <v>0</v>
          </cell>
          <cell r="AS398">
            <v>0</v>
          </cell>
          <cell r="AT398">
            <v>0</v>
          </cell>
          <cell r="AU398">
            <v>0</v>
          </cell>
          <cell r="AV398">
            <v>0</v>
          </cell>
          <cell r="AW398">
            <v>0</v>
          </cell>
          <cell r="AX398">
            <v>0</v>
          </cell>
          <cell r="AY398">
            <v>0</v>
          </cell>
          <cell r="AZ398" t="str">
            <v>SIE PPFF CORP (16 ÍTEMS)</v>
          </cell>
          <cell r="BA398" t="str">
            <v>CONVOCADO</v>
          </cell>
          <cell r="BB398" t="str">
            <v>CONVOCADO</v>
          </cell>
          <cell r="BD398" t="str">
            <v>SIE-SIE-77-2024-CENARES/MINSA-1</v>
          </cell>
          <cell r="BE398">
            <v>45667</v>
          </cell>
        </row>
        <row r="399">
          <cell r="D399" t="str">
            <v>00909</v>
          </cell>
          <cell r="E399" t="str">
            <v>580400170002</v>
          </cell>
          <cell r="F399" t="str">
            <v>ATROPINA SULFATO 500 µg/mL (0.5 mg/mL) 1 mL INYECTABLE</v>
          </cell>
          <cell r="G399" t="str">
            <v>PPFF</v>
          </cell>
          <cell r="H399">
            <v>0.54</v>
          </cell>
          <cell r="I399">
            <v>0.59400000000000008</v>
          </cell>
          <cell r="J399">
            <v>0</v>
          </cell>
          <cell r="P399">
            <v>226000</v>
          </cell>
          <cell r="X399">
            <v>400</v>
          </cell>
          <cell r="AA399">
            <v>226400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P399">
            <v>0</v>
          </cell>
          <cell r="AQ399">
            <v>0</v>
          </cell>
          <cell r="AR399">
            <v>0</v>
          </cell>
          <cell r="AS399">
            <v>0</v>
          </cell>
          <cell r="AT399">
            <v>0</v>
          </cell>
          <cell r="AU399">
            <v>0</v>
          </cell>
          <cell r="AV399">
            <v>0</v>
          </cell>
          <cell r="AW399">
            <v>0</v>
          </cell>
          <cell r="AX399">
            <v>0</v>
          </cell>
          <cell r="AY399">
            <v>0</v>
          </cell>
          <cell r="AZ399" t="str">
            <v>SIE PPFF CORP (16 ÍTEMS)</v>
          </cell>
          <cell r="BA399" t="str">
            <v>CONVOCADO</v>
          </cell>
          <cell r="BB399" t="str">
            <v>CONVOCADO</v>
          </cell>
          <cell r="BD399" t="str">
            <v>SIE-SIE-77-2024-CENARES/MINSA-1</v>
          </cell>
          <cell r="BE399">
            <v>45667</v>
          </cell>
        </row>
        <row r="400">
          <cell r="D400" t="str">
            <v>00910</v>
          </cell>
          <cell r="E400" t="str">
            <v>580400170003</v>
          </cell>
          <cell r="F400" t="str">
            <v>ATROPINA SULFATO 1 mg/mL 1 mL INYECTABLE</v>
          </cell>
          <cell r="G400" t="str">
            <v>PPFF</v>
          </cell>
          <cell r="H400">
            <v>0.61</v>
          </cell>
          <cell r="I400">
            <v>0.67100000000000004</v>
          </cell>
          <cell r="J400">
            <v>0</v>
          </cell>
          <cell r="P400">
            <v>233450</v>
          </cell>
          <cell r="T400">
            <v>250</v>
          </cell>
          <cell r="U400">
            <v>11250</v>
          </cell>
          <cell r="W400">
            <v>100</v>
          </cell>
          <cell r="X400">
            <v>400</v>
          </cell>
          <cell r="Z400">
            <v>200</v>
          </cell>
          <cell r="AA400">
            <v>245650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N400">
            <v>0</v>
          </cell>
          <cell r="AO400">
            <v>0</v>
          </cell>
          <cell r="AP400">
            <v>0</v>
          </cell>
          <cell r="AQ400">
            <v>0</v>
          </cell>
          <cell r="AR400">
            <v>0</v>
          </cell>
          <cell r="AS400">
            <v>0</v>
          </cell>
          <cell r="AT400">
            <v>0</v>
          </cell>
          <cell r="AU400">
            <v>0</v>
          </cell>
          <cell r="AV400">
            <v>0</v>
          </cell>
          <cell r="AW400">
            <v>0</v>
          </cell>
          <cell r="AX400">
            <v>0</v>
          </cell>
          <cell r="AY400">
            <v>0</v>
          </cell>
          <cell r="AZ400" t="str">
            <v>SIE PPFF CORP (16 ÍTEMS)</v>
          </cell>
          <cell r="BA400" t="str">
            <v>CONVOCADO</v>
          </cell>
          <cell r="BB400" t="str">
            <v>CONVOCADO</v>
          </cell>
          <cell r="BD400" t="str">
            <v>SIE-SIE-77-2024-CENARES/MINSA-1</v>
          </cell>
          <cell r="BE400">
            <v>45667</v>
          </cell>
        </row>
        <row r="401">
          <cell r="D401" t="str">
            <v>01032</v>
          </cell>
          <cell r="E401" t="str">
            <v>580700170001</v>
          </cell>
          <cell r="F401" t="str">
            <v>BENCILPENICILINA SODICA 1000000 UI  INYECTABLE</v>
          </cell>
          <cell r="G401" t="str">
            <v>PPFF</v>
          </cell>
          <cell r="H401">
            <v>0.5</v>
          </cell>
          <cell r="I401">
            <v>0.55000000000000004</v>
          </cell>
          <cell r="J401">
            <v>0</v>
          </cell>
          <cell r="P401">
            <v>159230</v>
          </cell>
          <cell r="T401">
            <v>2100</v>
          </cell>
          <cell r="AA401">
            <v>161330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P401">
            <v>0</v>
          </cell>
          <cell r="AQ401">
            <v>0</v>
          </cell>
          <cell r="AR401">
            <v>0</v>
          </cell>
          <cell r="AS401">
            <v>0</v>
          </cell>
          <cell r="AT401">
            <v>0</v>
          </cell>
          <cell r="AU401">
            <v>0</v>
          </cell>
          <cell r="AV401">
            <v>0</v>
          </cell>
          <cell r="AW401">
            <v>0</v>
          </cell>
          <cell r="AX401">
            <v>0</v>
          </cell>
          <cell r="AY401">
            <v>0</v>
          </cell>
          <cell r="AZ401" t="str">
            <v>SIE PPFF CORP (16 ÍTEMS)</v>
          </cell>
          <cell r="BA401" t="str">
            <v>CONVOCADO</v>
          </cell>
          <cell r="BB401" t="str">
            <v>CONVOCADO</v>
          </cell>
          <cell r="BD401" t="str">
            <v>SIE-SIE-77-2024-CENARES/MINSA-1</v>
          </cell>
          <cell r="BE401">
            <v>45667</v>
          </cell>
        </row>
        <row r="402">
          <cell r="D402" t="str">
            <v>01853</v>
          </cell>
          <cell r="E402" t="str">
            <v>583900520001</v>
          </cell>
          <cell r="F402" t="str">
            <v>CIPROTERONA ACETATO 50 mg  TABLETA</v>
          </cell>
          <cell r="G402" t="str">
            <v>PPFF</v>
          </cell>
          <cell r="H402">
            <v>2.21</v>
          </cell>
          <cell r="I402">
            <v>2.431</v>
          </cell>
          <cell r="J402">
            <v>0</v>
          </cell>
          <cell r="P402">
            <v>29400</v>
          </cell>
          <cell r="V402">
            <v>726500</v>
          </cell>
          <cell r="Y402">
            <v>1000</v>
          </cell>
          <cell r="AA402">
            <v>756900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P402">
            <v>0</v>
          </cell>
          <cell r="AQ402">
            <v>0</v>
          </cell>
          <cell r="AR402">
            <v>0</v>
          </cell>
          <cell r="AS402">
            <v>0</v>
          </cell>
          <cell r="AT402">
            <v>0</v>
          </cell>
          <cell r="AU402">
            <v>0</v>
          </cell>
          <cell r="AV402">
            <v>0</v>
          </cell>
          <cell r="AW402">
            <v>0</v>
          </cell>
          <cell r="AX402">
            <v>0</v>
          </cell>
          <cell r="AY402">
            <v>0</v>
          </cell>
          <cell r="AZ402" t="str">
            <v>SIE PPFF CORP (16 ÍTEMS)</v>
          </cell>
          <cell r="BA402" t="str">
            <v>CONVOCADO</v>
          </cell>
          <cell r="BB402" t="str">
            <v>CONVOCADO</v>
          </cell>
          <cell r="BD402" t="str">
            <v>SIE-SIE-77-2024-CENARES/MINSA-1</v>
          </cell>
          <cell r="BE402">
            <v>45667</v>
          </cell>
        </row>
        <row r="403">
          <cell r="D403" t="str">
            <v>02052</v>
          </cell>
          <cell r="E403" t="str">
            <v>581200010001</v>
          </cell>
          <cell r="F403" t="str">
            <v>CLORANFENICOL (COMO PALMITATO) 250 mg/5 mL 60 mL SUSPENSION</v>
          </cell>
          <cell r="G403" t="str">
            <v>PPFF</v>
          </cell>
          <cell r="H403">
            <v>6.62</v>
          </cell>
          <cell r="I403">
            <v>7.282</v>
          </cell>
          <cell r="J403">
            <v>0</v>
          </cell>
          <cell r="P403">
            <v>31300</v>
          </cell>
          <cell r="X403">
            <v>25</v>
          </cell>
          <cell r="AA403">
            <v>31325</v>
          </cell>
          <cell r="AB403">
            <v>0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  <cell r="AG403">
            <v>0</v>
          </cell>
          <cell r="AH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P403">
            <v>0</v>
          </cell>
          <cell r="AQ403">
            <v>0</v>
          </cell>
          <cell r="AR403">
            <v>0</v>
          </cell>
          <cell r="AS403">
            <v>0</v>
          </cell>
          <cell r="AT403">
            <v>0</v>
          </cell>
          <cell r="AU403">
            <v>0</v>
          </cell>
          <cell r="AV403">
            <v>0</v>
          </cell>
          <cell r="AW403">
            <v>0</v>
          </cell>
          <cell r="AX403">
            <v>0</v>
          </cell>
          <cell r="AY403">
            <v>0</v>
          </cell>
          <cell r="AZ403" t="str">
            <v>SIE PPFF CORP (16 ÍTEMS)</v>
          </cell>
          <cell r="BA403" t="str">
            <v>CONVOCADO</v>
          </cell>
          <cell r="BB403" t="str">
            <v>CONVOCADO</v>
          </cell>
          <cell r="BD403" t="str">
            <v>SIE-SIE-77-2024-CENARES/MINSA-1</v>
          </cell>
          <cell r="BE403">
            <v>45667</v>
          </cell>
        </row>
        <row r="404">
          <cell r="D404" t="str">
            <v>02187</v>
          </cell>
          <cell r="E404" t="str">
            <v>583600220011</v>
          </cell>
          <cell r="F404" t="str">
            <v>CLORHEXIDINA GLUCONATO 4 g/100 mL (4 %) 1 L SOLUCION</v>
          </cell>
          <cell r="G404" t="str">
            <v>PPFF</v>
          </cell>
          <cell r="H404">
            <v>28.35</v>
          </cell>
          <cell r="I404">
            <v>31.185000000000002</v>
          </cell>
          <cell r="J404">
            <v>0</v>
          </cell>
          <cell r="P404">
            <v>52512</v>
          </cell>
          <cell r="T404">
            <v>156</v>
          </cell>
          <cell r="Y404">
            <v>12</v>
          </cell>
          <cell r="AA404">
            <v>52680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P404">
            <v>0</v>
          </cell>
          <cell r="AQ404">
            <v>0</v>
          </cell>
          <cell r="AR404">
            <v>0</v>
          </cell>
          <cell r="AS404">
            <v>0</v>
          </cell>
          <cell r="AT404">
            <v>0</v>
          </cell>
          <cell r="AU404">
            <v>0</v>
          </cell>
          <cell r="AV404">
            <v>0</v>
          </cell>
          <cell r="AW404">
            <v>0</v>
          </cell>
          <cell r="AX404">
            <v>0</v>
          </cell>
          <cell r="AY404">
            <v>0</v>
          </cell>
          <cell r="AZ404" t="str">
            <v>SIE PPFF CORP (16 ÍTEMS)</v>
          </cell>
          <cell r="BA404" t="str">
            <v>CONVOCADO</v>
          </cell>
          <cell r="BB404" t="str">
            <v>CONVOCADO</v>
          </cell>
          <cell r="BD404" t="str">
            <v>SIE-SIE-77-2024-CENARES/MINSA-1</v>
          </cell>
          <cell r="BE404">
            <v>45667</v>
          </cell>
        </row>
        <row r="405">
          <cell r="D405" t="str">
            <v>02381</v>
          </cell>
          <cell r="E405" t="str">
            <v>586900070012</v>
          </cell>
          <cell r="F405" t="str">
            <v>CODEINA FOSFATO 30 mg/mL 2 mL INYECTABLE</v>
          </cell>
          <cell r="G405" t="str">
            <v>PPFF</v>
          </cell>
          <cell r="H405">
            <v>2.9699999999999998</v>
          </cell>
          <cell r="I405">
            <v>3.2669999999999999</v>
          </cell>
          <cell r="J405">
            <v>0</v>
          </cell>
          <cell r="P405">
            <v>59375</v>
          </cell>
          <cell r="T405">
            <v>1325</v>
          </cell>
          <cell r="U405">
            <v>500</v>
          </cell>
          <cell r="Y405">
            <v>1300</v>
          </cell>
          <cell r="AA405">
            <v>62500</v>
          </cell>
          <cell r="AB405">
            <v>0</v>
          </cell>
          <cell r="AC405">
            <v>0</v>
          </cell>
          <cell r="AD405">
            <v>0</v>
          </cell>
          <cell r="AE405">
            <v>0</v>
          </cell>
          <cell r="AF405">
            <v>0</v>
          </cell>
          <cell r="AG405">
            <v>0</v>
          </cell>
          <cell r="AH405">
            <v>0</v>
          </cell>
          <cell r="AI405">
            <v>0</v>
          </cell>
          <cell r="AJ405">
            <v>0</v>
          </cell>
          <cell r="AK405">
            <v>0</v>
          </cell>
          <cell r="AL405">
            <v>0</v>
          </cell>
          <cell r="AM405">
            <v>0</v>
          </cell>
          <cell r="AN405">
            <v>0</v>
          </cell>
          <cell r="AO405">
            <v>0</v>
          </cell>
          <cell r="AP405">
            <v>0</v>
          </cell>
          <cell r="AQ405">
            <v>0</v>
          </cell>
          <cell r="AR405">
            <v>0</v>
          </cell>
          <cell r="AS405">
            <v>0</v>
          </cell>
          <cell r="AT405">
            <v>0</v>
          </cell>
          <cell r="AU405">
            <v>0</v>
          </cell>
          <cell r="AV405">
            <v>0</v>
          </cell>
          <cell r="AW405">
            <v>0</v>
          </cell>
          <cell r="AX405">
            <v>0</v>
          </cell>
          <cell r="AY405">
            <v>0</v>
          </cell>
          <cell r="AZ405" t="str">
            <v>SIE PPFF CORP (16 ÍTEMS)</v>
          </cell>
          <cell r="BA405" t="str">
            <v>CONVOCADO</v>
          </cell>
          <cell r="BB405" t="str">
            <v>CONVOCADO</v>
          </cell>
          <cell r="BD405" t="str">
            <v>SIE-SIE-77-2024-CENARES/MINSA-1</v>
          </cell>
          <cell r="BE405">
            <v>45667</v>
          </cell>
        </row>
        <row r="406">
          <cell r="D406" t="str">
            <v>02826</v>
          </cell>
          <cell r="E406" t="str">
            <v>580700120008</v>
          </cell>
          <cell r="F406" t="str">
            <v>DICLOXACILINA (COMO SAL SODICA) 250 mg/5 mL 120 mL SUSPENSION</v>
          </cell>
          <cell r="G406" t="str">
            <v>PPFF</v>
          </cell>
          <cell r="H406">
            <v>5.0999999999999996</v>
          </cell>
          <cell r="I406">
            <v>5.6099999999999994</v>
          </cell>
          <cell r="J406">
            <v>0</v>
          </cell>
          <cell r="P406">
            <v>60075</v>
          </cell>
          <cell r="W406">
            <v>100</v>
          </cell>
          <cell r="X406">
            <v>50</v>
          </cell>
          <cell r="AA406">
            <v>60225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P406">
            <v>0</v>
          </cell>
          <cell r="AQ406">
            <v>0</v>
          </cell>
          <cell r="AR406">
            <v>0</v>
          </cell>
          <cell r="AS406">
            <v>0</v>
          </cell>
          <cell r="AT406">
            <v>0</v>
          </cell>
          <cell r="AU406">
            <v>0</v>
          </cell>
          <cell r="AV406">
            <v>0</v>
          </cell>
          <cell r="AW406">
            <v>0</v>
          </cell>
          <cell r="AX406">
            <v>0</v>
          </cell>
          <cell r="AY406">
            <v>0</v>
          </cell>
          <cell r="AZ406" t="str">
            <v>SIE PPFF CORP (16 ÍTEMS)</v>
          </cell>
          <cell r="BA406" t="str">
            <v>CONVOCADO</v>
          </cell>
          <cell r="BB406" t="str">
            <v>CONVOCADO</v>
          </cell>
          <cell r="BD406" t="str">
            <v>SIE-SIE-77-2024-CENARES/MINSA-1</v>
          </cell>
          <cell r="BE406">
            <v>45667</v>
          </cell>
        </row>
        <row r="407">
          <cell r="D407" t="str">
            <v>03178</v>
          </cell>
          <cell r="E407" t="str">
            <v>581000060010</v>
          </cell>
          <cell r="F407" t="str">
            <v>ERITROMICINA 250 mg/5 mL 120 mL SUSPENSION</v>
          </cell>
          <cell r="G407" t="str">
            <v>PPFF</v>
          </cell>
          <cell r="H407">
            <v>9.4499999999999993</v>
          </cell>
          <cell r="I407">
            <v>10.395</v>
          </cell>
          <cell r="J407">
            <v>0</v>
          </cell>
          <cell r="P407">
            <v>22500</v>
          </cell>
          <cell r="X407">
            <v>25</v>
          </cell>
          <cell r="AA407">
            <v>22525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P407">
            <v>0</v>
          </cell>
          <cell r="AQ407">
            <v>0</v>
          </cell>
          <cell r="AR407">
            <v>0</v>
          </cell>
          <cell r="AS407">
            <v>0</v>
          </cell>
          <cell r="AT407">
            <v>0</v>
          </cell>
          <cell r="AU407">
            <v>0</v>
          </cell>
          <cell r="AV407">
            <v>0</v>
          </cell>
          <cell r="AW407">
            <v>0</v>
          </cell>
          <cell r="AX407">
            <v>0</v>
          </cell>
          <cell r="AY407">
            <v>0</v>
          </cell>
          <cell r="AZ407" t="str">
            <v>SIE PPFF CORP (16 ÍTEMS)</v>
          </cell>
          <cell r="BA407" t="str">
            <v>CONVOCADO</v>
          </cell>
          <cell r="BB407" t="str">
            <v>CONVOCADO</v>
          </cell>
          <cell r="BD407" t="str">
            <v>SIE-SIE-77-2024-CENARES/MINSA-1</v>
          </cell>
          <cell r="BE407">
            <v>45667</v>
          </cell>
        </row>
        <row r="408">
          <cell r="D408" t="str">
            <v>03191</v>
          </cell>
          <cell r="E408" t="str">
            <v>581000060011</v>
          </cell>
          <cell r="F408" t="str">
            <v>ERITROMICINA 500 mg  TABLETA</v>
          </cell>
          <cell r="G408" t="str">
            <v>PPFF</v>
          </cell>
          <cell r="H408">
            <v>0.45</v>
          </cell>
          <cell r="I408">
            <v>0.495</v>
          </cell>
          <cell r="J408">
            <v>0</v>
          </cell>
          <cell r="P408">
            <v>2208500</v>
          </cell>
          <cell r="T408">
            <v>14400</v>
          </cell>
          <cell r="U408">
            <v>12000</v>
          </cell>
          <cell r="W408">
            <v>1500</v>
          </cell>
          <cell r="X408">
            <v>800</v>
          </cell>
          <cell r="Y408">
            <v>300</v>
          </cell>
          <cell r="AA408">
            <v>2237500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>
            <v>0</v>
          </cell>
          <cell r="AQ408">
            <v>0</v>
          </cell>
          <cell r="AR408">
            <v>0</v>
          </cell>
          <cell r="AS408">
            <v>0</v>
          </cell>
          <cell r="AT408">
            <v>0</v>
          </cell>
          <cell r="AU408">
            <v>0</v>
          </cell>
          <cell r="AV408">
            <v>0</v>
          </cell>
          <cell r="AW408">
            <v>0</v>
          </cell>
          <cell r="AX408">
            <v>0</v>
          </cell>
          <cell r="AY408">
            <v>0</v>
          </cell>
          <cell r="AZ408" t="str">
            <v>SIE PPFF CORP (16 ÍTEMS)</v>
          </cell>
          <cell r="BA408" t="str">
            <v>CONVOCADO</v>
          </cell>
          <cell r="BB408" t="str">
            <v>CONVOCADO</v>
          </cell>
          <cell r="BD408" t="str">
            <v>SIE-SIE-77-2024-CENARES/MINSA-1</v>
          </cell>
          <cell r="BE408">
            <v>45667</v>
          </cell>
        </row>
        <row r="409">
          <cell r="D409" t="str">
            <v>03703</v>
          </cell>
          <cell r="E409" t="str">
            <v>581500070006</v>
          </cell>
          <cell r="F409" t="str">
            <v>FURAZOLIDONA 50 mg/5 mL 120 mL SUSPENSION</v>
          </cell>
          <cell r="G409" t="str">
            <v>PPFF</v>
          </cell>
          <cell r="H409">
            <v>2.5099999999999998</v>
          </cell>
          <cell r="I409">
            <v>2.7609999999999997</v>
          </cell>
          <cell r="J409">
            <v>0</v>
          </cell>
          <cell r="P409">
            <v>173475</v>
          </cell>
          <cell r="U409">
            <v>300</v>
          </cell>
          <cell r="Y409">
            <v>50</v>
          </cell>
          <cell r="AA409">
            <v>173825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P409">
            <v>0</v>
          </cell>
          <cell r="AQ409">
            <v>0</v>
          </cell>
          <cell r="AR409">
            <v>0</v>
          </cell>
          <cell r="AS409">
            <v>0</v>
          </cell>
          <cell r="AT409">
            <v>0</v>
          </cell>
          <cell r="AU409">
            <v>0</v>
          </cell>
          <cell r="AV409">
            <v>0</v>
          </cell>
          <cell r="AW409">
            <v>0</v>
          </cell>
          <cell r="AX409">
            <v>0</v>
          </cell>
          <cell r="AY409">
            <v>0</v>
          </cell>
          <cell r="AZ409" t="str">
            <v>SIE PPFF CORP (16 ÍTEMS)</v>
          </cell>
          <cell r="BA409" t="str">
            <v>CONVOCADO</v>
          </cell>
          <cell r="BB409" t="str">
            <v>CONVOCADO</v>
          </cell>
          <cell r="BD409" t="str">
            <v>SIE-SIE-77-2024-CENARES/MINSA-1</v>
          </cell>
          <cell r="BE409">
            <v>45667</v>
          </cell>
        </row>
        <row r="410">
          <cell r="D410" t="str">
            <v>05063</v>
          </cell>
          <cell r="E410" t="str">
            <v>581800090005</v>
          </cell>
          <cell r="F410" t="str">
            <v>NISTATINA (GOTAS) 100000 UI/mL 12 mL SUSPENSION</v>
          </cell>
          <cell r="G410" t="str">
            <v>PPFF</v>
          </cell>
          <cell r="H410">
            <v>3.36</v>
          </cell>
          <cell r="I410">
            <v>3.6959999999999997</v>
          </cell>
          <cell r="J410">
            <v>0</v>
          </cell>
          <cell r="P410">
            <v>39950</v>
          </cell>
          <cell r="T410">
            <v>25</v>
          </cell>
          <cell r="U410">
            <v>500</v>
          </cell>
          <cell r="W410">
            <v>125</v>
          </cell>
          <cell r="X410">
            <v>100</v>
          </cell>
          <cell r="Y410">
            <v>100</v>
          </cell>
          <cell r="AA410">
            <v>40800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P410">
            <v>0</v>
          </cell>
          <cell r="AQ410">
            <v>0</v>
          </cell>
          <cell r="AR410">
            <v>0</v>
          </cell>
          <cell r="AS410">
            <v>0</v>
          </cell>
          <cell r="AT410">
            <v>0</v>
          </cell>
          <cell r="AU410">
            <v>0</v>
          </cell>
          <cell r="AV410">
            <v>0</v>
          </cell>
          <cell r="AW410">
            <v>0</v>
          </cell>
          <cell r="AX410">
            <v>0</v>
          </cell>
          <cell r="AY410">
            <v>0</v>
          </cell>
          <cell r="AZ410" t="str">
            <v>SIE PPFF CORP (16 ÍTEMS)</v>
          </cell>
          <cell r="BA410" t="str">
            <v>CONVOCADO</v>
          </cell>
          <cell r="BB410" t="str">
            <v>CONVOCADO</v>
          </cell>
          <cell r="BD410" t="str">
            <v>SIE-SIE-77-2024-CENARES/MINSA-1</v>
          </cell>
          <cell r="BE410">
            <v>45667</v>
          </cell>
        </row>
        <row r="411">
          <cell r="D411" t="str">
            <v>05590</v>
          </cell>
          <cell r="E411" t="str">
            <v>587100070003</v>
          </cell>
          <cell r="F411" t="str">
            <v>PREDNISONA 50 mg  TABLETA</v>
          </cell>
          <cell r="G411" t="str">
            <v>PPFF</v>
          </cell>
          <cell r="H411">
            <v>0.21</v>
          </cell>
          <cell r="I411">
            <v>0.23099999999999998</v>
          </cell>
          <cell r="J411">
            <v>0</v>
          </cell>
          <cell r="P411">
            <v>1141600</v>
          </cell>
          <cell r="S411">
            <v>20000</v>
          </cell>
          <cell r="T411">
            <v>13500</v>
          </cell>
          <cell r="U411">
            <v>7000</v>
          </cell>
          <cell r="X411">
            <v>8000</v>
          </cell>
          <cell r="Y411">
            <v>10000</v>
          </cell>
          <cell r="AA411">
            <v>1200100</v>
          </cell>
          <cell r="AB411">
            <v>0</v>
          </cell>
          <cell r="AC411">
            <v>0</v>
          </cell>
          <cell r="AD411">
            <v>0</v>
          </cell>
          <cell r="AE411">
            <v>0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P411">
            <v>0</v>
          </cell>
          <cell r="AQ411">
            <v>0</v>
          </cell>
          <cell r="AR411">
            <v>0</v>
          </cell>
          <cell r="AS411">
            <v>0</v>
          </cell>
          <cell r="AT411">
            <v>0</v>
          </cell>
          <cell r="AU411">
            <v>0</v>
          </cell>
          <cell r="AV411">
            <v>0</v>
          </cell>
          <cell r="AW411">
            <v>0</v>
          </cell>
          <cell r="AX411">
            <v>0</v>
          </cell>
          <cell r="AY411">
            <v>0</v>
          </cell>
          <cell r="AZ411" t="str">
            <v>SIE PPFF CORP (16 ÍTEMS)</v>
          </cell>
          <cell r="BA411" t="str">
            <v>CONVOCADO</v>
          </cell>
          <cell r="BB411" t="str">
            <v>CONVOCADO</v>
          </cell>
          <cell r="BD411" t="str">
            <v>SIE-SIE-77-2024-CENARES/MINSA-1</v>
          </cell>
          <cell r="BE411">
            <v>45667</v>
          </cell>
        </row>
        <row r="412">
          <cell r="D412" t="str">
            <v>05916</v>
          </cell>
          <cell r="E412" t="str">
            <v>583100360002</v>
          </cell>
          <cell r="F412" t="str">
            <v>NITROPRUSIATO SODICO 10 mg/mL 5 mL INYECTABLE</v>
          </cell>
          <cell r="G412" t="str">
            <v>PPFF</v>
          </cell>
          <cell r="H412">
            <v>73.5</v>
          </cell>
          <cell r="I412">
            <v>80.849999999999994</v>
          </cell>
          <cell r="J412">
            <v>0</v>
          </cell>
          <cell r="P412">
            <v>6930</v>
          </cell>
          <cell r="U412">
            <v>220</v>
          </cell>
          <cell r="W412">
            <v>8</v>
          </cell>
          <cell r="AA412">
            <v>7158</v>
          </cell>
          <cell r="AB412">
            <v>0</v>
          </cell>
          <cell r="AC412">
            <v>0</v>
          </cell>
          <cell r="AD412">
            <v>0</v>
          </cell>
          <cell r="AE412">
            <v>0</v>
          </cell>
          <cell r="AF412">
            <v>0</v>
          </cell>
          <cell r="AG412">
            <v>0</v>
          </cell>
          <cell r="AH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>
            <v>0</v>
          </cell>
          <cell r="AP412">
            <v>0</v>
          </cell>
          <cell r="AQ412">
            <v>0</v>
          </cell>
          <cell r="AR412">
            <v>0</v>
          </cell>
          <cell r="AS412">
            <v>0</v>
          </cell>
          <cell r="AT412">
            <v>0</v>
          </cell>
          <cell r="AU412">
            <v>0</v>
          </cell>
          <cell r="AV412">
            <v>0</v>
          </cell>
          <cell r="AW412">
            <v>0</v>
          </cell>
          <cell r="AX412">
            <v>0</v>
          </cell>
          <cell r="AY412">
            <v>0</v>
          </cell>
          <cell r="AZ412" t="str">
            <v>SIE PPFF CORP (16 ÍTEMS)</v>
          </cell>
          <cell r="BA412" t="str">
            <v>CONVOCADO</v>
          </cell>
          <cell r="BB412" t="str">
            <v>CONVOCADO</v>
          </cell>
          <cell r="BD412" t="str">
            <v>SIE-SIE-77-2024-CENARES/MINSA-1</v>
          </cell>
          <cell r="BE412">
            <v>45667</v>
          </cell>
        </row>
        <row r="413">
          <cell r="D413" t="str">
            <v>16862</v>
          </cell>
          <cell r="E413" t="str">
            <v>583600240001</v>
          </cell>
          <cell r="F413" t="str">
            <v>PEROXIDO DE HIDROGENO (AGUA OXIGENADA) 3 % (10 VOL) 1 L SOLUCION</v>
          </cell>
          <cell r="G413" t="str">
            <v>PPFF</v>
          </cell>
          <cell r="H413">
            <v>4.9799999999999995</v>
          </cell>
          <cell r="I413">
            <v>5.4779999999999998</v>
          </cell>
          <cell r="J413">
            <v>0</v>
          </cell>
          <cell r="P413">
            <v>27360</v>
          </cell>
          <cell r="T413">
            <v>468</v>
          </cell>
          <cell r="W413">
            <v>12</v>
          </cell>
          <cell r="Y413">
            <v>996</v>
          </cell>
          <cell r="Z413">
            <v>108</v>
          </cell>
          <cell r="AA413">
            <v>28944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P413">
            <v>0</v>
          </cell>
          <cell r="AQ413">
            <v>0</v>
          </cell>
          <cell r="AR413">
            <v>0</v>
          </cell>
          <cell r="AS413">
            <v>0</v>
          </cell>
          <cell r="AT413">
            <v>0</v>
          </cell>
          <cell r="AU413">
            <v>0</v>
          </cell>
          <cell r="AV413">
            <v>0</v>
          </cell>
          <cell r="AW413">
            <v>0</v>
          </cell>
          <cell r="AX413">
            <v>0</v>
          </cell>
          <cell r="AY413">
            <v>0</v>
          </cell>
          <cell r="AZ413" t="str">
            <v>SIE PPFF CORP (16 ÍTEMS)</v>
          </cell>
          <cell r="BA413" t="str">
            <v>CONVOCADO</v>
          </cell>
          <cell r="BB413" t="str">
            <v>CONVOCADO</v>
          </cell>
          <cell r="BD413" t="str">
            <v>SIE-SIE-77-2024-CENARES/MINSA-1</v>
          </cell>
          <cell r="BE413">
            <v>45667</v>
          </cell>
        </row>
        <row r="414">
          <cell r="D414" t="str">
            <v>00259</v>
          </cell>
          <cell r="E414" t="str">
            <v>580600040004</v>
          </cell>
          <cell r="F414" t="str">
            <v>ALBENDAZOL 100 mg/5 mL 20 mL SUSPENSION</v>
          </cell>
          <cell r="G414" t="str">
            <v>PPFF</v>
          </cell>
          <cell r="H414">
            <v>1.24</v>
          </cell>
          <cell r="I414">
            <v>1.3639999999999999</v>
          </cell>
          <cell r="J414">
            <v>0</v>
          </cell>
          <cell r="P414">
            <v>1324925</v>
          </cell>
          <cell r="S414">
            <v>3000</v>
          </cell>
          <cell r="T414">
            <v>100</v>
          </cell>
          <cell r="U414">
            <v>1000</v>
          </cell>
          <cell r="W414">
            <v>250</v>
          </cell>
          <cell r="X414">
            <v>2000</v>
          </cell>
          <cell r="Y414">
            <v>1000</v>
          </cell>
          <cell r="AA414">
            <v>1332275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>
            <v>0</v>
          </cell>
          <cell r="AQ414">
            <v>0</v>
          </cell>
          <cell r="AR414">
            <v>0</v>
          </cell>
          <cell r="AS414">
            <v>0</v>
          </cell>
          <cell r="AT414">
            <v>0</v>
          </cell>
          <cell r="AU414">
            <v>0</v>
          </cell>
          <cell r="AV414">
            <v>0</v>
          </cell>
          <cell r="AW414">
            <v>0</v>
          </cell>
          <cell r="AX414">
            <v>0</v>
          </cell>
          <cell r="AY414">
            <v>0</v>
          </cell>
          <cell r="AZ414" t="str">
            <v>SIE PPFF CORP (9 ITEMS)</v>
          </cell>
          <cell r="BA414" t="str">
            <v>CONVOCADO</v>
          </cell>
          <cell r="BB414" t="str">
            <v>CONVOCADO</v>
          </cell>
          <cell r="BD414" t="str">
            <v xml:space="preserve"> SIE-SIE-78-2024-CENARES/MINSA-1</v>
          </cell>
          <cell r="BE414">
            <v>45305</v>
          </cell>
        </row>
        <row r="415">
          <cell r="D415" t="str">
            <v>01378</v>
          </cell>
          <cell r="E415" t="str">
            <v>580100200001</v>
          </cell>
          <cell r="F415" t="str">
            <v>BUPIVACAINA CLORHIDRATO (SIN PRESERVANTES) 5 mg/mL (0.5 %) 20 mL INYECTABLE</v>
          </cell>
          <cell r="G415" t="str">
            <v>PPFF</v>
          </cell>
          <cell r="H415">
            <v>7.35</v>
          </cell>
          <cell r="I415">
            <v>8.0849999999999991</v>
          </cell>
          <cell r="J415">
            <v>0</v>
          </cell>
          <cell r="P415">
            <v>87575</v>
          </cell>
          <cell r="U415">
            <v>5500</v>
          </cell>
          <cell r="W415">
            <v>25</v>
          </cell>
          <cell r="X415">
            <v>300</v>
          </cell>
          <cell r="AA415">
            <v>93400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>
            <v>0</v>
          </cell>
          <cell r="AQ415">
            <v>0</v>
          </cell>
          <cell r="AR415">
            <v>0</v>
          </cell>
          <cell r="AS415">
            <v>0</v>
          </cell>
          <cell r="AT415">
            <v>0</v>
          </cell>
          <cell r="AU415">
            <v>0</v>
          </cell>
          <cell r="AV415">
            <v>0</v>
          </cell>
          <cell r="AW415">
            <v>0</v>
          </cell>
          <cell r="AX415">
            <v>0</v>
          </cell>
          <cell r="AY415">
            <v>0</v>
          </cell>
          <cell r="AZ415" t="str">
            <v>SIE PPFF CORP (9 ITEMS)</v>
          </cell>
          <cell r="BA415" t="str">
            <v>CONVOCADO</v>
          </cell>
          <cell r="BB415" t="str">
            <v>CONVOCADO</v>
          </cell>
          <cell r="BD415" t="str">
            <v xml:space="preserve"> SIE-SIE-78-2024-CENARES/MINSA-1</v>
          </cell>
          <cell r="BE415">
            <v>45305</v>
          </cell>
        </row>
        <row r="416">
          <cell r="D416" t="str">
            <v>03452</v>
          </cell>
          <cell r="E416" t="str">
            <v>580500110004</v>
          </cell>
          <cell r="F416" t="str">
            <v>FENOBARBITAL SODICO 100 mg/mL 2 mL INYECTABLE</v>
          </cell>
          <cell r="G416" t="str">
            <v>PPFF</v>
          </cell>
          <cell r="H416">
            <v>9.98</v>
          </cell>
          <cell r="I416">
            <v>10.978</v>
          </cell>
          <cell r="J416">
            <v>0</v>
          </cell>
          <cell r="P416">
            <v>30250</v>
          </cell>
          <cell r="U416">
            <v>150</v>
          </cell>
          <cell r="Z416">
            <v>50</v>
          </cell>
          <cell r="AA416">
            <v>30450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P416">
            <v>0</v>
          </cell>
          <cell r="AQ416">
            <v>0</v>
          </cell>
          <cell r="AR416">
            <v>0</v>
          </cell>
          <cell r="AS416">
            <v>0</v>
          </cell>
          <cell r="AT416">
            <v>0</v>
          </cell>
          <cell r="AU416">
            <v>0</v>
          </cell>
          <cell r="AV416">
            <v>0</v>
          </cell>
          <cell r="AW416">
            <v>0</v>
          </cell>
          <cell r="AX416">
            <v>0</v>
          </cell>
          <cell r="AY416">
            <v>0</v>
          </cell>
          <cell r="AZ416" t="str">
            <v>SIE PPFF CORP (9 ITEMS)</v>
          </cell>
          <cell r="BA416" t="str">
            <v>CONVOCADO</v>
          </cell>
          <cell r="BB416" t="str">
            <v>CONVOCADO</v>
          </cell>
          <cell r="BD416" t="str">
            <v xml:space="preserve"> SIE-SIE-78-2024-CENARES/MINSA-1</v>
          </cell>
          <cell r="BE416">
            <v>45305</v>
          </cell>
        </row>
        <row r="417">
          <cell r="D417" t="str">
            <v>03635</v>
          </cell>
          <cell r="E417" t="str">
            <v>585300900008</v>
          </cell>
          <cell r="F417" t="str">
            <v>FLUTICASONA PROPIONATO + SALMETEROL (COMO XINAFOATO) 250 µg + 25 µg/DOSIS 120 DOSIS AEROSOL</v>
          </cell>
          <cell r="G417" t="str">
            <v>PPFF</v>
          </cell>
          <cell r="H417">
            <v>40.94</v>
          </cell>
          <cell r="I417">
            <v>45.033999999999999</v>
          </cell>
          <cell r="J417">
            <v>0</v>
          </cell>
          <cell r="P417">
            <v>66228</v>
          </cell>
          <cell r="R417">
            <v>100</v>
          </cell>
          <cell r="S417">
            <v>3000</v>
          </cell>
          <cell r="U417">
            <v>9000</v>
          </cell>
          <cell r="Y417">
            <v>1000</v>
          </cell>
          <cell r="AA417">
            <v>79328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P417">
            <v>0</v>
          </cell>
          <cell r="AQ417">
            <v>0</v>
          </cell>
          <cell r="AR417">
            <v>0</v>
          </cell>
          <cell r="AS417">
            <v>0</v>
          </cell>
          <cell r="AT417">
            <v>0</v>
          </cell>
          <cell r="AU417">
            <v>0</v>
          </cell>
          <cell r="AV417">
            <v>0</v>
          </cell>
          <cell r="AW417">
            <v>0</v>
          </cell>
          <cell r="AX417">
            <v>0</v>
          </cell>
          <cell r="AY417">
            <v>0</v>
          </cell>
          <cell r="AZ417" t="str">
            <v>SIE PPFF CORP (9 ITEMS)</v>
          </cell>
          <cell r="BA417" t="str">
            <v>CONVOCADO</v>
          </cell>
          <cell r="BB417" t="str">
            <v>CONVOCADO</v>
          </cell>
          <cell r="BD417" t="str">
            <v xml:space="preserve"> SIE-SIE-78-2024-CENARES/MINSA-1</v>
          </cell>
          <cell r="BE417">
            <v>45305</v>
          </cell>
        </row>
        <row r="418">
          <cell r="D418" t="str">
            <v>04582</v>
          </cell>
          <cell r="E418" t="str">
            <v>580600050002</v>
          </cell>
          <cell r="F418" t="str">
            <v>MEBENDAZOL 100 mg/5 mL 30 mL SUSPENSION</v>
          </cell>
          <cell r="G418" t="str">
            <v>PPFF</v>
          </cell>
          <cell r="H418">
            <v>2.42</v>
          </cell>
          <cell r="I418">
            <v>2.6619999999999999</v>
          </cell>
          <cell r="J418">
            <v>0</v>
          </cell>
          <cell r="P418">
            <v>432275</v>
          </cell>
          <cell r="U418">
            <v>150</v>
          </cell>
          <cell r="X418">
            <v>200</v>
          </cell>
          <cell r="Y418">
            <v>25</v>
          </cell>
          <cell r="AA418">
            <v>432650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P418">
            <v>0</v>
          </cell>
          <cell r="AQ418">
            <v>0</v>
          </cell>
          <cell r="AR418">
            <v>0</v>
          </cell>
          <cell r="AS418">
            <v>0</v>
          </cell>
          <cell r="AT418">
            <v>0</v>
          </cell>
          <cell r="AU418">
            <v>0</v>
          </cell>
          <cell r="AV418">
            <v>0</v>
          </cell>
          <cell r="AW418">
            <v>0</v>
          </cell>
          <cell r="AX418">
            <v>0</v>
          </cell>
          <cell r="AY418">
            <v>0</v>
          </cell>
          <cell r="AZ418" t="str">
            <v>SIE PPFF CORP (9 ITEMS)</v>
          </cell>
          <cell r="BA418" t="str">
            <v>CONVOCADO</v>
          </cell>
          <cell r="BB418" t="str">
            <v>CONVOCADO</v>
          </cell>
          <cell r="BD418" t="str">
            <v xml:space="preserve"> SIE-SIE-78-2024-CENARES/MINSA-1</v>
          </cell>
          <cell r="BE418">
            <v>45305</v>
          </cell>
        </row>
        <row r="419">
          <cell r="D419" t="str">
            <v>04847</v>
          </cell>
          <cell r="E419" t="str">
            <v>583800400001</v>
          </cell>
          <cell r="F419" t="str">
            <v>MISOPROSTOL 200 µg  TABLETA</v>
          </cell>
          <cell r="G419" t="str">
            <v>PPFF</v>
          </cell>
          <cell r="H419">
            <v>1.6300000000000001</v>
          </cell>
          <cell r="I419">
            <v>1.7930000000000001</v>
          </cell>
          <cell r="J419">
            <v>0</v>
          </cell>
          <cell r="P419">
            <v>428300</v>
          </cell>
          <cell r="U419">
            <v>900</v>
          </cell>
          <cell r="X419">
            <v>500</v>
          </cell>
          <cell r="AA419">
            <v>429700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  <cell r="AJ419">
            <v>0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O419">
            <v>0</v>
          </cell>
          <cell r="AP419">
            <v>0</v>
          </cell>
          <cell r="AQ419">
            <v>0</v>
          </cell>
          <cell r="AR419">
            <v>0</v>
          </cell>
          <cell r="AS419">
            <v>0</v>
          </cell>
          <cell r="AT419">
            <v>0</v>
          </cell>
          <cell r="AU419">
            <v>0</v>
          </cell>
          <cell r="AV419">
            <v>0</v>
          </cell>
          <cell r="AW419">
            <v>0</v>
          </cell>
          <cell r="AX419">
            <v>0</v>
          </cell>
          <cell r="AY419">
            <v>0</v>
          </cell>
          <cell r="AZ419" t="str">
            <v>SIE PPFF CORP (9 ITEMS)</v>
          </cell>
          <cell r="BA419" t="str">
            <v>CONVOCADO</v>
          </cell>
          <cell r="BB419" t="str">
            <v>CONVOCADO</v>
          </cell>
          <cell r="BD419" t="str">
            <v xml:space="preserve"> SIE-SIE-78-2024-CENARES/MINSA-1</v>
          </cell>
          <cell r="BE419">
            <v>45305</v>
          </cell>
        </row>
        <row r="420">
          <cell r="D420" t="str">
            <v>05253</v>
          </cell>
          <cell r="E420" t="str">
            <v>584500010002</v>
          </cell>
          <cell r="F420" t="str">
            <v>OXITOCINA 10 UI 1 mL INYECTABLE</v>
          </cell>
          <cell r="G420" t="str">
            <v>PPFF</v>
          </cell>
          <cell r="H420">
            <v>0.6</v>
          </cell>
          <cell r="I420">
            <v>0.65999999999999992</v>
          </cell>
          <cell r="J420">
            <v>0</v>
          </cell>
          <cell r="P420">
            <v>2102200</v>
          </cell>
          <cell r="U420">
            <v>5800</v>
          </cell>
          <cell r="Z420">
            <v>100</v>
          </cell>
          <cell r="AA420">
            <v>2108100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P420">
            <v>0</v>
          </cell>
          <cell r="AQ420">
            <v>0</v>
          </cell>
          <cell r="AR420">
            <v>0</v>
          </cell>
          <cell r="AS420">
            <v>0</v>
          </cell>
          <cell r="AT420">
            <v>0</v>
          </cell>
          <cell r="AU420">
            <v>0</v>
          </cell>
          <cell r="AV420">
            <v>0</v>
          </cell>
          <cell r="AW420">
            <v>0</v>
          </cell>
          <cell r="AX420">
            <v>0</v>
          </cell>
          <cell r="AY420">
            <v>0</v>
          </cell>
          <cell r="AZ420" t="str">
            <v>SIE PPFF CORP (9 ITEMS)</v>
          </cell>
          <cell r="BA420" t="str">
            <v>CONVOCADO</v>
          </cell>
          <cell r="BB420" t="str">
            <v>CONVOCADO</v>
          </cell>
          <cell r="BD420" t="str">
            <v xml:space="preserve"> SIE-SIE-78-2024-CENARES/MINSA-1</v>
          </cell>
          <cell r="BE420">
            <v>45305</v>
          </cell>
        </row>
        <row r="421">
          <cell r="D421" t="str">
            <v>05913</v>
          </cell>
          <cell r="E421" t="str">
            <v>583800660004</v>
          </cell>
          <cell r="F421" t="str">
            <v>SODIO FOSFATO DIBASICO + SODIO FOSFATO MONOBASICO  (SOLUCION RECTAL) 6 g + 16 g/100 mL 133 mL SOLUCION</v>
          </cell>
          <cell r="G421" t="str">
            <v>PPFF</v>
          </cell>
          <cell r="H421">
            <v>7.12</v>
          </cell>
          <cell r="I421">
            <v>7.8319999999999999</v>
          </cell>
          <cell r="J421">
            <v>0</v>
          </cell>
          <cell r="P421">
            <v>204936</v>
          </cell>
          <cell r="S421">
            <v>5496</v>
          </cell>
          <cell r="U421">
            <v>6720</v>
          </cell>
          <cell r="Y421">
            <v>480</v>
          </cell>
          <cell r="AA421">
            <v>217632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0</v>
          </cell>
          <cell r="AQ421">
            <v>0</v>
          </cell>
          <cell r="AR421">
            <v>0</v>
          </cell>
          <cell r="AS421">
            <v>0</v>
          </cell>
          <cell r="AT421">
            <v>0</v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0</v>
          </cell>
          <cell r="AZ421" t="str">
            <v>SIE PPFF CORP (9 ITEMS)</v>
          </cell>
          <cell r="BA421" t="str">
            <v>CONVOCADO</v>
          </cell>
          <cell r="BB421" t="str">
            <v>CONVOCADO</v>
          </cell>
          <cell r="BD421" t="str">
            <v xml:space="preserve"> SIE-SIE-78-2024-CENARES/MINSA-1</v>
          </cell>
          <cell r="BE421">
            <v>45305</v>
          </cell>
        </row>
        <row r="422">
          <cell r="D422" t="str">
            <v>08046</v>
          </cell>
          <cell r="E422" t="str">
            <v>586900070008</v>
          </cell>
          <cell r="F422" t="str">
            <v>CODEINA 15 mg/5 mL 60 mL JARABE</v>
          </cell>
          <cell r="G422" t="str">
            <v>PPFF</v>
          </cell>
          <cell r="H422">
            <v>8.93</v>
          </cell>
          <cell r="I422">
            <v>9.8230000000000004</v>
          </cell>
          <cell r="J422">
            <v>0</v>
          </cell>
          <cell r="P422">
            <v>31725</v>
          </cell>
          <cell r="U422">
            <v>2000</v>
          </cell>
          <cell r="Y422">
            <v>50</v>
          </cell>
          <cell r="AA422">
            <v>33775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  <cell r="AK422">
            <v>0</v>
          </cell>
          <cell r="AL422">
            <v>0</v>
          </cell>
          <cell r="AM422">
            <v>0</v>
          </cell>
          <cell r="AN422">
            <v>0</v>
          </cell>
          <cell r="AO422">
            <v>0</v>
          </cell>
          <cell r="AP422">
            <v>0</v>
          </cell>
          <cell r="AQ422">
            <v>0</v>
          </cell>
          <cell r="AR422">
            <v>0</v>
          </cell>
          <cell r="AS422">
            <v>0</v>
          </cell>
          <cell r="AT422">
            <v>0</v>
          </cell>
          <cell r="AU422">
            <v>0</v>
          </cell>
          <cell r="AV422">
            <v>0</v>
          </cell>
          <cell r="AW422">
            <v>0</v>
          </cell>
          <cell r="AX422">
            <v>0</v>
          </cell>
          <cell r="AY422">
            <v>0</v>
          </cell>
          <cell r="AZ422" t="str">
            <v>SIE PPFF CORP (9 ITEMS)</v>
          </cell>
          <cell r="BA422" t="str">
            <v>CONVOCADO</v>
          </cell>
          <cell r="BB422" t="str">
            <v>CONVOCADO</v>
          </cell>
          <cell r="BD422" t="str">
            <v xml:space="preserve"> SIE-SIE-78-2024-CENARES/MINSA-1</v>
          </cell>
          <cell r="BE422">
            <v>45305</v>
          </cell>
        </row>
        <row r="423">
          <cell r="D423" t="str">
            <v>04469</v>
          </cell>
          <cell r="E423" t="str">
            <v>584900480002</v>
          </cell>
          <cell r="F423" t="str">
            <v>LITIO CARBONATO 300 mg  TABLETA</v>
          </cell>
          <cell r="G423" t="str">
            <v>PPFF</v>
          </cell>
          <cell r="H423">
            <v>1.1200000000000001</v>
          </cell>
          <cell r="I423">
            <v>1.2320000000000002</v>
          </cell>
          <cell r="J423">
            <v>0</v>
          </cell>
          <cell r="P423">
            <v>1514600</v>
          </cell>
          <cell r="Q423">
            <v>250000</v>
          </cell>
          <cell r="S423">
            <v>47200</v>
          </cell>
          <cell r="T423">
            <v>100</v>
          </cell>
          <cell r="Y423">
            <v>20000</v>
          </cell>
          <cell r="AA423">
            <v>1831900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  <cell r="AM423">
            <v>0</v>
          </cell>
          <cell r="AN423">
            <v>0</v>
          </cell>
          <cell r="AO423">
            <v>0</v>
          </cell>
          <cell r="AP423">
            <v>0</v>
          </cell>
          <cell r="AQ423">
            <v>0</v>
          </cell>
          <cell r="AR423">
            <v>0</v>
          </cell>
          <cell r="AS423">
            <v>0</v>
          </cell>
          <cell r="AT423">
            <v>0</v>
          </cell>
          <cell r="AU423">
            <v>0</v>
          </cell>
          <cell r="AV423">
            <v>0</v>
          </cell>
          <cell r="AW423">
            <v>0</v>
          </cell>
          <cell r="AX423">
            <v>0</v>
          </cell>
          <cell r="AY423">
            <v>0</v>
          </cell>
          <cell r="AZ423" t="str">
            <v>SIE PPFF CORP CARBONATO DE LITIO TB</v>
          </cell>
          <cell r="BA423" t="str">
            <v>INDAGACIÓN DE MERCADO 2DA CONVOCATORIA</v>
          </cell>
          <cell r="BB423" t="str">
            <v>INDAGACIÓN DE MERCADO 2DA CONVOCATORIA</v>
          </cell>
          <cell r="BC423" t="str">
            <v>INDAGACIÓN DE MERCADO 2DA CONVOCATORIA</v>
          </cell>
          <cell r="BD423" t="str">
            <v>SIE-SIE-79-2024-CENARES/MINSA-1</v>
          </cell>
        </row>
        <row r="424">
          <cell r="D424" t="str">
            <v>03874</v>
          </cell>
          <cell r="E424" t="str">
            <v>584800620003</v>
          </cell>
          <cell r="F424" t="str">
            <v>HALOPERIDOL (COMO DECANOATO) 50 mg/mL 1 mL INYECTABLE</v>
          </cell>
          <cell r="G424" t="str">
            <v>PPFF</v>
          </cell>
          <cell r="H424">
            <v>14.65</v>
          </cell>
          <cell r="I424">
            <v>16.115000000000002</v>
          </cell>
          <cell r="J424">
            <v>17.190000000000001</v>
          </cell>
          <cell r="P424">
            <v>110275</v>
          </cell>
          <cell r="T424">
            <v>1225</v>
          </cell>
          <cell r="Y424">
            <v>100</v>
          </cell>
          <cell r="AA424">
            <v>111600</v>
          </cell>
          <cell r="AB424">
            <v>1895627.2500000002</v>
          </cell>
          <cell r="AC424">
            <v>0</v>
          </cell>
          <cell r="AD424">
            <v>0</v>
          </cell>
          <cell r="AE424">
            <v>0</v>
          </cell>
          <cell r="AF424">
            <v>21057.75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  <cell r="AK424">
            <v>1719.0000000000002</v>
          </cell>
          <cell r="AL424">
            <v>0</v>
          </cell>
          <cell r="AM424">
            <v>1918404.0000000002</v>
          </cell>
          <cell r="AN424">
            <v>0</v>
          </cell>
          <cell r="AO424">
            <v>0</v>
          </cell>
          <cell r="AP424">
            <v>0</v>
          </cell>
          <cell r="AQ424">
            <v>0</v>
          </cell>
          <cell r="AR424">
            <v>0</v>
          </cell>
          <cell r="AS424">
            <v>0</v>
          </cell>
          <cell r="AT424">
            <v>0</v>
          </cell>
          <cell r="AU424">
            <v>0</v>
          </cell>
          <cell r="AV424">
            <v>0</v>
          </cell>
          <cell r="AW424">
            <v>0</v>
          </cell>
          <cell r="AX424">
            <v>0</v>
          </cell>
          <cell r="AY424">
            <v>0</v>
          </cell>
          <cell r="AZ424" t="str">
            <v>SIE PPFF CORP HALOPERIDOL DECANOATO INY</v>
          </cell>
          <cell r="BA424" t="str">
            <v>INDAGACIÓN DE MERCADO 2DA CONVOCATORIA</v>
          </cell>
          <cell r="BB424" t="str">
            <v>INDAGACIÓN DE MERCADO 2DA CONVOCATORIA</v>
          </cell>
          <cell r="BC424" t="str">
            <v>INDAGACIÓN DE MERCADO 2DA CONVOCATORIA</v>
          </cell>
          <cell r="BD424" t="str">
            <v>SIE-SIE-75-2024-CENARES/ MINSA-1</v>
          </cell>
        </row>
        <row r="425">
          <cell r="D425" t="str">
            <v>19238</v>
          </cell>
          <cell r="E425" t="str">
            <v>582800010003</v>
          </cell>
          <cell r="F425" t="str">
            <v>HIERRO (COMO SACARATO) 20 mg Fe/mL 5 mL INYECTABLE</v>
          </cell>
          <cell r="G425" t="str">
            <v>PPFF</v>
          </cell>
          <cell r="H425">
            <v>1.66</v>
          </cell>
          <cell r="I425">
            <v>1.8259999999999998</v>
          </cell>
          <cell r="J425">
            <v>1.61</v>
          </cell>
          <cell r="K425">
            <v>722215</v>
          </cell>
          <cell r="L425">
            <v>555550</v>
          </cell>
          <cell r="M425">
            <v>1.3</v>
          </cell>
          <cell r="P425">
            <v>538350</v>
          </cell>
          <cell r="R425">
            <v>200</v>
          </cell>
          <cell r="S425">
            <v>3000</v>
          </cell>
          <cell r="U425">
            <v>10000</v>
          </cell>
          <cell r="Y425">
            <v>4000</v>
          </cell>
          <cell r="AA425">
            <v>555550</v>
          </cell>
          <cell r="AB425">
            <v>866743.5</v>
          </cell>
          <cell r="AC425">
            <v>0</v>
          </cell>
          <cell r="AD425">
            <v>322</v>
          </cell>
          <cell r="AE425">
            <v>4830</v>
          </cell>
          <cell r="AF425">
            <v>0</v>
          </cell>
          <cell r="AG425">
            <v>16100.000000000002</v>
          </cell>
          <cell r="AH425">
            <v>0</v>
          </cell>
          <cell r="AI425">
            <v>0</v>
          </cell>
          <cell r="AJ425">
            <v>0</v>
          </cell>
          <cell r="AK425">
            <v>6440</v>
          </cell>
          <cell r="AL425">
            <v>0</v>
          </cell>
          <cell r="AM425">
            <v>894435.5</v>
          </cell>
          <cell r="AN425">
            <v>699855</v>
          </cell>
          <cell r="AO425">
            <v>0</v>
          </cell>
          <cell r="AP425">
            <v>260</v>
          </cell>
          <cell r="AQ425">
            <v>3900</v>
          </cell>
          <cell r="AR425">
            <v>0</v>
          </cell>
          <cell r="AS425">
            <v>13000</v>
          </cell>
          <cell r="AT425">
            <v>0</v>
          </cell>
          <cell r="AU425">
            <v>0</v>
          </cell>
          <cell r="AV425">
            <v>0</v>
          </cell>
          <cell r="AW425">
            <v>5200</v>
          </cell>
          <cell r="AX425">
            <v>0</v>
          </cell>
          <cell r="AY425">
            <v>722215</v>
          </cell>
          <cell r="AZ425" t="str">
            <v>SIE PPFF CORP INYECTABLES (52 ÍTEMS)</v>
          </cell>
          <cell r="BA425" t="str">
            <v>CONVOCADO</v>
          </cell>
          <cell r="BB425" t="str">
            <v>APELADO</v>
          </cell>
          <cell r="BD425" t="str">
            <v>SIE-SIE-48-2024-CENARES/MINSA-1</v>
          </cell>
        </row>
        <row r="426">
          <cell r="D426" t="str">
            <v>05106</v>
          </cell>
          <cell r="E426" t="str">
            <v>583000400002</v>
          </cell>
          <cell r="F426" t="str">
            <v>NITROGLICERINA (GLICEROLTRINITRATO) 5 mg/mL 5 mL INYECTABLE</v>
          </cell>
          <cell r="G426" t="str">
            <v>PPFF</v>
          </cell>
          <cell r="H426">
            <v>5.25</v>
          </cell>
          <cell r="I426">
            <v>5.7750000000000004</v>
          </cell>
          <cell r="J426">
            <v>0</v>
          </cell>
          <cell r="P426">
            <v>56590</v>
          </cell>
          <cell r="U426">
            <v>1400</v>
          </cell>
          <cell r="AA426">
            <v>57990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P426">
            <v>0</v>
          </cell>
          <cell r="AQ426">
            <v>0</v>
          </cell>
          <cell r="AR426">
            <v>0</v>
          </cell>
          <cell r="AS426">
            <v>0</v>
          </cell>
          <cell r="AT426">
            <v>0</v>
          </cell>
          <cell r="AU426">
            <v>0</v>
          </cell>
          <cell r="AV426">
            <v>0</v>
          </cell>
          <cell r="AW426">
            <v>0</v>
          </cell>
          <cell r="AX426">
            <v>0</v>
          </cell>
          <cell r="AY426">
            <v>0</v>
          </cell>
          <cell r="AZ426" t="str">
            <v>SIE PPFF CORP NITROGLICERINA INY</v>
          </cell>
          <cell r="BA426" t="str">
            <v>DESIERTO</v>
          </cell>
          <cell r="BB426" t="str">
            <v>DESIERTO</v>
          </cell>
          <cell r="BD426" t="str">
            <v>SIE-SIE-81-2024-CENARES/MINSA-1</v>
          </cell>
        </row>
        <row r="427">
          <cell r="D427" t="str">
            <v>10363</v>
          </cell>
          <cell r="E427" t="str">
            <v>495700140006</v>
          </cell>
          <cell r="F427" t="str">
            <v>BOLSA COLECTORA DE ORINA  X 2 L UNIDAD</v>
          </cell>
          <cell r="G427" t="str">
            <v>DDMM Y OTROS</v>
          </cell>
          <cell r="H427">
            <v>1.1599999999999999</v>
          </cell>
          <cell r="I427">
            <v>1.2759999999999998</v>
          </cell>
          <cell r="J427">
            <v>1.25</v>
          </cell>
          <cell r="P427">
            <v>515325</v>
          </cell>
          <cell r="T427">
            <v>600</v>
          </cell>
          <cell r="U427">
            <v>12000</v>
          </cell>
          <cell r="W427">
            <v>50</v>
          </cell>
          <cell r="Y427">
            <v>400</v>
          </cell>
          <cell r="AA427">
            <v>528375</v>
          </cell>
          <cell r="AB427">
            <v>644156.25</v>
          </cell>
          <cell r="AC427">
            <v>0</v>
          </cell>
          <cell r="AD427">
            <v>0</v>
          </cell>
          <cell r="AE427">
            <v>0</v>
          </cell>
          <cell r="AF427">
            <v>750</v>
          </cell>
          <cell r="AG427">
            <v>15000</v>
          </cell>
          <cell r="AH427">
            <v>0</v>
          </cell>
          <cell r="AI427">
            <v>62.5</v>
          </cell>
          <cell r="AJ427">
            <v>0</v>
          </cell>
          <cell r="AK427">
            <v>500</v>
          </cell>
          <cell r="AL427">
            <v>0</v>
          </cell>
          <cell r="AM427">
            <v>660468.75</v>
          </cell>
          <cell r="AN427">
            <v>0</v>
          </cell>
          <cell r="AO427">
            <v>0</v>
          </cell>
          <cell r="AP427">
            <v>0</v>
          </cell>
          <cell r="AQ427">
            <v>0</v>
          </cell>
          <cell r="AR427">
            <v>0</v>
          </cell>
          <cell r="AS427">
            <v>0</v>
          </cell>
          <cell r="AT427">
            <v>0</v>
          </cell>
          <cell r="AU427">
            <v>0</v>
          </cell>
          <cell r="AV427">
            <v>0</v>
          </cell>
          <cell r="AW427">
            <v>0</v>
          </cell>
          <cell r="AX427">
            <v>0</v>
          </cell>
          <cell r="AY427">
            <v>0</v>
          </cell>
          <cell r="AZ427" t="str">
            <v>ASH DDMM CORP BOLSA COLECTORA DE ORINA X 2L</v>
          </cell>
          <cell r="BA427" t="str">
            <v>INDAGACIÓN DE MERCADO 2DA CONVOCATORIA</v>
          </cell>
          <cell r="BB427" t="str">
            <v>INDAGACIÓN DE MERCADO 2DA CONVOCATORIA</v>
          </cell>
          <cell r="BC427" t="str">
            <v>INDAGACIÓN DE MERCADO 2DA CONVOCATORIA</v>
          </cell>
          <cell r="BD427" t="str">
            <v>LP-SM-26-2024-CENARES/ MINSA-1</v>
          </cell>
        </row>
        <row r="428">
          <cell r="D428" t="str">
            <v>10927</v>
          </cell>
          <cell r="E428" t="str">
            <v>495701290041</v>
          </cell>
          <cell r="F428" t="str">
            <v>EQUIPO DE TRANSFUSION DE SANGRE   UNIDAD</v>
          </cell>
          <cell r="G428" t="str">
            <v>DDMM Y OTROS</v>
          </cell>
          <cell r="H428">
            <v>1.31</v>
          </cell>
          <cell r="I428">
            <v>1.4410000000000001</v>
          </cell>
          <cell r="J428">
            <v>1.41</v>
          </cell>
          <cell r="P428">
            <v>306150</v>
          </cell>
          <cell r="S428">
            <v>8000</v>
          </cell>
          <cell r="U428">
            <v>3750</v>
          </cell>
          <cell r="W428">
            <v>50</v>
          </cell>
          <cell r="AA428">
            <v>317950</v>
          </cell>
          <cell r="AB428">
            <v>431671.5</v>
          </cell>
          <cell r="AC428">
            <v>0</v>
          </cell>
          <cell r="AD428">
            <v>0</v>
          </cell>
          <cell r="AE428">
            <v>11280</v>
          </cell>
          <cell r="AF428">
            <v>0</v>
          </cell>
          <cell r="AG428">
            <v>5287.5</v>
          </cell>
          <cell r="AH428">
            <v>0</v>
          </cell>
          <cell r="AI428">
            <v>70.5</v>
          </cell>
          <cell r="AJ428">
            <v>0</v>
          </cell>
          <cell r="AK428">
            <v>0</v>
          </cell>
          <cell r="AL428">
            <v>0</v>
          </cell>
          <cell r="AM428">
            <v>448309.5</v>
          </cell>
          <cell r="AN428">
            <v>0</v>
          </cell>
          <cell r="AO428">
            <v>0</v>
          </cell>
          <cell r="AP428">
            <v>0</v>
          </cell>
          <cell r="AQ428">
            <v>0</v>
          </cell>
          <cell r="AR428">
            <v>0</v>
          </cell>
          <cell r="AS428">
            <v>0</v>
          </cell>
          <cell r="AT428">
            <v>0</v>
          </cell>
          <cell r="AU428">
            <v>0</v>
          </cell>
          <cell r="AV428">
            <v>0</v>
          </cell>
          <cell r="AW428">
            <v>0</v>
          </cell>
          <cell r="AX428">
            <v>0</v>
          </cell>
          <cell r="AY428">
            <v>0</v>
          </cell>
          <cell r="AZ428" t="str">
            <v>LP DDMM CORP 45 ÍTEMS</v>
          </cell>
          <cell r="BA428" t="str">
            <v>CONVOCADO</v>
          </cell>
          <cell r="BB428" t="str">
            <v>CONVOCADO</v>
          </cell>
          <cell r="BD428" t="str">
            <v>LP-SM-26-2024-CENARES/ MINSA-1</v>
          </cell>
        </row>
        <row r="429">
          <cell r="D429" t="str">
            <v>10929</v>
          </cell>
          <cell r="E429" t="str">
            <v>495701290012</v>
          </cell>
          <cell r="F429" t="str">
            <v>EQUIPO DE VENOCLISIS   UNIDAD</v>
          </cell>
          <cell r="G429" t="str">
            <v>DDMM Y OTROS</v>
          </cell>
          <cell r="H429">
            <v>0.75</v>
          </cell>
          <cell r="I429">
            <v>0.82499999999999996</v>
          </cell>
          <cell r="J429">
            <v>0.79</v>
          </cell>
          <cell r="P429">
            <v>5867775</v>
          </cell>
          <cell r="R429">
            <v>3000</v>
          </cell>
          <cell r="S429">
            <v>154000</v>
          </cell>
          <cell r="T429">
            <v>17075</v>
          </cell>
          <cell r="U429">
            <v>40000</v>
          </cell>
          <cell r="X429">
            <v>16000</v>
          </cell>
          <cell r="Y429">
            <v>200</v>
          </cell>
          <cell r="AA429">
            <v>6098050</v>
          </cell>
          <cell r="AB429">
            <v>4635542.25</v>
          </cell>
          <cell r="AC429">
            <v>0</v>
          </cell>
          <cell r="AD429">
            <v>2370</v>
          </cell>
          <cell r="AE429">
            <v>121660</v>
          </cell>
          <cell r="AF429">
            <v>13489.25</v>
          </cell>
          <cell r="AG429">
            <v>31600</v>
          </cell>
          <cell r="AH429">
            <v>0</v>
          </cell>
          <cell r="AI429">
            <v>0</v>
          </cell>
          <cell r="AJ429">
            <v>12640</v>
          </cell>
          <cell r="AK429">
            <v>158</v>
          </cell>
          <cell r="AL429">
            <v>0</v>
          </cell>
          <cell r="AM429">
            <v>4817459.5</v>
          </cell>
          <cell r="AN429">
            <v>0</v>
          </cell>
          <cell r="AO429">
            <v>0</v>
          </cell>
          <cell r="AP429">
            <v>0</v>
          </cell>
          <cell r="AQ429">
            <v>0</v>
          </cell>
          <cell r="AR429">
            <v>0</v>
          </cell>
          <cell r="AS429">
            <v>0</v>
          </cell>
          <cell r="AT429">
            <v>0</v>
          </cell>
          <cell r="AU429">
            <v>0</v>
          </cell>
          <cell r="AV429">
            <v>0</v>
          </cell>
          <cell r="AW429">
            <v>0</v>
          </cell>
          <cell r="AX429">
            <v>0</v>
          </cell>
          <cell r="AY429">
            <v>0</v>
          </cell>
          <cell r="AZ429" t="str">
            <v>LP DDMM CORP 45 ÍTEMS</v>
          </cell>
          <cell r="BA429" t="str">
            <v>CONVOCADO</v>
          </cell>
          <cell r="BB429" t="str">
            <v>CONVOCADO</v>
          </cell>
          <cell r="BD429" t="str">
            <v>LP-SM-26-2024-CENARES/ MINSA-1</v>
          </cell>
        </row>
        <row r="430">
          <cell r="D430" t="str">
            <v>11455</v>
          </cell>
          <cell r="E430" t="str">
            <v>495701380024</v>
          </cell>
          <cell r="F430" t="str">
            <v>MALLA DE POLIPROPILENO DESCARTABLE 15 cm X 15 cm   UNIDAD</v>
          </cell>
          <cell r="G430" t="str">
            <v>DDMM Y OTROS</v>
          </cell>
          <cell r="H430">
            <v>29.4</v>
          </cell>
          <cell r="I430">
            <v>32.339999999999996</v>
          </cell>
          <cell r="J430">
            <v>31.27</v>
          </cell>
          <cell r="P430">
            <v>10053</v>
          </cell>
          <cell r="U430">
            <v>600</v>
          </cell>
          <cell r="X430">
            <v>30</v>
          </cell>
          <cell r="AA430">
            <v>10683</v>
          </cell>
          <cell r="AB430">
            <v>314357.31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18762</v>
          </cell>
          <cell r="AH430">
            <v>0</v>
          </cell>
          <cell r="AI430">
            <v>0</v>
          </cell>
          <cell r="AJ430">
            <v>938.1</v>
          </cell>
          <cell r="AK430">
            <v>0</v>
          </cell>
          <cell r="AL430">
            <v>0</v>
          </cell>
          <cell r="AM430">
            <v>334057.40999999997</v>
          </cell>
          <cell r="AN430">
            <v>0</v>
          </cell>
          <cell r="AO430">
            <v>0</v>
          </cell>
          <cell r="AP430">
            <v>0</v>
          </cell>
          <cell r="AQ430">
            <v>0</v>
          </cell>
          <cell r="AR430">
            <v>0</v>
          </cell>
          <cell r="AS430">
            <v>0</v>
          </cell>
          <cell r="AT430">
            <v>0</v>
          </cell>
          <cell r="AU430">
            <v>0</v>
          </cell>
          <cell r="AV430">
            <v>0</v>
          </cell>
          <cell r="AW430">
            <v>0</v>
          </cell>
          <cell r="AX430">
            <v>0</v>
          </cell>
          <cell r="AY430">
            <v>0</v>
          </cell>
          <cell r="AZ430" t="str">
            <v>LP DDMM CORP 45 ÍTEMS</v>
          </cell>
          <cell r="BA430" t="str">
            <v>CONVOCADO</v>
          </cell>
          <cell r="BB430" t="str">
            <v>CONVOCADO</v>
          </cell>
          <cell r="BD430" t="str">
            <v>LP-SM-26-2024-CENARES/ MINSA-1</v>
          </cell>
        </row>
        <row r="431">
          <cell r="D431" t="str">
            <v>11787</v>
          </cell>
          <cell r="E431" t="str">
            <v>495700580272</v>
          </cell>
          <cell r="F431" t="str">
            <v>SUTURA SEDA NEGRA TRENZADA 2/0 C/A 1/2 CIRCULO REDONDA 30 mm X 75 cm   UNIDAD</v>
          </cell>
          <cell r="G431" t="str">
            <v>DDMM Y OTROS</v>
          </cell>
          <cell r="H431">
            <v>3.4699999999999998</v>
          </cell>
          <cell r="I431">
            <v>3.8169999999999997</v>
          </cell>
          <cell r="J431">
            <v>3</v>
          </cell>
          <cell r="P431">
            <v>19068</v>
          </cell>
          <cell r="T431">
            <v>72</v>
          </cell>
          <cell r="AA431">
            <v>19140</v>
          </cell>
          <cell r="AB431">
            <v>57204</v>
          </cell>
          <cell r="AC431">
            <v>0</v>
          </cell>
          <cell r="AD431">
            <v>0</v>
          </cell>
          <cell r="AE431">
            <v>0</v>
          </cell>
          <cell r="AF431">
            <v>216</v>
          </cell>
          <cell r="AG431">
            <v>0</v>
          </cell>
          <cell r="AH431">
            <v>0</v>
          </cell>
          <cell r="AI431">
            <v>0</v>
          </cell>
          <cell r="AJ431">
            <v>0</v>
          </cell>
          <cell r="AK431">
            <v>0</v>
          </cell>
          <cell r="AL431">
            <v>0</v>
          </cell>
          <cell r="AM431">
            <v>57420</v>
          </cell>
          <cell r="AN431">
            <v>0</v>
          </cell>
          <cell r="AO431">
            <v>0</v>
          </cell>
          <cell r="AP431">
            <v>0</v>
          </cell>
          <cell r="AQ431">
            <v>0</v>
          </cell>
          <cell r="AR431">
            <v>0</v>
          </cell>
          <cell r="AS431">
            <v>0</v>
          </cell>
          <cell r="AT431">
            <v>0</v>
          </cell>
          <cell r="AU431">
            <v>0</v>
          </cell>
          <cell r="AV431">
            <v>0</v>
          </cell>
          <cell r="AW431">
            <v>0</v>
          </cell>
          <cell r="AX431">
            <v>0</v>
          </cell>
          <cell r="AY431">
            <v>0</v>
          </cell>
          <cell r="AZ431" t="str">
            <v>LP DDMM CORP 45 ÍTEMS</v>
          </cell>
          <cell r="BA431" t="str">
            <v>CONVOCADO</v>
          </cell>
          <cell r="BB431" t="str">
            <v>CONVOCADO</v>
          </cell>
          <cell r="BD431" t="str">
            <v>LP-SM-26-2024-CENARES/ MINSA-1</v>
          </cell>
        </row>
        <row r="432">
          <cell r="D432" t="str">
            <v>11898</v>
          </cell>
          <cell r="E432" t="str">
            <v>495700510007</v>
          </cell>
          <cell r="F432" t="str">
            <v>SONDA VESICAL TIPO NELATON  N° 08 UNIDAD</v>
          </cell>
          <cell r="G432" t="str">
            <v>DDMM Y OTROS</v>
          </cell>
          <cell r="H432">
            <v>1.1100000000000001</v>
          </cell>
          <cell r="I432">
            <v>1.2210000000000001</v>
          </cell>
          <cell r="J432">
            <v>1.1000000000000001</v>
          </cell>
          <cell r="P432">
            <v>115425</v>
          </cell>
          <cell r="U432">
            <v>300</v>
          </cell>
          <cell r="Z432">
            <v>25</v>
          </cell>
          <cell r="AA432">
            <v>115750</v>
          </cell>
          <cell r="AB432">
            <v>126967.50000000001</v>
          </cell>
          <cell r="AC432">
            <v>0</v>
          </cell>
          <cell r="AD432">
            <v>0</v>
          </cell>
          <cell r="AE432">
            <v>0</v>
          </cell>
          <cell r="AF432">
            <v>0</v>
          </cell>
          <cell r="AG432">
            <v>330</v>
          </cell>
          <cell r="AH432">
            <v>0</v>
          </cell>
          <cell r="AI432">
            <v>0</v>
          </cell>
          <cell r="AJ432">
            <v>0</v>
          </cell>
          <cell r="AK432">
            <v>0</v>
          </cell>
          <cell r="AL432">
            <v>27.500000000000004</v>
          </cell>
          <cell r="AM432">
            <v>127325.00000000001</v>
          </cell>
          <cell r="AN432">
            <v>0</v>
          </cell>
          <cell r="AO432">
            <v>0</v>
          </cell>
          <cell r="AP432">
            <v>0</v>
          </cell>
          <cell r="AQ432">
            <v>0</v>
          </cell>
          <cell r="AR432">
            <v>0</v>
          </cell>
          <cell r="AS432">
            <v>0</v>
          </cell>
          <cell r="AT432">
            <v>0</v>
          </cell>
          <cell r="AU432">
            <v>0</v>
          </cell>
          <cell r="AV432">
            <v>0</v>
          </cell>
          <cell r="AW432">
            <v>0</v>
          </cell>
          <cell r="AX432">
            <v>0</v>
          </cell>
          <cell r="AY432">
            <v>0</v>
          </cell>
          <cell r="AZ432" t="str">
            <v>LP DDMM CORP 45 ÍTEMS</v>
          </cell>
          <cell r="BA432" t="str">
            <v>CONVOCADO</v>
          </cell>
          <cell r="BB432" t="str">
            <v>CONVOCADO</v>
          </cell>
          <cell r="BD432" t="str">
            <v>LP-SM-26-2024-CENARES/ MINSA-1</v>
          </cell>
        </row>
        <row r="433">
          <cell r="D433" t="str">
            <v>12213</v>
          </cell>
          <cell r="E433" t="str">
            <v>495701360294</v>
          </cell>
          <cell r="F433" t="str">
            <v>SUTURA NYLON AZUL MONOFILAMENTO 1 C/A 1/2 CIRCULO REDONDA 30 mm X 75 cm   UNIDAD</v>
          </cell>
          <cell r="G433" t="str">
            <v>DDMM Y OTROS</v>
          </cell>
          <cell r="H433">
            <v>3.3499999999999996</v>
          </cell>
          <cell r="I433">
            <v>3.6849999999999996</v>
          </cell>
          <cell r="J433">
            <v>3</v>
          </cell>
          <cell r="P433">
            <v>15240</v>
          </cell>
          <cell r="U433">
            <v>2400</v>
          </cell>
          <cell r="AA433">
            <v>17640</v>
          </cell>
          <cell r="AB433">
            <v>45720</v>
          </cell>
          <cell r="AC433">
            <v>0</v>
          </cell>
          <cell r="AD433">
            <v>0</v>
          </cell>
          <cell r="AE433">
            <v>0</v>
          </cell>
          <cell r="AF433">
            <v>0</v>
          </cell>
          <cell r="AG433">
            <v>7200</v>
          </cell>
          <cell r="AH433">
            <v>0</v>
          </cell>
          <cell r="AI433">
            <v>0</v>
          </cell>
          <cell r="AJ433">
            <v>0</v>
          </cell>
          <cell r="AK433">
            <v>0</v>
          </cell>
          <cell r="AL433">
            <v>0</v>
          </cell>
          <cell r="AM433">
            <v>52920</v>
          </cell>
          <cell r="AN433">
            <v>0</v>
          </cell>
          <cell r="AO433">
            <v>0</v>
          </cell>
          <cell r="AP433">
            <v>0</v>
          </cell>
          <cell r="AQ433">
            <v>0</v>
          </cell>
          <cell r="AR433">
            <v>0</v>
          </cell>
          <cell r="AS433">
            <v>0</v>
          </cell>
          <cell r="AT433">
            <v>0</v>
          </cell>
          <cell r="AU433">
            <v>0</v>
          </cell>
          <cell r="AV433">
            <v>0</v>
          </cell>
          <cell r="AW433">
            <v>0</v>
          </cell>
          <cell r="AX433">
            <v>0</v>
          </cell>
          <cell r="AY433">
            <v>0</v>
          </cell>
          <cell r="AZ433" t="str">
            <v>LP DDMM CORP 45 ÍTEMS</v>
          </cell>
          <cell r="BA433" t="str">
            <v>CONVOCADO</v>
          </cell>
          <cell r="BB433" t="str">
            <v>CONVOCADO</v>
          </cell>
          <cell r="BD433" t="str">
            <v>LP-SM-26-2024-CENARES/ MINSA-1</v>
          </cell>
        </row>
        <row r="434">
          <cell r="D434" t="str">
            <v>12221</v>
          </cell>
          <cell r="E434" t="str">
            <v>495701360195</v>
          </cell>
          <cell r="F434" t="str">
            <v>SUTURA NYLON AZUL MONOFILAMENTO 3/0 C/A 3/8 CIRCULO CORTANTE 20 mm X 75 cm   UNIDAD</v>
          </cell>
          <cell r="G434" t="str">
            <v>DDMM Y OTROS</v>
          </cell>
          <cell r="H434">
            <v>3.1399999999999997</v>
          </cell>
          <cell r="I434">
            <v>3.4539999999999997</v>
          </cell>
          <cell r="J434">
            <v>3</v>
          </cell>
          <cell r="P434">
            <v>54036</v>
          </cell>
          <cell r="T434">
            <v>252</v>
          </cell>
          <cell r="U434">
            <v>3696</v>
          </cell>
          <cell r="AA434">
            <v>57984</v>
          </cell>
          <cell r="AB434">
            <v>162108</v>
          </cell>
          <cell r="AC434">
            <v>0</v>
          </cell>
          <cell r="AD434">
            <v>0</v>
          </cell>
          <cell r="AE434">
            <v>0</v>
          </cell>
          <cell r="AF434">
            <v>756</v>
          </cell>
          <cell r="AG434">
            <v>11088</v>
          </cell>
          <cell r="AH434">
            <v>0</v>
          </cell>
          <cell r="AI434">
            <v>0</v>
          </cell>
          <cell r="AJ434">
            <v>0</v>
          </cell>
          <cell r="AK434">
            <v>0</v>
          </cell>
          <cell r="AL434">
            <v>0</v>
          </cell>
          <cell r="AM434">
            <v>173952</v>
          </cell>
          <cell r="AN434">
            <v>0</v>
          </cell>
          <cell r="AO434">
            <v>0</v>
          </cell>
          <cell r="AP434">
            <v>0</v>
          </cell>
          <cell r="AQ434">
            <v>0</v>
          </cell>
          <cell r="AR434">
            <v>0</v>
          </cell>
          <cell r="AS434">
            <v>0</v>
          </cell>
          <cell r="AT434">
            <v>0</v>
          </cell>
          <cell r="AU434">
            <v>0</v>
          </cell>
          <cell r="AV434">
            <v>0</v>
          </cell>
          <cell r="AW434">
            <v>0</v>
          </cell>
          <cell r="AX434">
            <v>0</v>
          </cell>
          <cell r="AY434">
            <v>0</v>
          </cell>
          <cell r="AZ434" t="str">
            <v>LP DDMM CORP 45 ÍTEMS</v>
          </cell>
          <cell r="BA434" t="str">
            <v>CONVOCADO</v>
          </cell>
          <cell r="BB434" t="str">
            <v>CONVOCADO</v>
          </cell>
          <cell r="BD434" t="str">
            <v>LP-SM-26-2024-CENARES/ MINSA-1</v>
          </cell>
        </row>
        <row r="435">
          <cell r="D435" t="str">
            <v>12228</v>
          </cell>
          <cell r="E435" t="str">
            <v>495701360055</v>
          </cell>
          <cell r="F435" t="str">
            <v>SUTURA NYLON AZUL MONOFILAMENTO 4/0 C/A 3/8 CIRCULO CORTANTE 20 mm X 75 cm   UNIDAD</v>
          </cell>
          <cell r="G435" t="str">
            <v>DDMM Y OTROS</v>
          </cell>
          <cell r="H435">
            <v>3.0999999999999996</v>
          </cell>
          <cell r="I435">
            <v>3.4099999999999997</v>
          </cell>
          <cell r="J435">
            <v>3</v>
          </cell>
          <cell r="P435">
            <v>48984</v>
          </cell>
          <cell r="T435">
            <v>324</v>
          </cell>
          <cell r="U435">
            <v>3504</v>
          </cell>
          <cell r="AA435">
            <v>52812</v>
          </cell>
          <cell r="AB435">
            <v>146952</v>
          </cell>
          <cell r="AC435">
            <v>0</v>
          </cell>
          <cell r="AD435">
            <v>0</v>
          </cell>
          <cell r="AE435">
            <v>0</v>
          </cell>
          <cell r="AF435">
            <v>972</v>
          </cell>
          <cell r="AG435">
            <v>10512</v>
          </cell>
          <cell r="AH435">
            <v>0</v>
          </cell>
          <cell r="AI435">
            <v>0</v>
          </cell>
          <cell r="AJ435">
            <v>0</v>
          </cell>
          <cell r="AK435">
            <v>0</v>
          </cell>
          <cell r="AL435">
            <v>0</v>
          </cell>
          <cell r="AM435">
            <v>158436</v>
          </cell>
          <cell r="AN435">
            <v>0</v>
          </cell>
          <cell r="AO435">
            <v>0</v>
          </cell>
          <cell r="AP435">
            <v>0</v>
          </cell>
          <cell r="AQ435">
            <v>0</v>
          </cell>
          <cell r="AR435">
            <v>0</v>
          </cell>
          <cell r="AS435">
            <v>0</v>
          </cell>
          <cell r="AT435">
            <v>0</v>
          </cell>
          <cell r="AU435">
            <v>0</v>
          </cell>
          <cell r="AV435">
            <v>0</v>
          </cell>
          <cell r="AW435">
            <v>0</v>
          </cell>
          <cell r="AX435">
            <v>0</v>
          </cell>
          <cell r="AY435">
            <v>0</v>
          </cell>
          <cell r="AZ435" t="str">
            <v>LP DDMM CORP 45 ÍTEMS</v>
          </cell>
          <cell r="BA435" t="str">
            <v>CONVOCADO</v>
          </cell>
          <cell r="BB435" t="str">
            <v>CONVOCADO</v>
          </cell>
          <cell r="BD435" t="str">
            <v>LP-SM-26-2024-CENARES/ MINSA-1</v>
          </cell>
        </row>
        <row r="436">
          <cell r="D436" t="str">
            <v>12236</v>
          </cell>
          <cell r="E436" t="str">
            <v>495701360125</v>
          </cell>
          <cell r="F436" t="str">
            <v>SUTURA NAILON AZUL MONOFILAMENTO 5/0 C/A 3/8 CIRCULO CORTANTE 20 mm X 75 cm   UNIDAD</v>
          </cell>
          <cell r="G436" t="str">
            <v>DDMM Y OTROS</v>
          </cell>
          <cell r="H436">
            <v>3.3499999999999996</v>
          </cell>
          <cell r="I436">
            <v>3.6849999999999996</v>
          </cell>
          <cell r="J436">
            <v>3</v>
          </cell>
          <cell r="P436">
            <v>25920</v>
          </cell>
          <cell r="U436">
            <v>3000</v>
          </cell>
          <cell r="AA436">
            <v>28920</v>
          </cell>
          <cell r="AB436">
            <v>77760</v>
          </cell>
          <cell r="AC436">
            <v>0</v>
          </cell>
          <cell r="AD436">
            <v>0</v>
          </cell>
          <cell r="AE436">
            <v>0</v>
          </cell>
          <cell r="AF436">
            <v>0</v>
          </cell>
          <cell r="AG436">
            <v>9000</v>
          </cell>
          <cell r="AH436">
            <v>0</v>
          </cell>
          <cell r="AI436">
            <v>0</v>
          </cell>
          <cell r="AJ436">
            <v>0</v>
          </cell>
          <cell r="AK436">
            <v>0</v>
          </cell>
          <cell r="AL436">
            <v>0</v>
          </cell>
          <cell r="AM436">
            <v>86760</v>
          </cell>
          <cell r="AN436">
            <v>0</v>
          </cell>
          <cell r="AO436">
            <v>0</v>
          </cell>
          <cell r="AP436">
            <v>0</v>
          </cell>
          <cell r="AQ436">
            <v>0</v>
          </cell>
          <cell r="AR436">
            <v>0</v>
          </cell>
          <cell r="AS436">
            <v>0</v>
          </cell>
          <cell r="AT436">
            <v>0</v>
          </cell>
          <cell r="AU436">
            <v>0</v>
          </cell>
          <cell r="AV436">
            <v>0</v>
          </cell>
          <cell r="AW436">
            <v>0</v>
          </cell>
          <cell r="AX436">
            <v>0</v>
          </cell>
          <cell r="AY436">
            <v>0</v>
          </cell>
          <cell r="AZ436" t="str">
            <v>LP DDMM CORP 45 ÍTEMS</v>
          </cell>
          <cell r="BA436" t="str">
            <v>CONVOCADO</v>
          </cell>
          <cell r="BB436" t="str">
            <v>CONVOCADO</v>
          </cell>
          <cell r="BD436" t="str">
            <v>LP-SM-26-2024-CENARES/ MINSA-1</v>
          </cell>
        </row>
        <row r="437">
          <cell r="D437" t="str">
            <v>12403</v>
          </cell>
          <cell r="E437" t="str">
            <v>495700580082</v>
          </cell>
          <cell r="F437" t="str">
            <v>SUTURA SEDA NEGRA TRENZADA 2/0 C/A 3/8 CIRCULO CORTANTE 20 mm X 75 cm   UNIDAD</v>
          </cell>
          <cell r="G437" t="str">
            <v>DDMM Y OTROS</v>
          </cell>
          <cell r="H437">
            <v>3.4699999999999998</v>
          </cell>
          <cell r="I437">
            <v>3.8169999999999997</v>
          </cell>
          <cell r="J437">
            <v>3</v>
          </cell>
          <cell r="P437">
            <v>24552</v>
          </cell>
          <cell r="T437">
            <v>504</v>
          </cell>
          <cell r="U437">
            <v>2604</v>
          </cell>
          <cell r="AA437">
            <v>27660</v>
          </cell>
          <cell r="AB437">
            <v>73656</v>
          </cell>
          <cell r="AC437">
            <v>0</v>
          </cell>
          <cell r="AD437">
            <v>0</v>
          </cell>
          <cell r="AE437">
            <v>0</v>
          </cell>
          <cell r="AF437">
            <v>1512</v>
          </cell>
          <cell r="AG437">
            <v>7812</v>
          </cell>
          <cell r="AH437">
            <v>0</v>
          </cell>
          <cell r="AI437">
            <v>0</v>
          </cell>
          <cell r="AJ437">
            <v>0</v>
          </cell>
          <cell r="AK437">
            <v>0</v>
          </cell>
          <cell r="AL437">
            <v>0</v>
          </cell>
          <cell r="AM437">
            <v>82980</v>
          </cell>
          <cell r="AN437">
            <v>0</v>
          </cell>
          <cell r="AO437">
            <v>0</v>
          </cell>
          <cell r="AP437">
            <v>0</v>
          </cell>
          <cell r="AQ437">
            <v>0</v>
          </cell>
          <cell r="AR437">
            <v>0</v>
          </cell>
          <cell r="AS437">
            <v>0</v>
          </cell>
          <cell r="AT437">
            <v>0</v>
          </cell>
          <cell r="AU437">
            <v>0</v>
          </cell>
          <cell r="AV437">
            <v>0</v>
          </cell>
          <cell r="AW437">
            <v>0</v>
          </cell>
          <cell r="AX437">
            <v>0</v>
          </cell>
          <cell r="AY437">
            <v>0</v>
          </cell>
          <cell r="AZ437" t="str">
            <v>LP DDMM CORP 45 ÍTEMS</v>
          </cell>
          <cell r="BA437" t="str">
            <v>CONVOCADO</v>
          </cell>
          <cell r="BB437" t="str">
            <v>CONVOCADO</v>
          </cell>
          <cell r="BD437" t="str">
            <v>LP-SM-26-2024-CENARES/ MINSA-1</v>
          </cell>
        </row>
        <row r="438">
          <cell r="D438" t="str">
            <v>12415</v>
          </cell>
          <cell r="E438" t="str">
            <v>495700580055</v>
          </cell>
          <cell r="F438" t="str">
            <v>SUTURA SEDA NEGRA TRENZADA 3/0 C/A 1/2 CIRCULO REDONDA 30 mm X 75 cm   UNIDAD</v>
          </cell>
          <cell r="G438" t="str">
            <v>DDMM Y OTROS</v>
          </cell>
          <cell r="H438">
            <v>3.3499999999999996</v>
          </cell>
          <cell r="I438">
            <v>3.6849999999999996</v>
          </cell>
          <cell r="J438">
            <v>3</v>
          </cell>
          <cell r="P438">
            <v>26916</v>
          </cell>
          <cell r="T438">
            <v>336</v>
          </cell>
          <cell r="AA438">
            <v>27252</v>
          </cell>
          <cell r="AB438">
            <v>80748</v>
          </cell>
          <cell r="AC438">
            <v>0</v>
          </cell>
          <cell r="AD438">
            <v>0</v>
          </cell>
          <cell r="AE438">
            <v>0</v>
          </cell>
          <cell r="AF438">
            <v>1008</v>
          </cell>
          <cell r="AG438">
            <v>0</v>
          </cell>
          <cell r="AH438">
            <v>0</v>
          </cell>
          <cell r="AI438">
            <v>0</v>
          </cell>
          <cell r="AJ438">
            <v>0</v>
          </cell>
          <cell r="AK438">
            <v>0</v>
          </cell>
          <cell r="AL438">
            <v>0</v>
          </cell>
          <cell r="AM438">
            <v>81756</v>
          </cell>
          <cell r="AN438">
            <v>0</v>
          </cell>
          <cell r="AO438">
            <v>0</v>
          </cell>
          <cell r="AP438">
            <v>0</v>
          </cell>
          <cell r="AQ438">
            <v>0</v>
          </cell>
          <cell r="AR438">
            <v>0</v>
          </cell>
          <cell r="AS438">
            <v>0</v>
          </cell>
          <cell r="AT438">
            <v>0</v>
          </cell>
          <cell r="AU438">
            <v>0</v>
          </cell>
          <cell r="AV438">
            <v>0</v>
          </cell>
          <cell r="AW438">
            <v>0</v>
          </cell>
          <cell r="AX438">
            <v>0</v>
          </cell>
          <cell r="AY438">
            <v>0</v>
          </cell>
          <cell r="AZ438" t="str">
            <v>LP DDMM CORP 45 ÍTEMS</v>
          </cell>
          <cell r="BA438" t="str">
            <v>CONVOCADO</v>
          </cell>
          <cell r="BB438" t="str">
            <v>CONVOCADO</v>
          </cell>
          <cell r="BD438" t="str">
            <v>LP-SM-26-2024-CENARES/ MINSA-1</v>
          </cell>
        </row>
        <row r="439">
          <cell r="D439" t="str">
            <v>12804</v>
          </cell>
          <cell r="E439" t="str">
            <v>495700670004</v>
          </cell>
          <cell r="F439" t="str">
            <v>VENDA ELASTICA 2" X 5 yd   UNIDAD</v>
          </cell>
          <cell r="G439" t="str">
            <v>DDMM Y OTROS</v>
          </cell>
          <cell r="H439">
            <v>0.87</v>
          </cell>
          <cell r="I439">
            <v>0.95699999999999996</v>
          </cell>
          <cell r="J439">
            <v>0.68</v>
          </cell>
          <cell r="P439">
            <v>117220</v>
          </cell>
          <cell r="S439">
            <v>5000</v>
          </cell>
          <cell r="U439">
            <v>1950</v>
          </cell>
          <cell r="Y439">
            <v>150</v>
          </cell>
          <cell r="AA439">
            <v>124320</v>
          </cell>
          <cell r="AB439">
            <v>79709.600000000006</v>
          </cell>
          <cell r="AC439">
            <v>0</v>
          </cell>
          <cell r="AD439">
            <v>0</v>
          </cell>
          <cell r="AE439">
            <v>3400.0000000000005</v>
          </cell>
          <cell r="AF439">
            <v>0</v>
          </cell>
          <cell r="AG439">
            <v>1326</v>
          </cell>
          <cell r="AH439">
            <v>0</v>
          </cell>
          <cell r="AI439">
            <v>0</v>
          </cell>
          <cell r="AJ439">
            <v>0</v>
          </cell>
          <cell r="AK439">
            <v>102.00000000000001</v>
          </cell>
          <cell r="AL439">
            <v>0</v>
          </cell>
          <cell r="AM439">
            <v>84537.600000000006</v>
          </cell>
          <cell r="AN439">
            <v>0</v>
          </cell>
          <cell r="AO439">
            <v>0</v>
          </cell>
          <cell r="AP439">
            <v>0</v>
          </cell>
          <cell r="AQ439">
            <v>0</v>
          </cell>
          <cell r="AR439">
            <v>0</v>
          </cell>
          <cell r="AS439">
            <v>0</v>
          </cell>
          <cell r="AT439">
            <v>0</v>
          </cell>
          <cell r="AU439">
            <v>0</v>
          </cell>
          <cell r="AV439">
            <v>0</v>
          </cell>
          <cell r="AW439">
            <v>0</v>
          </cell>
          <cell r="AX439">
            <v>0</v>
          </cell>
          <cell r="AY439">
            <v>0</v>
          </cell>
          <cell r="AZ439" t="str">
            <v>LP DDMM CORP 45 ÍTEMS</v>
          </cell>
          <cell r="BA439" t="str">
            <v>CONVOCADO</v>
          </cell>
          <cell r="BB439" t="str">
            <v>CONVOCADO</v>
          </cell>
          <cell r="BD439" t="str">
            <v>LP-SM-26-2024-CENARES/ MINSA-1</v>
          </cell>
        </row>
        <row r="440">
          <cell r="D440" t="str">
            <v>12805</v>
          </cell>
          <cell r="E440" t="str">
            <v>495700670007</v>
          </cell>
          <cell r="F440" t="str">
            <v>VENDA ELASTICA 3" X 5 yd   UNIDAD</v>
          </cell>
          <cell r="G440" t="str">
            <v>DDMM Y OTROS</v>
          </cell>
          <cell r="H440">
            <v>1.1599999999999999</v>
          </cell>
          <cell r="I440">
            <v>1.2759999999999998</v>
          </cell>
          <cell r="J440">
            <v>1</v>
          </cell>
          <cell r="P440">
            <v>100913</v>
          </cell>
          <cell r="T440">
            <v>710</v>
          </cell>
          <cell r="W440">
            <v>100</v>
          </cell>
          <cell r="AA440">
            <v>101723</v>
          </cell>
          <cell r="AB440">
            <v>100913</v>
          </cell>
          <cell r="AC440">
            <v>0</v>
          </cell>
          <cell r="AD440">
            <v>0</v>
          </cell>
          <cell r="AE440">
            <v>0</v>
          </cell>
          <cell r="AF440">
            <v>710</v>
          </cell>
          <cell r="AG440">
            <v>0</v>
          </cell>
          <cell r="AH440">
            <v>0</v>
          </cell>
          <cell r="AI440">
            <v>100</v>
          </cell>
          <cell r="AJ440">
            <v>0</v>
          </cell>
          <cell r="AK440">
            <v>0</v>
          </cell>
          <cell r="AL440">
            <v>0</v>
          </cell>
          <cell r="AM440">
            <v>101723</v>
          </cell>
          <cell r="AN440">
            <v>0</v>
          </cell>
          <cell r="AO440">
            <v>0</v>
          </cell>
          <cell r="AP440">
            <v>0</v>
          </cell>
          <cell r="AQ440">
            <v>0</v>
          </cell>
          <cell r="AR440">
            <v>0</v>
          </cell>
          <cell r="AS440">
            <v>0</v>
          </cell>
          <cell r="AT440">
            <v>0</v>
          </cell>
          <cell r="AU440">
            <v>0</v>
          </cell>
          <cell r="AV440">
            <v>0</v>
          </cell>
          <cell r="AW440">
            <v>0</v>
          </cell>
          <cell r="AX440">
            <v>0</v>
          </cell>
          <cell r="AY440">
            <v>0</v>
          </cell>
          <cell r="AZ440" t="str">
            <v>LP DDMM CORP 45 ÍTEMS</v>
          </cell>
          <cell r="BA440" t="str">
            <v>CONVOCADO</v>
          </cell>
          <cell r="BB440" t="str">
            <v>CONVOCADO</v>
          </cell>
          <cell r="BD440" t="str">
            <v>LP-SM-26-2024-CENARES/ MINSA-1</v>
          </cell>
        </row>
        <row r="441">
          <cell r="D441" t="str">
            <v>12806</v>
          </cell>
          <cell r="E441" t="str">
            <v>495700670002</v>
          </cell>
          <cell r="F441" t="str">
            <v>VENDA ELASTICA 4" X 5 yd   UNIDAD</v>
          </cell>
          <cell r="G441" t="str">
            <v>DDMM Y OTROS</v>
          </cell>
          <cell r="H441">
            <v>1.24</v>
          </cell>
          <cell r="I441">
            <v>1.3639999999999999</v>
          </cell>
          <cell r="J441">
            <v>1.3</v>
          </cell>
          <cell r="P441">
            <v>505482</v>
          </cell>
          <cell r="S441">
            <v>17000</v>
          </cell>
          <cell r="T441">
            <v>750</v>
          </cell>
          <cell r="U441">
            <v>18030</v>
          </cell>
          <cell r="W441">
            <v>1800</v>
          </cell>
          <cell r="X441">
            <v>4000</v>
          </cell>
          <cell r="Y441">
            <v>200</v>
          </cell>
          <cell r="Z441">
            <v>1200</v>
          </cell>
          <cell r="AA441">
            <v>548462</v>
          </cell>
          <cell r="AB441">
            <v>657126.6</v>
          </cell>
          <cell r="AC441">
            <v>0</v>
          </cell>
          <cell r="AD441">
            <v>0</v>
          </cell>
          <cell r="AE441">
            <v>22100</v>
          </cell>
          <cell r="AF441">
            <v>975</v>
          </cell>
          <cell r="AG441">
            <v>23439</v>
          </cell>
          <cell r="AH441">
            <v>0</v>
          </cell>
          <cell r="AI441">
            <v>2340</v>
          </cell>
          <cell r="AJ441">
            <v>5200</v>
          </cell>
          <cell r="AK441">
            <v>260</v>
          </cell>
          <cell r="AL441">
            <v>1560</v>
          </cell>
          <cell r="AM441">
            <v>713000.6</v>
          </cell>
          <cell r="AN441">
            <v>0</v>
          </cell>
          <cell r="AO441">
            <v>0</v>
          </cell>
          <cell r="AP441">
            <v>0</v>
          </cell>
          <cell r="AQ441">
            <v>0</v>
          </cell>
          <cell r="AR441">
            <v>0</v>
          </cell>
          <cell r="AS441">
            <v>0</v>
          </cell>
          <cell r="AT441">
            <v>0</v>
          </cell>
          <cell r="AU441">
            <v>0</v>
          </cell>
          <cell r="AV441">
            <v>0</v>
          </cell>
          <cell r="AW441">
            <v>0</v>
          </cell>
          <cell r="AX441">
            <v>0</v>
          </cell>
          <cell r="AY441">
            <v>0</v>
          </cell>
          <cell r="AZ441" t="str">
            <v>LP DDMM CORP 45 ÍTEMS</v>
          </cell>
          <cell r="BA441" t="str">
            <v>CONVOCADO</v>
          </cell>
          <cell r="BB441" t="str">
            <v>CONVOCADO</v>
          </cell>
          <cell r="BD441" t="str">
            <v>LP-SM-26-2024-CENARES/ MINSA-1</v>
          </cell>
        </row>
        <row r="442">
          <cell r="D442" t="str">
            <v>12808</v>
          </cell>
          <cell r="E442" t="str">
            <v>495700670057</v>
          </cell>
          <cell r="F442" t="str">
            <v>VENDA ELASTICA 6" X 5 yd   UNIDAD</v>
          </cell>
          <cell r="G442" t="str">
            <v>DDMM Y OTROS</v>
          </cell>
          <cell r="H442">
            <v>1.57</v>
          </cell>
          <cell r="I442">
            <v>1.7270000000000001</v>
          </cell>
          <cell r="J442">
            <v>1.7</v>
          </cell>
          <cell r="P442">
            <v>951583</v>
          </cell>
          <cell r="R442">
            <v>2000</v>
          </cell>
          <cell r="S442">
            <v>26300</v>
          </cell>
          <cell r="T442">
            <v>880</v>
          </cell>
          <cell r="U442">
            <v>21630</v>
          </cell>
          <cell r="W442">
            <v>1800</v>
          </cell>
          <cell r="X442">
            <v>4000</v>
          </cell>
          <cell r="Y442">
            <v>150</v>
          </cell>
          <cell r="AA442">
            <v>1008343</v>
          </cell>
          <cell r="AB442">
            <v>1617691.0999999999</v>
          </cell>
          <cell r="AC442">
            <v>0</v>
          </cell>
          <cell r="AD442">
            <v>3400</v>
          </cell>
          <cell r="AE442">
            <v>44710</v>
          </cell>
          <cell r="AF442">
            <v>1496</v>
          </cell>
          <cell r="AG442">
            <v>36771</v>
          </cell>
          <cell r="AH442">
            <v>0</v>
          </cell>
          <cell r="AI442">
            <v>3060</v>
          </cell>
          <cell r="AJ442">
            <v>6800</v>
          </cell>
          <cell r="AK442">
            <v>255</v>
          </cell>
          <cell r="AL442">
            <v>0</v>
          </cell>
          <cell r="AM442">
            <v>1714183.0999999999</v>
          </cell>
          <cell r="AN442">
            <v>0</v>
          </cell>
          <cell r="AO442">
            <v>0</v>
          </cell>
          <cell r="AP442">
            <v>0</v>
          </cell>
          <cell r="AQ442">
            <v>0</v>
          </cell>
          <cell r="AR442">
            <v>0</v>
          </cell>
          <cell r="AS442">
            <v>0</v>
          </cell>
          <cell r="AT442">
            <v>0</v>
          </cell>
          <cell r="AU442">
            <v>0</v>
          </cell>
          <cell r="AV442">
            <v>0</v>
          </cell>
          <cell r="AW442">
            <v>0</v>
          </cell>
          <cell r="AX442">
            <v>0</v>
          </cell>
          <cell r="AY442">
            <v>0</v>
          </cell>
          <cell r="AZ442" t="str">
            <v>LP DDMM CORP 45 ÍTEMS</v>
          </cell>
          <cell r="BA442" t="str">
            <v>CONVOCADO</v>
          </cell>
          <cell r="BB442" t="str">
            <v>CONVOCADO</v>
          </cell>
          <cell r="BD442" t="str">
            <v>LP-SM-26-2024-CENARES/ MINSA-1</v>
          </cell>
        </row>
        <row r="443">
          <cell r="D443" t="str">
            <v>12809</v>
          </cell>
          <cell r="E443" t="str">
            <v>495700670008</v>
          </cell>
          <cell r="F443" t="str">
            <v>VENDA ELASTICA 8" X 5 yd   UNIDAD</v>
          </cell>
          <cell r="G443" t="str">
            <v>DDMM Y OTROS</v>
          </cell>
          <cell r="H443">
            <v>2.94</v>
          </cell>
          <cell r="I443">
            <v>3.234</v>
          </cell>
          <cell r="J443">
            <v>3</v>
          </cell>
          <cell r="P443">
            <v>111166</v>
          </cell>
          <cell r="S443">
            <v>6600</v>
          </cell>
          <cell r="T443">
            <v>50</v>
          </cell>
          <cell r="U443">
            <v>1710</v>
          </cell>
          <cell r="X443">
            <v>1200</v>
          </cell>
          <cell r="AA443">
            <v>120726</v>
          </cell>
          <cell r="AB443">
            <v>333498</v>
          </cell>
          <cell r="AC443">
            <v>0</v>
          </cell>
          <cell r="AD443">
            <v>0</v>
          </cell>
          <cell r="AE443">
            <v>19800</v>
          </cell>
          <cell r="AF443">
            <v>150</v>
          </cell>
          <cell r="AG443">
            <v>5130</v>
          </cell>
          <cell r="AH443">
            <v>0</v>
          </cell>
          <cell r="AI443">
            <v>0</v>
          </cell>
          <cell r="AJ443">
            <v>3600</v>
          </cell>
          <cell r="AK443">
            <v>0</v>
          </cell>
          <cell r="AL443">
            <v>0</v>
          </cell>
          <cell r="AM443">
            <v>362178</v>
          </cell>
          <cell r="AN443">
            <v>0</v>
          </cell>
          <cell r="AO443">
            <v>0</v>
          </cell>
          <cell r="AP443">
            <v>0</v>
          </cell>
          <cell r="AQ443">
            <v>0</v>
          </cell>
          <cell r="AR443">
            <v>0</v>
          </cell>
          <cell r="AS443">
            <v>0</v>
          </cell>
          <cell r="AT443">
            <v>0</v>
          </cell>
          <cell r="AU443">
            <v>0</v>
          </cell>
          <cell r="AV443">
            <v>0</v>
          </cell>
          <cell r="AW443">
            <v>0</v>
          </cell>
          <cell r="AX443">
            <v>0</v>
          </cell>
          <cell r="AY443">
            <v>0</v>
          </cell>
          <cell r="AZ443" t="str">
            <v>LP DDMM CORP 45 ÍTEMS</v>
          </cell>
          <cell r="BA443" t="str">
            <v>CONVOCADO</v>
          </cell>
          <cell r="BB443" t="str">
            <v>CONVOCADO</v>
          </cell>
          <cell r="BD443" t="str">
            <v>LP-SM-26-2024-CENARES/ MINSA-1</v>
          </cell>
        </row>
        <row r="444">
          <cell r="D444" t="str">
            <v>16599</v>
          </cell>
          <cell r="E444" t="str">
            <v>495700330011</v>
          </cell>
          <cell r="F444" t="str">
            <v>HOJA DE BISTURI DESCARTABLE Nº 15   UNIDAD</v>
          </cell>
          <cell r="G444" t="str">
            <v>DDMM Y OTROS</v>
          </cell>
          <cell r="H444">
            <v>0.2</v>
          </cell>
          <cell r="I444">
            <v>0.22000000000000003</v>
          </cell>
          <cell r="J444">
            <v>0.17</v>
          </cell>
          <cell r="P444">
            <v>306500</v>
          </cell>
          <cell r="T444">
            <v>500</v>
          </cell>
          <cell r="U444">
            <v>14000</v>
          </cell>
          <cell r="W444">
            <v>1500</v>
          </cell>
          <cell r="X444">
            <v>300</v>
          </cell>
          <cell r="AA444">
            <v>322800</v>
          </cell>
          <cell r="AB444">
            <v>52105.000000000007</v>
          </cell>
          <cell r="AC444">
            <v>0</v>
          </cell>
          <cell r="AD444">
            <v>0</v>
          </cell>
          <cell r="AE444">
            <v>0</v>
          </cell>
          <cell r="AF444">
            <v>85</v>
          </cell>
          <cell r="AG444">
            <v>2380</v>
          </cell>
          <cell r="AH444">
            <v>0</v>
          </cell>
          <cell r="AI444">
            <v>255.00000000000003</v>
          </cell>
          <cell r="AJ444">
            <v>51.000000000000007</v>
          </cell>
          <cell r="AK444">
            <v>0</v>
          </cell>
          <cell r="AL444">
            <v>0</v>
          </cell>
          <cell r="AM444">
            <v>54876.000000000007</v>
          </cell>
          <cell r="AN444">
            <v>0</v>
          </cell>
          <cell r="AO444">
            <v>0</v>
          </cell>
          <cell r="AP444">
            <v>0</v>
          </cell>
          <cell r="AQ444">
            <v>0</v>
          </cell>
          <cell r="AR444">
            <v>0</v>
          </cell>
          <cell r="AS444">
            <v>0</v>
          </cell>
          <cell r="AT444">
            <v>0</v>
          </cell>
          <cell r="AU444">
            <v>0</v>
          </cell>
          <cell r="AV444">
            <v>0</v>
          </cell>
          <cell r="AW444">
            <v>0</v>
          </cell>
          <cell r="AX444">
            <v>0</v>
          </cell>
          <cell r="AY444">
            <v>0</v>
          </cell>
          <cell r="AZ444" t="str">
            <v>LP DDMM CORP 45 ÍTEMS</v>
          </cell>
          <cell r="BA444" t="str">
            <v>CONVOCADO</v>
          </cell>
          <cell r="BB444" t="str">
            <v>CONVOCADO</v>
          </cell>
          <cell r="BD444" t="str">
            <v>LP-SM-26-2024-CENARES/ MINSA-1</v>
          </cell>
        </row>
        <row r="445">
          <cell r="D445" t="str">
            <v>16602</v>
          </cell>
          <cell r="E445" t="str">
            <v>495700330004</v>
          </cell>
          <cell r="F445" t="str">
            <v>HOJA DE BISTURI DESCARTABLE Nº 21   UNIDAD</v>
          </cell>
          <cell r="G445" t="str">
            <v>DDMM Y OTROS</v>
          </cell>
          <cell r="H445">
            <v>0.21</v>
          </cell>
          <cell r="I445">
            <v>0.23099999999999998</v>
          </cell>
          <cell r="J445">
            <v>0.17</v>
          </cell>
          <cell r="P445">
            <v>401890</v>
          </cell>
          <cell r="R445">
            <v>200</v>
          </cell>
          <cell r="T445">
            <v>3100</v>
          </cell>
          <cell r="W445">
            <v>1000</v>
          </cell>
          <cell r="X445">
            <v>300</v>
          </cell>
          <cell r="Z445">
            <v>100</v>
          </cell>
          <cell r="AA445">
            <v>406590</v>
          </cell>
          <cell r="AB445">
            <v>68321.3</v>
          </cell>
          <cell r="AC445">
            <v>0</v>
          </cell>
          <cell r="AD445">
            <v>34</v>
          </cell>
          <cell r="AE445">
            <v>0</v>
          </cell>
          <cell r="AF445">
            <v>527</v>
          </cell>
          <cell r="AG445">
            <v>0</v>
          </cell>
          <cell r="AH445">
            <v>0</v>
          </cell>
          <cell r="AI445">
            <v>170</v>
          </cell>
          <cell r="AJ445">
            <v>51.000000000000007</v>
          </cell>
          <cell r="AK445">
            <v>0</v>
          </cell>
          <cell r="AL445">
            <v>17</v>
          </cell>
          <cell r="AM445">
            <v>69120.3</v>
          </cell>
          <cell r="AN445">
            <v>0</v>
          </cell>
          <cell r="AO445">
            <v>0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 t="str">
            <v>LP DDMM CORP 45 ÍTEMS</v>
          </cell>
          <cell r="BA445" t="str">
            <v>CONVOCADO</v>
          </cell>
          <cell r="BB445" t="str">
            <v>CONVOCADO</v>
          </cell>
          <cell r="BD445" t="str">
            <v>LP-SM-26-2024-CENARES/ MINSA-1</v>
          </cell>
        </row>
        <row r="446">
          <cell r="D446" t="str">
            <v>16737</v>
          </cell>
          <cell r="E446" t="str">
            <v>495700380002</v>
          </cell>
          <cell r="F446" t="str">
            <v>LLAVE DE TRIPLE VIA DESCARTABLE   UNIDAD</v>
          </cell>
          <cell r="G446" t="str">
            <v>DDMM Y OTROS</v>
          </cell>
          <cell r="H446">
            <v>0.57999999999999996</v>
          </cell>
          <cell r="I446">
            <v>0.6379999999999999</v>
          </cell>
          <cell r="J446">
            <v>0.56999999999999995</v>
          </cell>
          <cell r="P446">
            <v>2099200</v>
          </cell>
          <cell r="S446">
            <v>83000</v>
          </cell>
          <cell r="T446">
            <v>3250</v>
          </cell>
          <cell r="U446">
            <v>43500</v>
          </cell>
          <cell r="AA446">
            <v>2228950</v>
          </cell>
          <cell r="AB446">
            <v>1196544</v>
          </cell>
          <cell r="AC446">
            <v>0</v>
          </cell>
          <cell r="AD446">
            <v>0</v>
          </cell>
          <cell r="AE446">
            <v>47309.999999999993</v>
          </cell>
          <cell r="AF446">
            <v>1852.4999999999998</v>
          </cell>
          <cell r="AG446">
            <v>24794.999999999996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1270501.5</v>
          </cell>
          <cell r="AN446">
            <v>0</v>
          </cell>
          <cell r="AO446">
            <v>0</v>
          </cell>
          <cell r="AP446">
            <v>0</v>
          </cell>
          <cell r="AQ446">
            <v>0</v>
          </cell>
          <cell r="AR446">
            <v>0</v>
          </cell>
          <cell r="AS446">
            <v>0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X446">
            <v>0</v>
          </cell>
          <cell r="AY446">
            <v>0</v>
          </cell>
          <cell r="AZ446" t="str">
            <v>LP DDMM CORP 45 ÍTEMS</v>
          </cell>
          <cell r="BA446" t="str">
            <v>CONVOCADO</v>
          </cell>
          <cell r="BB446" t="str">
            <v>CONVOCADO</v>
          </cell>
          <cell r="BD446" t="str">
            <v>LP-SM-26-2024-CENARES/ MINSA-1</v>
          </cell>
        </row>
        <row r="447">
          <cell r="D447" t="str">
            <v>17010</v>
          </cell>
          <cell r="E447" t="str">
            <v>495700480053</v>
          </cell>
          <cell r="F447" t="str">
            <v>SONDA DE ASPIRACION ENDOTRAQUEAL CIRCUITO CERRADO Nº 08   UNIDAD</v>
          </cell>
          <cell r="G447" t="str">
            <v>DDMM Y OTROS</v>
          </cell>
          <cell r="H447">
            <v>23.62</v>
          </cell>
          <cell r="I447">
            <v>25.981999999999999</v>
          </cell>
          <cell r="J447">
            <v>25.12</v>
          </cell>
          <cell r="P447">
            <v>2550</v>
          </cell>
          <cell r="S447">
            <v>500</v>
          </cell>
          <cell r="AA447">
            <v>3050</v>
          </cell>
          <cell r="AB447">
            <v>64056</v>
          </cell>
          <cell r="AC447">
            <v>0</v>
          </cell>
          <cell r="AD447">
            <v>0</v>
          </cell>
          <cell r="AE447">
            <v>12560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76616</v>
          </cell>
          <cell r="AN447">
            <v>0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 t="str">
            <v>LP DDMM CORP 45 ÍTEMS</v>
          </cell>
          <cell r="BA447" t="str">
            <v>CONVOCADO</v>
          </cell>
          <cell r="BB447" t="str">
            <v>CONVOCADO</v>
          </cell>
          <cell r="BD447" t="str">
            <v>LP-SM-26-2024-CENARES/ MINSA-1</v>
          </cell>
        </row>
        <row r="448">
          <cell r="D448" t="str">
            <v>17013</v>
          </cell>
          <cell r="E448" t="str">
            <v>495700480054</v>
          </cell>
          <cell r="F448" t="str">
            <v>SONDA DE ASPIRACION ENDOTRAQUEAL CIRCUITO CERRADO Nº 14   UNIDAD</v>
          </cell>
          <cell r="G448" t="str">
            <v>DDMM Y OTROS</v>
          </cell>
          <cell r="H448">
            <v>24.05</v>
          </cell>
          <cell r="I448">
            <v>26.455000000000002</v>
          </cell>
          <cell r="J448">
            <v>25.33</v>
          </cell>
          <cell r="P448">
            <v>24400</v>
          </cell>
          <cell r="S448">
            <v>6500</v>
          </cell>
          <cell r="U448">
            <v>250</v>
          </cell>
          <cell r="AA448">
            <v>31150</v>
          </cell>
          <cell r="AB448">
            <v>618052</v>
          </cell>
          <cell r="AC448">
            <v>0</v>
          </cell>
          <cell r="AD448">
            <v>0</v>
          </cell>
          <cell r="AE448">
            <v>164645</v>
          </cell>
          <cell r="AF448">
            <v>0</v>
          </cell>
          <cell r="AG448">
            <v>6332.5</v>
          </cell>
          <cell r="AH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789029.5</v>
          </cell>
          <cell r="AN448">
            <v>0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AY448">
            <v>0</v>
          </cell>
          <cell r="AZ448" t="str">
            <v>LP DDMM CORP 45 ÍTEMS</v>
          </cell>
          <cell r="BA448" t="str">
            <v>CONVOCADO</v>
          </cell>
          <cell r="BB448" t="str">
            <v>CONVOCADO</v>
          </cell>
          <cell r="BD448" t="str">
            <v>LP-SM-26-2024-CENARES/ MINSA-1</v>
          </cell>
        </row>
        <row r="449">
          <cell r="D449" t="str">
            <v>17014</v>
          </cell>
          <cell r="E449" t="str">
            <v>495700480055</v>
          </cell>
          <cell r="F449" t="str">
            <v>SONDA DE ASPIRACION ENDOTRAQUEAL CIRCUITO CERRADO Nº 16   UNIDAD</v>
          </cell>
          <cell r="G449" t="str">
            <v>DDMM Y OTROS</v>
          </cell>
          <cell r="H449">
            <v>24.05</v>
          </cell>
          <cell r="I449">
            <v>26.455000000000002</v>
          </cell>
          <cell r="J449">
            <v>25.33</v>
          </cell>
          <cell r="P449">
            <v>7050</v>
          </cell>
          <cell r="U449">
            <v>250</v>
          </cell>
          <cell r="AA449">
            <v>7300</v>
          </cell>
          <cell r="AB449">
            <v>178576.5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6332.5</v>
          </cell>
          <cell r="AH449">
            <v>0</v>
          </cell>
          <cell r="AI449">
            <v>0</v>
          </cell>
          <cell r="AJ449">
            <v>0</v>
          </cell>
          <cell r="AK449">
            <v>0</v>
          </cell>
          <cell r="AL449">
            <v>0</v>
          </cell>
          <cell r="AM449">
            <v>184909</v>
          </cell>
          <cell r="AN449">
            <v>0</v>
          </cell>
          <cell r="AO449">
            <v>0</v>
          </cell>
          <cell r="AP449">
            <v>0</v>
          </cell>
          <cell r="AQ449">
            <v>0</v>
          </cell>
          <cell r="AR449">
            <v>0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</v>
          </cell>
          <cell r="AX449">
            <v>0</v>
          </cell>
          <cell r="AY449">
            <v>0</v>
          </cell>
          <cell r="AZ449" t="str">
            <v>LP DDMM CORP 45 ÍTEMS</v>
          </cell>
          <cell r="BA449" t="str">
            <v>CONVOCADO</v>
          </cell>
          <cell r="BB449" t="str">
            <v>CONVOCADO</v>
          </cell>
          <cell r="BD449" t="str">
            <v>LP-SM-26-2024-CENARES/ MINSA-1</v>
          </cell>
        </row>
        <row r="450">
          <cell r="D450" t="str">
            <v>17029</v>
          </cell>
          <cell r="E450" t="str">
            <v>495700540025</v>
          </cell>
          <cell r="F450" t="str">
            <v>SONDA VESICAL 2 VIAS DESCARTABLE Nº 14 UNIDAD</v>
          </cell>
          <cell r="G450" t="str">
            <v>DDMM Y OTROS</v>
          </cell>
          <cell r="H450">
            <v>1.99</v>
          </cell>
          <cell r="I450">
            <v>2.1890000000000001</v>
          </cell>
          <cell r="J450">
            <v>2.16</v>
          </cell>
          <cell r="P450">
            <v>222000</v>
          </cell>
          <cell r="T450">
            <v>300</v>
          </cell>
          <cell r="U450">
            <v>1700</v>
          </cell>
          <cell r="Y450">
            <v>100</v>
          </cell>
          <cell r="AA450">
            <v>224100</v>
          </cell>
          <cell r="AB450">
            <v>479520.00000000006</v>
          </cell>
          <cell r="AC450">
            <v>0</v>
          </cell>
          <cell r="AD450">
            <v>0</v>
          </cell>
          <cell r="AE450">
            <v>0</v>
          </cell>
          <cell r="AF450">
            <v>648</v>
          </cell>
          <cell r="AG450">
            <v>3672.0000000000005</v>
          </cell>
          <cell r="AH450">
            <v>0</v>
          </cell>
          <cell r="AI450">
            <v>0</v>
          </cell>
          <cell r="AJ450">
            <v>0</v>
          </cell>
          <cell r="AK450">
            <v>216</v>
          </cell>
          <cell r="AL450">
            <v>0</v>
          </cell>
          <cell r="AM450">
            <v>484056.00000000006</v>
          </cell>
          <cell r="AN450">
            <v>0</v>
          </cell>
          <cell r="AO450">
            <v>0</v>
          </cell>
          <cell r="AP450">
            <v>0</v>
          </cell>
          <cell r="AQ450">
            <v>0</v>
          </cell>
          <cell r="AR450">
            <v>0</v>
          </cell>
          <cell r="AS450">
            <v>0</v>
          </cell>
          <cell r="AT450">
            <v>0</v>
          </cell>
          <cell r="AU450">
            <v>0</v>
          </cell>
          <cell r="AV450">
            <v>0</v>
          </cell>
          <cell r="AW450">
            <v>0</v>
          </cell>
          <cell r="AX450">
            <v>0</v>
          </cell>
          <cell r="AY450">
            <v>0</v>
          </cell>
          <cell r="AZ450" t="str">
            <v>LP DDMM CORP 45 ÍTEMS</v>
          </cell>
          <cell r="BA450" t="str">
            <v>CONVOCADO</v>
          </cell>
          <cell r="BB450" t="str">
            <v>CONVOCADO</v>
          </cell>
          <cell r="BD450" t="str">
            <v>LP-SM-26-2024-CENARES/ MINSA-1</v>
          </cell>
        </row>
        <row r="451">
          <cell r="D451" t="str">
            <v>17030</v>
          </cell>
          <cell r="E451" t="str">
            <v>495700540024</v>
          </cell>
          <cell r="F451" t="str">
            <v>SONDA VESICAL 2 VIAS DESCARTABLE Nº 16 UNIDAD</v>
          </cell>
          <cell r="G451" t="str">
            <v>DDMM Y OTROS</v>
          </cell>
          <cell r="H451">
            <v>2.57</v>
          </cell>
          <cell r="I451">
            <v>2.827</v>
          </cell>
          <cell r="J451">
            <v>2.16</v>
          </cell>
          <cell r="P451">
            <v>110600</v>
          </cell>
          <cell r="T451">
            <v>275</v>
          </cell>
          <cell r="U451">
            <v>1600</v>
          </cell>
          <cell r="Y451">
            <v>75</v>
          </cell>
          <cell r="AA451">
            <v>112550</v>
          </cell>
          <cell r="AB451">
            <v>238896.00000000003</v>
          </cell>
          <cell r="AC451">
            <v>0</v>
          </cell>
          <cell r="AD451">
            <v>0</v>
          </cell>
          <cell r="AE451">
            <v>0</v>
          </cell>
          <cell r="AF451">
            <v>594</v>
          </cell>
          <cell r="AG451">
            <v>3456</v>
          </cell>
          <cell r="AH451">
            <v>0</v>
          </cell>
          <cell r="AI451">
            <v>0</v>
          </cell>
          <cell r="AJ451">
            <v>0</v>
          </cell>
          <cell r="AK451">
            <v>162</v>
          </cell>
          <cell r="AL451">
            <v>0</v>
          </cell>
          <cell r="AM451">
            <v>243108.00000000003</v>
          </cell>
          <cell r="AN451">
            <v>0</v>
          </cell>
          <cell r="AO451">
            <v>0</v>
          </cell>
          <cell r="AP451">
            <v>0</v>
          </cell>
          <cell r="AQ451">
            <v>0</v>
          </cell>
          <cell r="AR451">
            <v>0</v>
          </cell>
          <cell r="AS451">
            <v>0</v>
          </cell>
          <cell r="AT451">
            <v>0</v>
          </cell>
          <cell r="AU451">
            <v>0</v>
          </cell>
          <cell r="AV451">
            <v>0</v>
          </cell>
          <cell r="AW451">
            <v>0</v>
          </cell>
          <cell r="AX451">
            <v>0</v>
          </cell>
          <cell r="AY451">
            <v>0</v>
          </cell>
          <cell r="AZ451" t="str">
            <v>LP DDMM CORP 45 ÍTEMS</v>
          </cell>
          <cell r="BA451" t="str">
            <v>CONVOCADO</v>
          </cell>
          <cell r="BB451" t="str">
            <v>CONVOCADO</v>
          </cell>
          <cell r="BD451" t="str">
            <v>LP-SM-26-2024-CENARES/ MINSA-1</v>
          </cell>
        </row>
        <row r="452">
          <cell r="D452" t="str">
            <v>17071</v>
          </cell>
          <cell r="E452" t="str">
            <v>495700500007</v>
          </cell>
          <cell r="F452" t="str">
            <v>SONDA NASOGASTRICA Nº 8   UNIDAD</v>
          </cell>
          <cell r="G452" t="str">
            <v>DDMM Y OTROS</v>
          </cell>
          <cell r="H452">
            <v>1.37</v>
          </cell>
          <cell r="I452">
            <v>1.5070000000000001</v>
          </cell>
          <cell r="J452">
            <v>1.45</v>
          </cell>
          <cell r="P452">
            <v>38925</v>
          </cell>
          <cell r="U452">
            <v>150</v>
          </cell>
          <cell r="AA452">
            <v>39075</v>
          </cell>
          <cell r="AB452">
            <v>56441.25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217.5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56658.75</v>
          </cell>
          <cell r="AN452">
            <v>0</v>
          </cell>
          <cell r="AO452">
            <v>0</v>
          </cell>
          <cell r="AP452">
            <v>0</v>
          </cell>
          <cell r="AQ452">
            <v>0</v>
          </cell>
          <cell r="AR452">
            <v>0</v>
          </cell>
          <cell r="AS452">
            <v>0</v>
          </cell>
          <cell r="AT452">
            <v>0</v>
          </cell>
          <cell r="AU452">
            <v>0</v>
          </cell>
          <cell r="AV452">
            <v>0</v>
          </cell>
          <cell r="AW452">
            <v>0</v>
          </cell>
          <cell r="AX452">
            <v>0</v>
          </cell>
          <cell r="AY452">
            <v>0</v>
          </cell>
          <cell r="AZ452" t="str">
            <v>LP DDMM CORP 45 ÍTEMS</v>
          </cell>
          <cell r="BA452" t="str">
            <v>CONVOCADO</v>
          </cell>
          <cell r="BB452" t="str">
            <v>CONVOCADO</v>
          </cell>
          <cell r="BD452" t="str">
            <v>LP-SM-26-2024-CENARES/ MINSA-1</v>
          </cell>
        </row>
        <row r="453">
          <cell r="D453" t="str">
            <v>17074</v>
          </cell>
          <cell r="E453" t="str">
            <v>495700500004</v>
          </cell>
          <cell r="F453" t="str">
            <v>SONDA NASOGASTRICA Nº 14   UNIDAD</v>
          </cell>
          <cell r="G453" t="str">
            <v>DDMM Y OTROS</v>
          </cell>
          <cell r="H453">
            <v>1.37</v>
          </cell>
          <cell r="I453">
            <v>1.5070000000000001</v>
          </cell>
          <cell r="J453">
            <v>1.5</v>
          </cell>
          <cell r="P453">
            <v>97325</v>
          </cell>
          <cell r="T453">
            <v>125</v>
          </cell>
          <cell r="U453">
            <v>850</v>
          </cell>
          <cell r="X453">
            <v>100</v>
          </cell>
          <cell r="AA453">
            <v>98400</v>
          </cell>
          <cell r="AB453">
            <v>145987.5</v>
          </cell>
          <cell r="AC453">
            <v>0</v>
          </cell>
          <cell r="AD453">
            <v>0</v>
          </cell>
          <cell r="AE453">
            <v>0</v>
          </cell>
          <cell r="AF453">
            <v>187.5</v>
          </cell>
          <cell r="AG453">
            <v>1275</v>
          </cell>
          <cell r="AH453">
            <v>0</v>
          </cell>
          <cell r="AI453">
            <v>0</v>
          </cell>
          <cell r="AJ453">
            <v>150</v>
          </cell>
          <cell r="AK453">
            <v>0</v>
          </cell>
          <cell r="AL453">
            <v>0</v>
          </cell>
          <cell r="AM453">
            <v>147600</v>
          </cell>
          <cell r="AN453">
            <v>0</v>
          </cell>
          <cell r="AO453">
            <v>0</v>
          </cell>
          <cell r="AP453">
            <v>0</v>
          </cell>
          <cell r="AQ453">
            <v>0</v>
          </cell>
          <cell r="AR453">
            <v>0</v>
          </cell>
          <cell r="AS453">
            <v>0</v>
          </cell>
          <cell r="AT453">
            <v>0</v>
          </cell>
          <cell r="AU453">
            <v>0</v>
          </cell>
          <cell r="AV453">
            <v>0</v>
          </cell>
          <cell r="AW453">
            <v>0</v>
          </cell>
          <cell r="AX453">
            <v>0</v>
          </cell>
          <cell r="AY453">
            <v>0</v>
          </cell>
          <cell r="AZ453" t="str">
            <v>LP DDMM CORP 45 ÍTEMS</v>
          </cell>
          <cell r="BA453" t="str">
            <v>CONVOCADO</v>
          </cell>
          <cell r="BB453" t="str">
            <v>CONVOCADO</v>
          </cell>
          <cell r="BD453" t="str">
            <v>LP-SM-26-2024-CENARES/ MINSA-1</v>
          </cell>
        </row>
        <row r="454">
          <cell r="D454" t="str">
            <v>17075</v>
          </cell>
          <cell r="E454" t="str">
            <v>495700500005</v>
          </cell>
          <cell r="F454" t="str">
            <v>SONDA NASOGASTRICA Nº 16   UNIDAD</v>
          </cell>
          <cell r="G454" t="str">
            <v>DDMM Y OTROS</v>
          </cell>
          <cell r="H454">
            <v>1.37</v>
          </cell>
          <cell r="I454">
            <v>1.5070000000000001</v>
          </cell>
          <cell r="J454">
            <v>1.45</v>
          </cell>
          <cell r="P454">
            <v>40900</v>
          </cell>
          <cell r="T454">
            <v>75</v>
          </cell>
          <cell r="U454">
            <v>1800</v>
          </cell>
          <cell r="AA454">
            <v>42775</v>
          </cell>
          <cell r="AB454">
            <v>59305</v>
          </cell>
          <cell r="AC454">
            <v>0</v>
          </cell>
          <cell r="AD454">
            <v>0</v>
          </cell>
          <cell r="AE454">
            <v>0</v>
          </cell>
          <cell r="AF454">
            <v>108.75</v>
          </cell>
          <cell r="AG454">
            <v>2610</v>
          </cell>
          <cell r="AH454">
            <v>0</v>
          </cell>
          <cell r="AI454">
            <v>0</v>
          </cell>
          <cell r="AJ454">
            <v>0</v>
          </cell>
          <cell r="AK454">
            <v>0</v>
          </cell>
          <cell r="AL454">
            <v>0</v>
          </cell>
          <cell r="AM454">
            <v>62023.75</v>
          </cell>
          <cell r="AN454">
            <v>0</v>
          </cell>
          <cell r="AO454">
            <v>0</v>
          </cell>
          <cell r="AP454">
            <v>0</v>
          </cell>
          <cell r="AQ454">
            <v>0</v>
          </cell>
          <cell r="AR454">
            <v>0</v>
          </cell>
          <cell r="AS454">
            <v>0</v>
          </cell>
          <cell r="AT454">
            <v>0</v>
          </cell>
          <cell r="AU454">
            <v>0</v>
          </cell>
          <cell r="AV454">
            <v>0</v>
          </cell>
          <cell r="AW454">
            <v>0</v>
          </cell>
          <cell r="AX454">
            <v>0</v>
          </cell>
          <cell r="AY454">
            <v>0</v>
          </cell>
          <cell r="AZ454" t="str">
            <v>LP DDMM CORP 45 ÍTEMS</v>
          </cell>
          <cell r="BA454" t="str">
            <v>CONVOCADO</v>
          </cell>
          <cell r="BB454" t="str">
            <v>CONVOCADO</v>
          </cell>
          <cell r="BD454" t="str">
            <v>LP-SM-26-2024-CENARES/ MINSA-1</v>
          </cell>
        </row>
        <row r="455">
          <cell r="D455" t="str">
            <v>17083</v>
          </cell>
          <cell r="E455" t="str">
            <v>495700510003</v>
          </cell>
          <cell r="F455" t="str">
            <v>SONDA VESICAL TIPO NELATON  N° 14 UNIDAD</v>
          </cell>
          <cell r="G455" t="str">
            <v>DDMM Y OTROS</v>
          </cell>
          <cell r="H455">
            <v>1.1100000000000001</v>
          </cell>
          <cell r="I455">
            <v>1.2210000000000001</v>
          </cell>
          <cell r="J455">
            <v>1.08</v>
          </cell>
          <cell r="P455">
            <v>113500</v>
          </cell>
          <cell r="S455">
            <v>9000</v>
          </cell>
          <cell r="T455">
            <v>25</v>
          </cell>
          <cell r="U455">
            <v>19400</v>
          </cell>
          <cell r="AA455">
            <v>141925</v>
          </cell>
          <cell r="AB455">
            <v>122580.00000000001</v>
          </cell>
          <cell r="AC455">
            <v>0</v>
          </cell>
          <cell r="AD455">
            <v>0</v>
          </cell>
          <cell r="AE455">
            <v>9720</v>
          </cell>
          <cell r="AF455">
            <v>27</v>
          </cell>
          <cell r="AG455">
            <v>20952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153279</v>
          </cell>
          <cell r="AN455">
            <v>0</v>
          </cell>
          <cell r="AO455">
            <v>0</v>
          </cell>
          <cell r="AP455">
            <v>0</v>
          </cell>
          <cell r="AQ455">
            <v>0</v>
          </cell>
          <cell r="AR455">
            <v>0</v>
          </cell>
          <cell r="AS455">
            <v>0</v>
          </cell>
          <cell r="AT455">
            <v>0</v>
          </cell>
          <cell r="AU455">
            <v>0</v>
          </cell>
          <cell r="AV455">
            <v>0</v>
          </cell>
          <cell r="AW455">
            <v>0</v>
          </cell>
          <cell r="AX455">
            <v>0</v>
          </cell>
          <cell r="AY455">
            <v>0</v>
          </cell>
          <cell r="AZ455" t="str">
            <v>LP DDMM CORP 45 ÍTEMS</v>
          </cell>
          <cell r="BA455" t="str">
            <v>CONVOCADO</v>
          </cell>
          <cell r="BB455" t="str">
            <v>CONVOCADO</v>
          </cell>
          <cell r="BD455" t="str">
            <v>LP-SM-26-2024-CENARES/ MINSA-1</v>
          </cell>
        </row>
        <row r="456">
          <cell r="D456" t="str">
            <v>17089</v>
          </cell>
          <cell r="E456" t="str">
            <v>495700510001</v>
          </cell>
          <cell r="F456" t="str">
            <v>SONDA VESICAL TIPO NELATON  N° 10 UNIDAD</v>
          </cell>
          <cell r="G456" t="str">
            <v>DDMM Y OTROS</v>
          </cell>
          <cell r="H456">
            <v>1.1100000000000001</v>
          </cell>
          <cell r="I456">
            <v>1.2210000000000001</v>
          </cell>
          <cell r="J456">
            <v>1.08</v>
          </cell>
          <cell r="P456">
            <v>210625</v>
          </cell>
          <cell r="S456">
            <v>8000</v>
          </cell>
          <cell r="U456">
            <v>6300</v>
          </cell>
          <cell r="AA456">
            <v>224925</v>
          </cell>
          <cell r="AB456">
            <v>227475.00000000003</v>
          </cell>
          <cell r="AC456">
            <v>0</v>
          </cell>
          <cell r="AD456">
            <v>0</v>
          </cell>
          <cell r="AE456">
            <v>8640</v>
          </cell>
          <cell r="AF456">
            <v>0</v>
          </cell>
          <cell r="AG456">
            <v>6804</v>
          </cell>
          <cell r="AH456">
            <v>0</v>
          </cell>
          <cell r="AI456">
            <v>0</v>
          </cell>
          <cell r="AJ456">
            <v>0</v>
          </cell>
          <cell r="AK456">
            <v>0</v>
          </cell>
          <cell r="AL456">
            <v>0</v>
          </cell>
          <cell r="AM456">
            <v>242919.00000000003</v>
          </cell>
          <cell r="AN456">
            <v>0</v>
          </cell>
          <cell r="AO456">
            <v>0</v>
          </cell>
          <cell r="AP456">
            <v>0</v>
          </cell>
          <cell r="AQ456">
            <v>0</v>
          </cell>
          <cell r="AR456">
            <v>0</v>
          </cell>
          <cell r="AS456">
            <v>0</v>
          </cell>
          <cell r="AT456">
            <v>0</v>
          </cell>
          <cell r="AU456">
            <v>0</v>
          </cell>
          <cell r="AV456">
            <v>0</v>
          </cell>
          <cell r="AW456">
            <v>0</v>
          </cell>
          <cell r="AX456">
            <v>0</v>
          </cell>
          <cell r="AY456">
            <v>0</v>
          </cell>
          <cell r="AZ456" t="str">
            <v>LP DDMM CORP 45 ÍTEMS</v>
          </cell>
          <cell r="BA456" t="str">
            <v>CONVOCADO</v>
          </cell>
          <cell r="BB456" t="str">
            <v>CONVOCADO</v>
          </cell>
          <cell r="BD456" t="str">
            <v>LP-SM-26-2024-CENARES/ MINSA-1</v>
          </cell>
        </row>
        <row r="457">
          <cell r="D457" t="str">
            <v>17090</v>
          </cell>
          <cell r="E457" t="str">
            <v>495700510002</v>
          </cell>
          <cell r="F457" t="str">
            <v>SONDA VESICAL TIPO NELATON  Nº 12 UNIDAD</v>
          </cell>
          <cell r="G457" t="str">
            <v>DDMM Y OTROS</v>
          </cell>
          <cell r="H457">
            <v>1.1100000000000001</v>
          </cell>
          <cell r="I457">
            <v>1.2210000000000001</v>
          </cell>
          <cell r="J457">
            <v>1.08</v>
          </cell>
          <cell r="P457">
            <v>87575</v>
          </cell>
          <cell r="T457">
            <v>25</v>
          </cell>
          <cell r="U457">
            <v>18700</v>
          </cell>
          <cell r="AA457">
            <v>106300</v>
          </cell>
          <cell r="AB457">
            <v>94581</v>
          </cell>
          <cell r="AC457">
            <v>0</v>
          </cell>
          <cell r="AD457">
            <v>0</v>
          </cell>
          <cell r="AE457">
            <v>0</v>
          </cell>
          <cell r="AF457">
            <v>27</v>
          </cell>
          <cell r="AG457">
            <v>20196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114804.00000000001</v>
          </cell>
          <cell r="AN457">
            <v>0</v>
          </cell>
          <cell r="AO457">
            <v>0</v>
          </cell>
          <cell r="AP457">
            <v>0</v>
          </cell>
          <cell r="AQ457">
            <v>0</v>
          </cell>
          <cell r="AR457">
            <v>0</v>
          </cell>
          <cell r="AS457">
            <v>0</v>
          </cell>
          <cell r="AT457">
            <v>0</v>
          </cell>
          <cell r="AU457">
            <v>0</v>
          </cell>
          <cell r="AV457">
            <v>0</v>
          </cell>
          <cell r="AW457">
            <v>0</v>
          </cell>
          <cell r="AX457">
            <v>0</v>
          </cell>
          <cell r="AY457">
            <v>0</v>
          </cell>
          <cell r="AZ457" t="str">
            <v>LP DDMM CORP 45 ÍTEMS</v>
          </cell>
          <cell r="BA457" t="str">
            <v>CONVOCADO</v>
          </cell>
          <cell r="BB457" t="str">
            <v>CONVOCADO</v>
          </cell>
          <cell r="BD457" t="str">
            <v>LP-SM-26-2024-CENARES/ MINSA-1</v>
          </cell>
        </row>
        <row r="458">
          <cell r="D458" t="str">
            <v>18971</v>
          </cell>
          <cell r="E458" t="str">
            <v>495701360319</v>
          </cell>
          <cell r="F458" t="str">
            <v>SUTURA NYLON AZUL MONOFILAMENTO 3/0 C/A 3/8 CIRCULO CORTANTE 30 mm X 75 cm   UNIDAD</v>
          </cell>
          <cell r="G458" t="str">
            <v>DDMM Y OTROS</v>
          </cell>
          <cell r="H458">
            <v>3.4699999999999998</v>
          </cell>
          <cell r="I458">
            <v>3.8169999999999997</v>
          </cell>
          <cell r="J458">
            <v>3</v>
          </cell>
          <cell r="P458">
            <v>136296</v>
          </cell>
          <cell r="T458">
            <v>60</v>
          </cell>
          <cell r="AA458">
            <v>136356</v>
          </cell>
          <cell r="AB458">
            <v>408888</v>
          </cell>
          <cell r="AC458">
            <v>0</v>
          </cell>
          <cell r="AD458">
            <v>0</v>
          </cell>
          <cell r="AE458">
            <v>0</v>
          </cell>
          <cell r="AF458">
            <v>180</v>
          </cell>
          <cell r="AG458">
            <v>0</v>
          </cell>
          <cell r="AH458">
            <v>0</v>
          </cell>
          <cell r="AI458">
            <v>0</v>
          </cell>
          <cell r="AJ458">
            <v>0</v>
          </cell>
          <cell r="AK458">
            <v>0</v>
          </cell>
          <cell r="AL458">
            <v>0</v>
          </cell>
          <cell r="AM458">
            <v>409068</v>
          </cell>
          <cell r="AN458">
            <v>0</v>
          </cell>
          <cell r="AO458">
            <v>0</v>
          </cell>
          <cell r="AP458">
            <v>0</v>
          </cell>
          <cell r="AQ458">
            <v>0</v>
          </cell>
          <cell r="AR458">
            <v>0</v>
          </cell>
          <cell r="AS458">
            <v>0</v>
          </cell>
          <cell r="AT458">
            <v>0</v>
          </cell>
          <cell r="AU458">
            <v>0</v>
          </cell>
          <cell r="AV458">
            <v>0</v>
          </cell>
          <cell r="AW458">
            <v>0</v>
          </cell>
          <cell r="AX458">
            <v>0</v>
          </cell>
          <cell r="AY458">
            <v>0</v>
          </cell>
          <cell r="AZ458" t="str">
            <v>LP DDMM CORP 45 ÍTEMS</v>
          </cell>
          <cell r="BA458" t="str">
            <v>CONVOCADO</v>
          </cell>
          <cell r="BB458" t="str">
            <v>CONVOCADO</v>
          </cell>
          <cell r="BD458" t="str">
            <v>LP-SM-26-2024-CENARES/ MINSA-1</v>
          </cell>
        </row>
        <row r="459">
          <cell r="D459" t="str">
            <v>19174</v>
          </cell>
          <cell r="E459" t="str">
            <v>495701360139</v>
          </cell>
          <cell r="F459" t="str">
            <v>SUTURA NYLON AZUL MONOFILAMENTO 3/0 C/A 3/8 CIRCULO CORTANTE 25 mm X 75 cm   UNIDAD</v>
          </cell>
          <cell r="G459" t="str">
            <v>DDMM Y OTROS</v>
          </cell>
          <cell r="H459">
            <v>3.4699999999999998</v>
          </cell>
          <cell r="I459">
            <v>3.8169999999999997</v>
          </cell>
          <cell r="J459">
            <v>3</v>
          </cell>
          <cell r="P459">
            <v>61644</v>
          </cell>
          <cell r="T459">
            <v>60</v>
          </cell>
          <cell r="AA459">
            <v>61704</v>
          </cell>
          <cell r="AB459">
            <v>184932</v>
          </cell>
          <cell r="AC459">
            <v>0</v>
          </cell>
          <cell r="AD459">
            <v>0</v>
          </cell>
          <cell r="AE459">
            <v>0</v>
          </cell>
          <cell r="AF459">
            <v>180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185112</v>
          </cell>
          <cell r="AN459">
            <v>0</v>
          </cell>
          <cell r="AO459">
            <v>0</v>
          </cell>
          <cell r="AP459">
            <v>0</v>
          </cell>
          <cell r="AQ459">
            <v>0</v>
          </cell>
          <cell r="AR459">
            <v>0</v>
          </cell>
          <cell r="AS459">
            <v>0</v>
          </cell>
          <cell r="AT459">
            <v>0</v>
          </cell>
          <cell r="AU459">
            <v>0</v>
          </cell>
          <cell r="AV459">
            <v>0</v>
          </cell>
          <cell r="AW459">
            <v>0</v>
          </cell>
          <cell r="AX459">
            <v>0</v>
          </cell>
          <cell r="AY459">
            <v>0</v>
          </cell>
          <cell r="AZ459" t="str">
            <v>LP DDMM CORP 45 ÍTEMS</v>
          </cell>
          <cell r="BA459" t="str">
            <v>CONVOCADO</v>
          </cell>
          <cell r="BB459" t="str">
            <v>CONVOCADO</v>
          </cell>
          <cell r="BD459" t="str">
            <v>LP-SM-26-2024-CENARES/ MINSA-1</v>
          </cell>
        </row>
        <row r="460">
          <cell r="D460" t="str">
            <v>19919</v>
          </cell>
          <cell r="E460" t="str">
            <v>495700270362</v>
          </cell>
          <cell r="F460" t="str">
            <v>GASA FRACCIONADA ESTERIL 7.5 cm X 7.5 cm DE 8 PLIEGUES X 5 UNI   UNIDAD</v>
          </cell>
          <cell r="G460" t="str">
            <v>DDMM Y OTROS</v>
          </cell>
          <cell r="H460">
            <v>0.53</v>
          </cell>
          <cell r="I460">
            <v>0.58300000000000007</v>
          </cell>
          <cell r="J460">
            <v>0.45</v>
          </cell>
          <cell r="P460">
            <v>3169200</v>
          </cell>
          <cell r="Y460">
            <v>1800</v>
          </cell>
          <cell r="AA460">
            <v>3171000</v>
          </cell>
          <cell r="AB460">
            <v>1426140</v>
          </cell>
          <cell r="AC460">
            <v>0</v>
          </cell>
          <cell r="AD460">
            <v>0</v>
          </cell>
          <cell r="AE460">
            <v>0</v>
          </cell>
          <cell r="AF460">
            <v>0</v>
          </cell>
          <cell r="AG460">
            <v>0</v>
          </cell>
          <cell r="AH460">
            <v>0</v>
          </cell>
          <cell r="AI460">
            <v>0</v>
          </cell>
          <cell r="AJ460">
            <v>0</v>
          </cell>
          <cell r="AK460">
            <v>810</v>
          </cell>
          <cell r="AL460">
            <v>0</v>
          </cell>
          <cell r="AM460">
            <v>1426950</v>
          </cell>
          <cell r="AN460">
            <v>0</v>
          </cell>
          <cell r="AO460">
            <v>0</v>
          </cell>
          <cell r="AP460">
            <v>0</v>
          </cell>
          <cell r="AQ460">
            <v>0</v>
          </cell>
          <cell r="AR460">
            <v>0</v>
          </cell>
          <cell r="AS460">
            <v>0</v>
          </cell>
          <cell r="AT460">
            <v>0</v>
          </cell>
          <cell r="AU460">
            <v>0</v>
          </cell>
          <cell r="AV460">
            <v>0</v>
          </cell>
          <cell r="AW460">
            <v>0</v>
          </cell>
          <cell r="AX460">
            <v>0</v>
          </cell>
          <cell r="AY460">
            <v>0</v>
          </cell>
          <cell r="AZ460" t="str">
            <v>LP DDMM CORP 45 ÍTEMS</v>
          </cell>
          <cell r="BA460" t="str">
            <v>CONVOCADO</v>
          </cell>
          <cell r="BB460" t="str">
            <v>CONVOCADO</v>
          </cell>
          <cell r="BD460" t="str">
            <v>LP-SM-26-2024-CENARES/ MINSA-1</v>
          </cell>
        </row>
        <row r="461">
          <cell r="D461" t="str">
            <v>20186</v>
          </cell>
          <cell r="E461" t="str">
            <v>495701360398</v>
          </cell>
          <cell r="F461" t="str">
            <v>SUTURA NYLON AZUL MONOFILAMENTO 3/0 C/A 1/2 CIRCULO CORTANTE 30 mm X 75 cm   UNIDAD</v>
          </cell>
          <cell r="G461" t="str">
            <v>DDMM Y OTROS</v>
          </cell>
          <cell r="H461">
            <v>3.0999999999999996</v>
          </cell>
          <cell r="I461">
            <v>3.4099999999999997</v>
          </cell>
          <cell r="J461">
            <v>3</v>
          </cell>
          <cell r="P461">
            <v>70752</v>
          </cell>
          <cell r="T461">
            <v>420</v>
          </cell>
          <cell r="AA461">
            <v>71172</v>
          </cell>
          <cell r="AB461">
            <v>212256</v>
          </cell>
          <cell r="AC461">
            <v>0</v>
          </cell>
          <cell r="AD461">
            <v>0</v>
          </cell>
          <cell r="AE461">
            <v>0</v>
          </cell>
          <cell r="AF461">
            <v>1260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213516</v>
          </cell>
          <cell r="AN461">
            <v>0</v>
          </cell>
          <cell r="AO461">
            <v>0</v>
          </cell>
          <cell r="AP461">
            <v>0</v>
          </cell>
          <cell r="AQ461">
            <v>0</v>
          </cell>
          <cell r="AR461">
            <v>0</v>
          </cell>
          <cell r="AS461">
            <v>0</v>
          </cell>
          <cell r="AT461">
            <v>0</v>
          </cell>
          <cell r="AU461">
            <v>0</v>
          </cell>
          <cell r="AV461">
            <v>0</v>
          </cell>
          <cell r="AW461">
            <v>0</v>
          </cell>
          <cell r="AX461">
            <v>0</v>
          </cell>
          <cell r="AY461">
            <v>0</v>
          </cell>
          <cell r="AZ461" t="str">
            <v>LP DDMM CORP 45 ÍTEMS</v>
          </cell>
          <cell r="BA461" t="str">
            <v>CONVOCADO</v>
          </cell>
          <cell r="BB461" t="str">
            <v>CONVOCADO</v>
          </cell>
          <cell r="BD461" t="str">
            <v>LP-SM-26-2024-CENARES/ MINSA-1</v>
          </cell>
        </row>
        <row r="462">
          <cell r="D462" t="str">
            <v>20361</v>
          </cell>
          <cell r="E462" t="str">
            <v>495700380011</v>
          </cell>
          <cell r="F462" t="str">
            <v>LLAVE DE TRIPLE VIA CON EXTENSION X 50 cm   UNIDAD</v>
          </cell>
          <cell r="G462" t="str">
            <v>DDMM Y OTROS</v>
          </cell>
          <cell r="H462">
            <v>1.03</v>
          </cell>
          <cell r="I462">
            <v>1.133</v>
          </cell>
          <cell r="J462">
            <v>0.98</v>
          </cell>
          <cell r="P462">
            <v>2087650</v>
          </cell>
          <cell r="R462">
            <v>1000</v>
          </cell>
          <cell r="S462">
            <v>67000</v>
          </cell>
          <cell r="T462">
            <v>1950</v>
          </cell>
          <cell r="U462">
            <v>24500</v>
          </cell>
          <cell r="W462">
            <v>2400</v>
          </cell>
          <cell r="X462">
            <v>15000</v>
          </cell>
          <cell r="Z462">
            <v>7000</v>
          </cell>
          <cell r="AA462">
            <v>2206500</v>
          </cell>
          <cell r="AB462">
            <v>2045897</v>
          </cell>
          <cell r="AC462">
            <v>0</v>
          </cell>
          <cell r="AD462">
            <v>980</v>
          </cell>
          <cell r="AE462">
            <v>65660</v>
          </cell>
          <cell r="AF462">
            <v>1911</v>
          </cell>
          <cell r="AG462">
            <v>24010</v>
          </cell>
          <cell r="AH462">
            <v>0</v>
          </cell>
          <cell r="AI462">
            <v>2352</v>
          </cell>
          <cell r="AJ462">
            <v>14700</v>
          </cell>
          <cell r="AK462">
            <v>0</v>
          </cell>
          <cell r="AL462">
            <v>6860</v>
          </cell>
          <cell r="AM462">
            <v>2162370</v>
          </cell>
          <cell r="AN462">
            <v>0</v>
          </cell>
          <cell r="AO462">
            <v>0</v>
          </cell>
          <cell r="AP462">
            <v>0</v>
          </cell>
          <cell r="AQ462">
            <v>0</v>
          </cell>
          <cell r="AR462">
            <v>0</v>
          </cell>
          <cell r="AS462">
            <v>0</v>
          </cell>
          <cell r="AT462">
            <v>0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0</v>
          </cell>
          <cell r="AZ462" t="str">
            <v>LP DDMM CORP 45 ÍTEMS</v>
          </cell>
          <cell r="BA462" t="str">
            <v>CONVOCADO</v>
          </cell>
          <cell r="BB462" t="str">
            <v>CONVOCADO</v>
          </cell>
          <cell r="BD462" t="str">
            <v>LP-SM-26-2024-CENARES/ MINSA-1</v>
          </cell>
        </row>
        <row r="463">
          <cell r="D463" t="str">
            <v>20842</v>
          </cell>
          <cell r="E463" t="str">
            <v>495700270214</v>
          </cell>
          <cell r="F463" t="str">
            <v>GASA FRACCIONADA ESTERIL 10 cm X 10 cm DE 8 PLIEGUES X 5 UNI   UNIDAD</v>
          </cell>
          <cell r="G463" t="str">
            <v>DDMM Y OTROS</v>
          </cell>
          <cell r="H463">
            <v>0.65</v>
          </cell>
          <cell r="I463">
            <v>0.71500000000000008</v>
          </cell>
          <cell r="J463">
            <v>0.71</v>
          </cell>
          <cell r="P463">
            <v>6599300</v>
          </cell>
          <cell r="T463">
            <v>1050</v>
          </cell>
          <cell r="W463">
            <v>3000</v>
          </cell>
          <cell r="Y463">
            <v>1000</v>
          </cell>
          <cell r="Z463">
            <v>15000</v>
          </cell>
          <cell r="AA463">
            <v>6619350</v>
          </cell>
          <cell r="AB463">
            <v>4685503</v>
          </cell>
          <cell r="AC463">
            <v>0</v>
          </cell>
          <cell r="AD463">
            <v>0</v>
          </cell>
          <cell r="AE463">
            <v>0</v>
          </cell>
          <cell r="AF463">
            <v>745.5</v>
          </cell>
          <cell r="AG463">
            <v>0</v>
          </cell>
          <cell r="AH463">
            <v>0</v>
          </cell>
          <cell r="AI463">
            <v>2130</v>
          </cell>
          <cell r="AJ463">
            <v>0</v>
          </cell>
          <cell r="AK463">
            <v>710</v>
          </cell>
          <cell r="AL463">
            <v>10650</v>
          </cell>
          <cell r="AM463">
            <v>4699738.5</v>
          </cell>
          <cell r="AN463">
            <v>0</v>
          </cell>
          <cell r="AO463">
            <v>0</v>
          </cell>
          <cell r="AP463">
            <v>0</v>
          </cell>
          <cell r="AQ463">
            <v>0</v>
          </cell>
          <cell r="AR463">
            <v>0</v>
          </cell>
          <cell r="AS463">
            <v>0</v>
          </cell>
          <cell r="AT463">
            <v>0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0</v>
          </cell>
          <cell r="AZ463" t="str">
            <v>LP DDMM CORP 45 ÍTEMS</v>
          </cell>
          <cell r="BA463" t="str">
            <v>CONVOCADO</v>
          </cell>
          <cell r="BB463" t="str">
            <v>CONVOCADO</v>
          </cell>
          <cell r="BD463" t="str">
            <v>LP-SM-26-2024-CENARES/ MINSA-1</v>
          </cell>
        </row>
        <row r="464">
          <cell r="D464" t="str">
            <v>21342</v>
          </cell>
          <cell r="E464" t="str">
            <v>495701360322</v>
          </cell>
          <cell r="F464" t="str">
            <v>SUTURA NAILON AZUL MONOFILAMENTO 3/0 C/A 1/2 CIRCULO CORTANTE 25 mm X 75 cm   UNIDAD</v>
          </cell>
          <cell r="G464" t="str">
            <v>DDMM Y OTROS</v>
          </cell>
          <cell r="H464">
            <v>3.0999999999999996</v>
          </cell>
          <cell r="I464">
            <v>3.4099999999999997</v>
          </cell>
          <cell r="J464">
            <v>3</v>
          </cell>
          <cell r="P464">
            <v>28800</v>
          </cell>
          <cell r="T464">
            <v>372</v>
          </cell>
          <cell r="U464">
            <v>2208</v>
          </cell>
          <cell r="AA464">
            <v>31380</v>
          </cell>
          <cell r="AB464">
            <v>86400</v>
          </cell>
          <cell r="AC464">
            <v>0</v>
          </cell>
          <cell r="AD464">
            <v>0</v>
          </cell>
          <cell r="AE464">
            <v>0</v>
          </cell>
          <cell r="AF464">
            <v>1116</v>
          </cell>
          <cell r="AG464">
            <v>6624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94140</v>
          </cell>
          <cell r="AN464">
            <v>0</v>
          </cell>
          <cell r="AO464">
            <v>0</v>
          </cell>
          <cell r="AP464">
            <v>0</v>
          </cell>
          <cell r="AQ464">
            <v>0</v>
          </cell>
          <cell r="AR464">
            <v>0</v>
          </cell>
          <cell r="AS464">
            <v>0</v>
          </cell>
          <cell r="AT464">
            <v>0</v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>
            <v>0</v>
          </cell>
          <cell r="AZ464" t="str">
            <v>LP DDMM CORP 45 ÍTEMS</v>
          </cell>
          <cell r="BA464" t="str">
            <v>CONVOCADO</v>
          </cell>
          <cell r="BB464" t="str">
            <v>CONVOCADO</v>
          </cell>
          <cell r="BD464" t="str">
            <v>LP-SM-26-2024-CENARES/ MINSA-1</v>
          </cell>
        </row>
        <row r="465">
          <cell r="D465" t="str">
            <v>22406</v>
          </cell>
          <cell r="E465" t="str">
            <v>495701080004</v>
          </cell>
          <cell r="F465" t="str">
            <v>GASA PARAFINADA 10 cm X 10 cm   UNIDAD</v>
          </cell>
          <cell r="G465" t="str">
            <v>DDMM Y OTROS</v>
          </cell>
          <cell r="H465">
            <v>1.44</v>
          </cell>
          <cell r="I465">
            <v>1.5839999999999999</v>
          </cell>
          <cell r="J465">
            <v>1.53</v>
          </cell>
          <cell r="P465">
            <v>422250</v>
          </cell>
          <cell r="R465">
            <v>300</v>
          </cell>
          <cell r="U465">
            <v>5500</v>
          </cell>
          <cell r="Z465">
            <v>500</v>
          </cell>
          <cell r="AA465">
            <v>428550</v>
          </cell>
          <cell r="AB465">
            <v>646042.5</v>
          </cell>
          <cell r="AC465">
            <v>0</v>
          </cell>
          <cell r="AD465">
            <v>459</v>
          </cell>
          <cell r="AE465">
            <v>0</v>
          </cell>
          <cell r="AF465">
            <v>0</v>
          </cell>
          <cell r="AG465">
            <v>8415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765</v>
          </cell>
          <cell r="AM465">
            <v>655681.5</v>
          </cell>
          <cell r="AN465">
            <v>0</v>
          </cell>
          <cell r="AO465">
            <v>0</v>
          </cell>
          <cell r="AP465">
            <v>0</v>
          </cell>
          <cell r="AQ465">
            <v>0</v>
          </cell>
          <cell r="AR465">
            <v>0</v>
          </cell>
          <cell r="AS465">
            <v>0</v>
          </cell>
          <cell r="AT465">
            <v>0</v>
          </cell>
          <cell r="AU465">
            <v>0</v>
          </cell>
          <cell r="AV465">
            <v>0</v>
          </cell>
          <cell r="AW465">
            <v>0</v>
          </cell>
          <cell r="AX465">
            <v>0</v>
          </cell>
          <cell r="AY465">
            <v>0</v>
          </cell>
          <cell r="AZ465" t="str">
            <v>LP DDMM CORP 45 ÍTEMS</v>
          </cell>
          <cell r="BA465" t="str">
            <v>CONVOCADO</v>
          </cell>
          <cell r="BB465" t="str">
            <v>CONVOCADO</v>
          </cell>
          <cell r="BD465" t="str">
            <v>LP-SM-26-2024-CENARES/ MINSA-1</v>
          </cell>
        </row>
        <row r="466">
          <cell r="D466" t="str">
            <v>22712</v>
          </cell>
          <cell r="E466" t="str">
            <v>495700250126</v>
          </cell>
          <cell r="F466" t="str">
            <v>ESPARADRAPO IMPERMEABLE DE TELA  2" X 10 yd UNIDAD</v>
          </cell>
          <cell r="G466" t="str">
            <v>DDMM Y OTROS</v>
          </cell>
          <cell r="H466">
            <v>9.82</v>
          </cell>
          <cell r="I466">
            <v>10.802</v>
          </cell>
          <cell r="J466">
            <v>10</v>
          </cell>
          <cell r="P466">
            <v>375200</v>
          </cell>
          <cell r="T466">
            <v>1850</v>
          </cell>
          <cell r="U466">
            <v>39100</v>
          </cell>
          <cell r="Y466">
            <v>30</v>
          </cell>
          <cell r="AA466">
            <v>416180</v>
          </cell>
          <cell r="AB466">
            <v>3752000</v>
          </cell>
          <cell r="AC466">
            <v>0</v>
          </cell>
          <cell r="AD466">
            <v>0</v>
          </cell>
          <cell r="AE466">
            <v>0</v>
          </cell>
          <cell r="AF466">
            <v>18500</v>
          </cell>
          <cell r="AG466">
            <v>391000</v>
          </cell>
          <cell r="AH466">
            <v>0</v>
          </cell>
          <cell r="AI466">
            <v>0</v>
          </cell>
          <cell r="AJ466">
            <v>0</v>
          </cell>
          <cell r="AK466">
            <v>300</v>
          </cell>
          <cell r="AL466">
            <v>0</v>
          </cell>
          <cell r="AM466">
            <v>4161800</v>
          </cell>
          <cell r="AN466">
            <v>0</v>
          </cell>
          <cell r="AO466">
            <v>0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 t="str">
            <v>LP DDMM CORP 45 ÍTEMS</v>
          </cell>
          <cell r="BA466" t="str">
            <v>CONVOCADO</v>
          </cell>
          <cell r="BB466" t="str">
            <v>CONVOCADO</v>
          </cell>
          <cell r="BD466" t="str">
            <v>LP-SM-26-2024-CENARES/ MINSA-1</v>
          </cell>
        </row>
        <row r="467">
          <cell r="D467" t="str">
            <v>22713</v>
          </cell>
          <cell r="E467" t="str">
            <v>495700250103</v>
          </cell>
          <cell r="F467" t="str">
            <v>ESPARADRAPO HIPOALERGICO (PLASTIFICADO)  2" X 10 yd UNIDAD</v>
          </cell>
          <cell r="G467" t="str">
            <v>DDMM Y OTROS</v>
          </cell>
          <cell r="H467">
            <v>4.83</v>
          </cell>
          <cell r="I467">
            <v>5.3129999999999997</v>
          </cell>
          <cell r="J467">
            <v>5.3</v>
          </cell>
          <cell r="P467">
            <v>266050</v>
          </cell>
          <cell r="R467">
            <v>200</v>
          </cell>
          <cell r="T467">
            <v>830</v>
          </cell>
          <cell r="U467">
            <v>500</v>
          </cell>
          <cell r="Y467">
            <v>200</v>
          </cell>
          <cell r="AA467">
            <v>267780</v>
          </cell>
          <cell r="AB467">
            <v>1410065</v>
          </cell>
          <cell r="AC467">
            <v>0</v>
          </cell>
          <cell r="AD467">
            <v>1060</v>
          </cell>
          <cell r="AE467">
            <v>0</v>
          </cell>
          <cell r="AF467">
            <v>4399</v>
          </cell>
          <cell r="AG467">
            <v>2650</v>
          </cell>
          <cell r="AH467">
            <v>0</v>
          </cell>
          <cell r="AI467">
            <v>0</v>
          </cell>
          <cell r="AJ467">
            <v>0</v>
          </cell>
          <cell r="AK467">
            <v>1060</v>
          </cell>
          <cell r="AL467">
            <v>0</v>
          </cell>
          <cell r="AM467">
            <v>1419234</v>
          </cell>
          <cell r="AN467">
            <v>0</v>
          </cell>
          <cell r="AO467">
            <v>0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 t="str">
            <v>LP DDMM CORP 45 ÍTEMS</v>
          </cell>
          <cell r="BA467" t="str">
            <v>CONVOCADO</v>
          </cell>
          <cell r="BB467" t="str">
            <v>CONVOCADO</v>
          </cell>
          <cell r="BD467" t="str">
            <v>LP-SM-26-2024-CENARES/ MINSA-1</v>
          </cell>
        </row>
        <row r="468">
          <cell r="D468" t="str">
            <v>23738</v>
          </cell>
          <cell r="E468" t="str">
            <v>495701570018</v>
          </cell>
          <cell r="F468" t="str">
            <v>AGUJA ESPINAL DESCARTABLE 27 G X 3 1/2"   UNIDAD</v>
          </cell>
          <cell r="G468" t="str">
            <v>DDMM Y OTROS</v>
          </cell>
          <cell r="H468">
            <v>13.75</v>
          </cell>
          <cell r="I468">
            <v>15.125</v>
          </cell>
          <cell r="J468">
            <v>14.62</v>
          </cell>
          <cell r="P468">
            <v>106300</v>
          </cell>
          <cell r="S468">
            <v>2800</v>
          </cell>
          <cell r="AA468">
            <v>109100</v>
          </cell>
          <cell r="AB468">
            <v>1554106</v>
          </cell>
          <cell r="AC468">
            <v>0</v>
          </cell>
          <cell r="AD468">
            <v>0</v>
          </cell>
          <cell r="AE468">
            <v>40936</v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1595042</v>
          </cell>
          <cell r="AN468">
            <v>0</v>
          </cell>
          <cell r="AO468">
            <v>0</v>
          </cell>
          <cell r="AP468">
            <v>0</v>
          </cell>
          <cell r="AQ468">
            <v>0</v>
          </cell>
          <cell r="AR468">
            <v>0</v>
          </cell>
          <cell r="AS468">
            <v>0</v>
          </cell>
          <cell r="AT468">
            <v>0</v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>
            <v>0</v>
          </cell>
          <cell r="AZ468" t="str">
            <v>LP DDMM CORP 45 ÍTEMS</v>
          </cell>
          <cell r="BA468" t="str">
            <v>CONVOCADO</v>
          </cell>
          <cell r="BB468" t="str">
            <v>CONVOCADO</v>
          </cell>
          <cell r="BD468" t="str">
            <v>LP-SM-26-2024-CENARES/ MINSA-1</v>
          </cell>
        </row>
        <row r="469">
          <cell r="D469" t="str">
            <v>25122</v>
          </cell>
          <cell r="E469" t="str">
            <v>495100050005</v>
          </cell>
          <cell r="F469" t="str">
            <v>ESPECULO VAGINAL DESCARTABLE MEDIANO   UNIDAD</v>
          </cell>
          <cell r="G469" t="str">
            <v>DDMM Y OTROS</v>
          </cell>
          <cell r="H469">
            <v>1.58</v>
          </cell>
          <cell r="I469">
            <v>1.738</v>
          </cell>
          <cell r="J469">
            <v>1.54</v>
          </cell>
          <cell r="P469">
            <v>771275</v>
          </cell>
          <cell r="S469">
            <v>18000</v>
          </cell>
          <cell r="T469">
            <v>725</v>
          </cell>
          <cell r="U469">
            <v>400</v>
          </cell>
          <cell r="W469">
            <v>9000</v>
          </cell>
          <cell r="X469">
            <v>6000</v>
          </cell>
          <cell r="AA469">
            <v>805400</v>
          </cell>
          <cell r="AB469">
            <v>1187763.5</v>
          </cell>
          <cell r="AC469">
            <v>0</v>
          </cell>
          <cell r="AD469">
            <v>0</v>
          </cell>
          <cell r="AE469">
            <v>27720</v>
          </cell>
          <cell r="AF469">
            <v>1116.5</v>
          </cell>
          <cell r="AG469">
            <v>616</v>
          </cell>
          <cell r="AH469">
            <v>0</v>
          </cell>
          <cell r="AI469">
            <v>13860</v>
          </cell>
          <cell r="AJ469">
            <v>9240</v>
          </cell>
          <cell r="AK469">
            <v>0</v>
          </cell>
          <cell r="AL469">
            <v>0</v>
          </cell>
          <cell r="AM469">
            <v>1240316</v>
          </cell>
          <cell r="AN469">
            <v>0</v>
          </cell>
          <cell r="AO469">
            <v>0</v>
          </cell>
          <cell r="AP469">
            <v>0</v>
          </cell>
          <cell r="AQ469">
            <v>0</v>
          </cell>
          <cell r="AR469">
            <v>0</v>
          </cell>
          <cell r="AS469">
            <v>0</v>
          </cell>
          <cell r="AT469">
            <v>0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>
            <v>0</v>
          </cell>
          <cell r="AZ469" t="str">
            <v>LP DDMM CORP 45 ÍTEMS</v>
          </cell>
          <cell r="BA469" t="str">
            <v>CONVOCADO</v>
          </cell>
          <cell r="BB469" t="str">
            <v>CONVOCADO</v>
          </cell>
          <cell r="BD469" t="str">
            <v>LP-SM-26-2024-CENARES/ MINSA-1</v>
          </cell>
        </row>
        <row r="470">
          <cell r="D470" t="str">
            <v>28771</v>
          </cell>
          <cell r="E470" t="str">
            <v>495700250264</v>
          </cell>
          <cell r="F470" t="str">
            <v>ESPARADRAPO HIPOALERGENICO DE PAPEL 2 in (5cm) X 10 yd (9.1m)   UNIDAD</v>
          </cell>
          <cell r="G470" t="str">
            <v>DDMM Y OTROS</v>
          </cell>
          <cell r="H470">
            <v>6.9799999999999995</v>
          </cell>
          <cell r="I470">
            <v>7.677999999999999</v>
          </cell>
          <cell r="J470">
            <v>7</v>
          </cell>
          <cell r="P470">
            <v>89070</v>
          </cell>
          <cell r="U470">
            <v>39100</v>
          </cell>
          <cell r="Y470">
            <v>200</v>
          </cell>
          <cell r="AA470">
            <v>128370</v>
          </cell>
          <cell r="AB470">
            <v>623490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273700</v>
          </cell>
          <cell r="AH470">
            <v>0</v>
          </cell>
          <cell r="AI470">
            <v>0</v>
          </cell>
          <cell r="AJ470">
            <v>0</v>
          </cell>
          <cell r="AK470">
            <v>1400</v>
          </cell>
          <cell r="AL470">
            <v>0</v>
          </cell>
          <cell r="AM470">
            <v>898590</v>
          </cell>
          <cell r="AN470">
            <v>0</v>
          </cell>
          <cell r="AO470">
            <v>0</v>
          </cell>
          <cell r="AP470">
            <v>0</v>
          </cell>
          <cell r="AQ470">
            <v>0</v>
          </cell>
          <cell r="AR470">
            <v>0</v>
          </cell>
          <cell r="AS470">
            <v>0</v>
          </cell>
          <cell r="AT470">
            <v>0</v>
          </cell>
          <cell r="AU470">
            <v>0</v>
          </cell>
          <cell r="AV470">
            <v>0</v>
          </cell>
          <cell r="AW470">
            <v>0</v>
          </cell>
          <cell r="AX470">
            <v>0</v>
          </cell>
          <cell r="AY470">
            <v>0</v>
          </cell>
          <cell r="AZ470" t="str">
            <v>LP DDMM CORP 45 ÍTEMS</v>
          </cell>
          <cell r="BA470" t="str">
            <v>CONVOCADO</v>
          </cell>
          <cell r="BB470" t="str">
            <v>CONVOCADO</v>
          </cell>
          <cell r="BD470" t="str">
            <v>LP-SM-26-2024-CENARES/ MINSA-1</v>
          </cell>
        </row>
        <row r="471">
          <cell r="D471" t="str">
            <v>31066</v>
          </cell>
          <cell r="E471" t="str">
            <v>495700270229</v>
          </cell>
          <cell r="F471" t="str">
            <v>COMPRESA GASA QUIRURGICA RADIOPACA ESTERIL 48 cm X 48 cm X 5   UNIDAD</v>
          </cell>
          <cell r="G471" t="str">
            <v>DDMM Y OTROS</v>
          </cell>
          <cell r="H471">
            <v>7.88</v>
          </cell>
          <cell r="I471">
            <v>8.6679999999999993</v>
          </cell>
          <cell r="J471">
            <v>8</v>
          </cell>
          <cell r="P471">
            <v>736790</v>
          </cell>
          <cell r="U471">
            <v>8400</v>
          </cell>
          <cell r="W471">
            <v>500</v>
          </cell>
          <cell r="X471">
            <v>1500</v>
          </cell>
          <cell r="AA471">
            <v>747190</v>
          </cell>
          <cell r="AB471">
            <v>5894320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67200</v>
          </cell>
          <cell r="AH471">
            <v>0</v>
          </cell>
          <cell r="AI471">
            <v>4000</v>
          </cell>
          <cell r="AJ471">
            <v>12000</v>
          </cell>
          <cell r="AK471">
            <v>0</v>
          </cell>
          <cell r="AL471">
            <v>0</v>
          </cell>
          <cell r="AM471">
            <v>5977520</v>
          </cell>
          <cell r="AN471">
            <v>0</v>
          </cell>
          <cell r="AO471">
            <v>0</v>
          </cell>
          <cell r="AP471">
            <v>0</v>
          </cell>
          <cell r="AQ471">
            <v>0</v>
          </cell>
          <cell r="AR471">
            <v>0</v>
          </cell>
          <cell r="AS471">
            <v>0</v>
          </cell>
          <cell r="AT471">
            <v>0</v>
          </cell>
          <cell r="AU471">
            <v>0</v>
          </cell>
          <cell r="AV471">
            <v>0</v>
          </cell>
          <cell r="AW471">
            <v>0</v>
          </cell>
          <cell r="AX471">
            <v>0</v>
          </cell>
          <cell r="AY471">
            <v>0</v>
          </cell>
          <cell r="AZ471" t="str">
            <v>LP DDMM CORP 45 ÍTEMS</v>
          </cell>
          <cell r="BA471" t="str">
            <v>CONVOCADO</v>
          </cell>
          <cell r="BB471" t="str">
            <v>CONVOCADO</v>
          </cell>
          <cell r="BD471" t="str">
            <v>LP-SM-26-2024-CENARES/ MINSA-1</v>
          </cell>
        </row>
        <row r="472">
          <cell r="D472" t="str">
            <v>31861</v>
          </cell>
          <cell r="E472" t="str">
            <v>495701490041</v>
          </cell>
          <cell r="F472" t="str">
            <v>CATETER VENOSO CENTRAL DOBLE LUMEN 12 FR X 15 cm   UNIDAD</v>
          </cell>
          <cell r="G472" t="str">
            <v>DDMM Y OTROS</v>
          </cell>
          <cell r="H472">
            <v>54.5</v>
          </cell>
          <cell r="I472">
            <v>59.95</v>
          </cell>
          <cell r="J472">
            <v>54.14</v>
          </cell>
          <cell r="P472">
            <v>4310</v>
          </cell>
          <cell r="U472">
            <v>200</v>
          </cell>
          <cell r="AA472">
            <v>4510</v>
          </cell>
          <cell r="AB472">
            <v>233343.4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10828</v>
          </cell>
          <cell r="AH472">
            <v>0</v>
          </cell>
          <cell r="AI472">
            <v>0</v>
          </cell>
          <cell r="AJ472">
            <v>0</v>
          </cell>
          <cell r="AK472">
            <v>0</v>
          </cell>
          <cell r="AL472">
            <v>0</v>
          </cell>
          <cell r="AM472">
            <v>244171.4</v>
          </cell>
          <cell r="AN472">
            <v>0</v>
          </cell>
          <cell r="AO472">
            <v>0</v>
          </cell>
          <cell r="AP472">
            <v>0</v>
          </cell>
          <cell r="AQ472">
            <v>0</v>
          </cell>
          <cell r="AR472">
            <v>0</v>
          </cell>
          <cell r="AS472">
            <v>0</v>
          </cell>
          <cell r="AT472">
            <v>0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  <cell r="AZ472" t="str">
            <v>LP DDMM CORP 45 ÍTEMS</v>
          </cell>
          <cell r="BA472" t="str">
            <v>CONVOCADO</v>
          </cell>
          <cell r="BB472" t="str">
            <v>CONVOCADO</v>
          </cell>
          <cell r="BD472" t="str">
            <v>LP-SM-26-2024-CENARES/ MINSA-1</v>
          </cell>
        </row>
        <row r="473">
          <cell r="D473" t="str">
            <v>19454</v>
          </cell>
          <cell r="E473" t="str">
            <v>580500130003</v>
          </cell>
          <cell r="F473" t="str">
            <v>LEVETIRACETAM 100 mg/mL 300 mL SOLUCION</v>
          </cell>
          <cell r="G473" t="str">
            <v>PPFF</v>
          </cell>
          <cell r="H473" t="str">
            <v>-</v>
          </cell>
          <cell r="I473" t="str">
            <v>-</v>
          </cell>
          <cell r="J473">
            <v>200</v>
          </cell>
          <cell r="M473">
            <v>114.89999999999999</v>
          </cell>
          <cell r="P473">
            <v>17923</v>
          </cell>
          <cell r="AA473">
            <v>17923</v>
          </cell>
          <cell r="AB473">
            <v>3584600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3584600</v>
          </cell>
          <cell r="AN473">
            <v>2059352.7</v>
          </cell>
          <cell r="AO473">
            <v>0</v>
          </cell>
          <cell r="AP473">
            <v>0</v>
          </cell>
          <cell r="AQ473">
            <v>0</v>
          </cell>
          <cell r="AR473">
            <v>0</v>
          </cell>
          <cell r="AS473">
            <v>0</v>
          </cell>
          <cell r="AT473">
            <v>0</v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>
            <v>2059352.7</v>
          </cell>
          <cell r="AZ473" t="str">
            <v>LP PPFF CENTR (07 ITEMS)</v>
          </cell>
          <cell r="BA473" t="str">
            <v>DESIERTO</v>
          </cell>
          <cell r="BB473" t="str">
            <v>DESIERTO</v>
          </cell>
          <cell r="BD473" t="str">
            <v>LP-SM-24-2024-CENARES/MINSA-1</v>
          </cell>
        </row>
        <row r="474">
          <cell r="D474" t="str">
            <v>12427</v>
          </cell>
          <cell r="E474" t="str">
            <v>495700580023</v>
          </cell>
          <cell r="F474" t="str">
            <v>SUTURA SEDA NEGRA TRENZADA 5/0 C/A 3/8 CIRCULO CORTANTE 20 mm X 75 cm   UNIDAD</v>
          </cell>
          <cell r="G474" t="str">
            <v>DDMM Y OTROS</v>
          </cell>
          <cell r="H474" t="str">
            <v>-</v>
          </cell>
          <cell r="I474" t="str">
            <v>-</v>
          </cell>
          <cell r="J474">
            <v>2.71</v>
          </cell>
          <cell r="P474">
            <v>18084</v>
          </cell>
          <cell r="AA474">
            <v>18084</v>
          </cell>
          <cell r="AB474">
            <v>49007.64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K474">
            <v>0</v>
          </cell>
          <cell r="AL474">
            <v>0</v>
          </cell>
          <cell r="AM474">
            <v>49007.64</v>
          </cell>
          <cell r="AN474">
            <v>0</v>
          </cell>
          <cell r="AO474">
            <v>0</v>
          </cell>
          <cell r="AP474">
            <v>0</v>
          </cell>
          <cell r="AQ474">
            <v>0</v>
          </cell>
          <cell r="AR474">
            <v>0</v>
          </cell>
          <cell r="AS474">
            <v>0</v>
          </cell>
          <cell r="AT474">
            <v>0</v>
          </cell>
          <cell r="AU474">
            <v>0</v>
          </cell>
          <cell r="AV474">
            <v>0</v>
          </cell>
          <cell r="AW474">
            <v>0</v>
          </cell>
          <cell r="AX474">
            <v>0</v>
          </cell>
          <cell r="AY474">
            <v>0</v>
          </cell>
          <cell r="AZ474" t="str">
            <v xml:space="preserve">AS DDMM CENTR SUTURA SEDA NEGRA 5 - DERIVA la AS 32-2024 (3 ITEMS)  </v>
          </cell>
          <cell r="BA474" t="str">
            <v>INDAGACIÓN DE MERCADO 2DA CONVOCATORIA</v>
          </cell>
          <cell r="BB474" t="str">
            <v>INDAGACIÓN DE MERCADO (DESIERTO CENARES - CORPORATIVA)</v>
          </cell>
          <cell r="BD474" t="str">
            <v>AS-SM-32-2024-CENARES/MINSA-1</v>
          </cell>
        </row>
        <row r="475">
          <cell r="D475" t="str">
            <v>54001</v>
          </cell>
          <cell r="E475" t="str">
            <v>583600140029</v>
          </cell>
          <cell r="F475" t="str">
            <v>NITROFURAL 200 mg/100 g 500 g POMADA</v>
          </cell>
          <cell r="G475" t="str">
            <v>PPFF</v>
          </cell>
          <cell r="H475" t="str">
            <v>-</v>
          </cell>
          <cell r="I475" t="str">
            <v>-</v>
          </cell>
          <cell r="J475">
            <v>65</v>
          </cell>
          <cell r="P475">
            <v>5356</v>
          </cell>
          <cell r="AA475">
            <v>5356</v>
          </cell>
          <cell r="AB475">
            <v>348140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348140</v>
          </cell>
          <cell r="AN475">
            <v>0</v>
          </cell>
          <cell r="AO475">
            <v>0</v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>
            <v>0</v>
          </cell>
          <cell r="AU475">
            <v>0</v>
          </cell>
          <cell r="AV475">
            <v>0</v>
          </cell>
          <cell r="AW475">
            <v>0</v>
          </cell>
          <cell r="AX475">
            <v>0</v>
          </cell>
          <cell r="AY475">
            <v>0</v>
          </cell>
          <cell r="AZ475" t="str">
            <v>AS PPFF CENTR NITROFURAL POMADA (SEGUNDA CONVOCATORIA) deriva de una SIE PPFF CENTR NITROFURAL POMADA</v>
          </cell>
          <cell r="BA475" t="str">
            <v>CONVOCADO</v>
          </cell>
          <cell r="BB475" t="str">
            <v>CONVOCADO</v>
          </cell>
          <cell r="BD475" t="str">
            <v>SIE-SIE-63-2024-CENARES/MINSA-1</v>
          </cell>
          <cell r="BF475" t="str">
            <v>AS-SM-53-2024-CENARES/MINSA-1</v>
          </cell>
        </row>
        <row r="476">
          <cell r="D476" t="str">
            <v>03783</v>
          </cell>
          <cell r="E476" t="str">
            <v>585100070013</v>
          </cell>
          <cell r="F476" t="str">
            <v>DEXTROSA 10 g/100 mL (10 %) 1 L INYECTABLE</v>
          </cell>
          <cell r="G476" t="str">
            <v>PPFF</v>
          </cell>
          <cell r="H476">
            <v>6.72</v>
          </cell>
          <cell r="I476">
            <v>7.3919999999999995</v>
          </cell>
          <cell r="J476">
            <v>6.41</v>
          </cell>
          <cell r="P476">
            <v>131160</v>
          </cell>
          <cell r="U476">
            <v>1980</v>
          </cell>
          <cell r="AA476">
            <v>133140</v>
          </cell>
          <cell r="AB476">
            <v>840735.6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12691.800000000001</v>
          </cell>
          <cell r="AH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853427.4</v>
          </cell>
          <cell r="AN476">
            <v>0</v>
          </cell>
          <cell r="AO476">
            <v>0</v>
          </cell>
          <cell r="AP476">
            <v>0</v>
          </cell>
          <cell r="AQ476">
            <v>0</v>
          </cell>
          <cell r="AR476">
            <v>0</v>
          </cell>
          <cell r="AS476">
            <v>0</v>
          </cell>
          <cell r="AT476">
            <v>0</v>
          </cell>
          <cell r="AU476">
            <v>0</v>
          </cell>
          <cell r="AV476">
            <v>0</v>
          </cell>
          <cell r="AW476">
            <v>0</v>
          </cell>
          <cell r="AX476">
            <v>0</v>
          </cell>
          <cell r="AY476">
            <v>0</v>
          </cell>
          <cell r="AZ476" t="str">
            <v>AS PPFF CORP GRAN VOLUMEN II - 4 ÍTEMS (SEGUNDA CONVOCATORIA) deriva de la SIE PPFF CORP GRAN VOLUMEN II (7 ÍTEMS)</v>
          </cell>
          <cell r="BA476" t="str">
            <v>INDAGACIÓN DE MERCADO 2DA CONVOCATORIA</v>
          </cell>
          <cell r="BB476" t="str">
            <v>INDAGACIÓN DE MERCADO 2DA CONVOCATORIA</v>
          </cell>
          <cell r="BC476" t="str">
            <v>INDAGACIÓN DE MERCADO 2DA CONVOCATORIA</v>
          </cell>
          <cell r="BD476" t="str">
            <v>SIE-SIE-54-2024-CENARES/MINSA-1</v>
          </cell>
        </row>
        <row r="477">
          <cell r="D477" t="str">
            <v>03789</v>
          </cell>
          <cell r="E477" t="str">
            <v>585100070011</v>
          </cell>
          <cell r="F477" t="str">
            <v>DEXTROSA 5 g/100 mL (5 %) 1 L INYECTABLE</v>
          </cell>
          <cell r="G477" t="str">
            <v>PPFF</v>
          </cell>
          <cell r="H477">
            <v>4.2</v>
          </cell>
          <cell r="I477">
            <v>4.62</v>
          </cell>
          <cell r="J477">
            <v>2.73</v>
          </cell>
          <cell r="P477">
            <v>1104720</v>
          </cell>
          <cell r="R477">
            <v>2004</v>
          </cell>
          <cell r="S477">
            <v>9996</v>
          </cell>
          <cell r="T477">
            <v>1908</v>
          </cell>
          <cell r="U477">
            <v>14736</v>
          </cell>
          <cell r="W477">
            <v>408</v>
          </cell>
          <cell r="AA477">
            <v>1133772</v>
          </cell>
          <cell r="AB477">
            <v>3015885.6</v>
          </cell>
          <cell r="AC477">
            <v>0</v>
          </cell>
          <cell r="AD477">
            <v>5470.92</v>
          </cell>
          <cell r="AE477">
            <v>27289.079999999998</v>
          </cell>
          <cell r="AF477">
            <v>5208.84</v>
          </cell>
          <cell r="AG477">
            <v>40229.279999999999</v>
          </cell>
          <cell r="AH477">
            <v>0</v>
          </cell>
          <cell r="AI477">
            <v>1113.8399999999999</v>
          </cell>
          <cell r="AJ477">
            <v>0</v>
          </cell>
          <cell r="AK477">
            <v>0</v>
          </cell>
          <cell r="AL477">
            <v>0</v>
          </cell>
          <cell r="AM477">
            <v>3095197.56</v>
          </cell>
          <cell r="AN477">
            <v>0</v>
          </cell>
          <cell r="AO477">
            <v>0</v>
          </cell>
          <cell r="AP477">
            <v>0</v>
          </cell>
          <cell r="AQ477">
            <v>0</v>
          </cell>
          <cell r="AR477">
            <v>0</v>
          </cell>
          <cell r="AS477">
            <v>0</v>
          </cell>
          <cell r="AT477">
            <v>0</v>
          </cell>
          <cell r="AU477">
            <v>0</v>
          </cell>
          <cell r="AV477">
            <v>0</v>
          </cell>
          <cell r="AW477">
            <v>0</v>
          </cell>
          <cell r="AX477">
            <v>0</v>
          </cell>
          <cell r="AY477">
            <v>0</v>
          </cell>
          <cell r="AZ477" t="str">
            <v>AS PPFF CORP GRAN VOLUMEN II - 4 ÍTEMS (SEGUNDA CONVOCATORIA) deriva de la SIE PPFF CORP GRAN VOLUMEN II (7 ÍTEMS)</v>
          </cell>
          <cell r="BA477" t="str">
            <v>INDAGACIÓN DE MERCADO 2DA CONVOCATORIA</v>
          </cell>
          <cell r="BB477" t="str">
            <v>INDAGACIÓN DE MERCADO 2DA CONVOCATORIA</v>
          </cell>
          <cell r="BC477" t="str">
            <v>INDAGACIÓN DE MERCADO 2DA CONVOCATORIA</v>
          </cell>
          <cell r="BD477" t="str">
            <v>SIE-SIE-54-2024-CENARES/MINSA-1</v>
          </cell>
        </row>
        <row r="478">
          <cell r="D478" t="str">
            <v>26368</v>
          </cell>
          <cell r="E478" t="str">
            <v>585100100035</v>
          </cell>
          <cell r="F478" t="str">
            <v>SODIO CLORURO (CIRCUITO CERRADO ) 900 mg/100 mL (0.9 %) CIRCUITO CERRADO 1 L INYECTABLE</v>
          </cell>
          <cell r="G478" t="str">
            <v>PPFF</v>
          </cell>
          <cell r="H478">
            <v>3.15</v>
          </cell>
          <cell r="I478">
            <v>3.4649999999999999</v>
          </cell>
          <cell r="J478">
            <v>3.09</v>
          </cell>
          <cell r="P478">
            <v>486444</v>
          </cell>
          <cell r="X478">
            <v>23904</v>
          </cell>
          <cell r="AA478">
            <v>510348</v>
          </cell>
          <cell r="AB478">
            <v>1503111.96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  <cell r="AH478">
            <v>0</v>
          </cell>
          <cell r="AI478">
            <v>0</v>
          </cell>
          <cell r="AJ478">
            <v>73863.360000000001</v>
          </cell>
          <cell r="AK478">
            <v>0</v>
          </cell>
          <cell r="AL478">
            <v>0</v>
          </cell>
          <cell r="AM478">
            <v>1576975.3199999998</v>
          </cell>
          <cell r="AN478">
            <v>0</v>
          </cell>
          <cell r="AO478">
            <v>0</v>
          </cell>
          <cell r="AP478">
            <v>0</v>
          </cell>
          <cell r="AQ478">
            <v>0</v>
          </cell>
          <cell r="AR478">
            <v>0</v>
          </cell>
          <cell r="AS478">
            <v>0</v>
          </cell>
          <cell r="AT478">
            <v>0</v>
          </cell>
          <cell r="AU478">
            <v>0</v>
          </cell>
          <cell r="AV478">
            <v>0</v>
          </cell>
          <cell r="AW478">
            <v>0</v>
          </cell>
          <cell r="AX478">
            <v>0</v>
          </cell>
          <cell r="AY478">
            <v>0</v>
          </cell>
          <cell r="AZ478" t="str">
            <v>AS PPFF CORP GRAN VOLUMEN II - 4 ÍTEMS (SEGUNDA CONVOCATORIA) deriva de la SIE PPFF CORP GRAN VOLUMEN II (7 ÍTEMS)</v>
          </cell>
          <cell r="BA478" t="str">
            <v>INDAGACIÓN DE MERCADO 2DA CONVOCATORIA</v>
          </cell>
          <cell r="BB478" t="str">
            <v>INDAGACIÓN DE MERCADO 2DA CONVOCATORIA</v>
          </cell>
          <cell r="BC478" t="str">
            <v>INDAGACIÓN DE MERCADO 2DA CONVOCATORIA</v>
          </cell>
          <cell r="BD478" t="str">
            <v>SIE-SIE-54-2024-CENARES/MINSA-1</v>
          </cell>
        </row>
        <row r="479">
          <cell r="D479" t="str">
            <v>26434</v>
          </cell>
          <cell r="E479" t="str">
            <v>585100100032</v>
          </cell>
          <cell r="F479" t="str">
            <v>SODIO CLORURO (CIRCUITO CERRADO ) 900 mg/100 mL (0.9 %) CIRCUITO CERRADO 100 mL INYECTABLE</v>
          </cell>
          <cell r="G479" t="str">
            <v>PPFF</v>
          </cell>
          <cell r="H479">
            <v>1.79</v>
          </cell>
          <cell r="I479">
            <v>1.9690000000000001</v>
          </cell>
          <cell r="J479">
            <v>1.35</v>
          </cell>
          <cell r="P479">
            <v>710412</v>
          </cell>
          <cell r="X479">
            <v>23760</v>
          </cell>
          <cell r="AA479">
            <v>734172</v>
          </cell>
          <cell r="AB479">
            <v>959056.20000000007</v>
          </cell>
          <cell r="AC479">
            <v>0</v>
          </cell>
          <cell r="AD479">
            <v>0</v>
          </cell>
          <cell r="AE479">
            <v>0</v>
          </cell>
          <cell r="AF479">
            <v>0</v>
          </cell>
          <cell r="AG479">
            <v>0</v>
          </cell>
          <cell r="AH479">
            <v>0</v>
          </cell>
          <cell r="AI479">
            <v>0</v>
          </cell>
          <cell r="AJ479">
            <v>32076.000000000004</v>
          </cell>
          <cell r="AK479">
            <v>0</v>
          </cell>
          <cell r="AL479">
            <v>0</v>
          </cell>
          <cell r="AM479">
            <v>991132.20000000007</v>
          </cell>
          <cell r="AN479">
            <v>0</v>
          </cell>
          <cell r="AO479">
            <v>0</v>
          </cell>
          <cell r="AP479">
            <v>0</v>
          </cell>
          <cell r="AQ479">
            <v>0</v>
          </cell>
          <cell r="AR479">
            <v>0</v>
          </cell>
          <cell r="AS479">
            <v>0</v>
          </cell>
          <cell r="AT479">
            <v>0</v>
          </cell>
          <cell r="AU479">
            <v>0</v>
          </cell>
          <cell r="AV479">
            <v>0</v>
          </cell>
          <cell r="AW479">
            <v>0</v>
          </cell>
          <cell r="AX479">
            <v>0</v>
          </cell>
          <cell r="AY479">
            <v>0</v>
          </cell>
          <cell r="AZ479" t="str">
            <v>AS PPFF CORP GRAN VOLUMEN II - 4 ÍTEMS (SEGUNDA CONVOCATORIA) deriva de la SIE PPFF CORP GRAN VOLUMEN II (7 ÍTEMS)</v>
          </cell>
          <cell r="BA479" t="str">
            <v>INDAGACIÓN DE MERCADO 2DA CONVOCATORIA</v>
          </cell>
          <cell r="BB479" t="str">
            <v>INDAGACIÓN DE MERCADO 2DA CONVOCATORIA</v>
          </cell>
          <cell r="BC479" t="str">
            <v>INDAGACIÓN DE MERCADO 2DA CONVOCATORIA</v>
          </cell>
          <cell r="BD479" t="str">
            <v>SIE-SIE-54-2024-CENARES/MINSA-1</v>
          </cell>
        </row>
        <row r="480">
          <cell r="D480" t="str">
            <v>22202</v>
          </cell>
          <cell r="E480" t="str">
            <v>495701490025</v>
          </cell>
          <cell r="F480" t="str">
            <v>CATETER VENOSO CENTRAL DOBLE LUMEN 5 FR X 13 cm   UNIDAD</v>
          </cell>
          <cell r="G480" t="str">
            <v>DDMM Y OTROS</v>
          </cell>
          <cell r="H480" t="str">
            <v>-</v>
          </cell>
          <cell r="I480" t="str">
            <v>-</v>
          </cell>
          <cell r="J480">
            <v>124.96</v>
          </cell>
          <cell r="P480">
            <v>1570</v>
          </cell>
          <cell r="AA480">
            <v>1570</v>
          </cell>
          <cell r="AB480">
            <v>196187.19999999998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  <cell r="AG480">
            <v>0</v>
          </cell>
          <cell r="AH480">
            <v>0</v>
          </cell>
          <cell r="AI480">
            <v>0</v>
          </cell>
          <cell r="AJ480">
            <v>0</v>
          </cell>
          <cell r="AK480">
            <v>0</v>
          </cell>
          <cell r="AL480">
            <v>0</v>
          </cell>
          <cell r="AM480">
            <v>196187.19999999998</v>
          </cell>
          <cell r="AN480">
            <v>0</v>
          </cell>
          <cell r="AO480">
            <v>0</v>
          </cell>
          <cell r="AP480">
            <v>0</v>
          </cell>
          <cell r="AQ480">
            <v>0</v>
          </cell>
          <cell r="AR480">
            <v>0</v>
          </cell>
          <cell r="AS480">
            <v>0</v>
          </cell>
          <cell r="AT480">
            <v>0</v>
          </cell>
          <cell r="AU480">
            <v>0</v>
          </cell>
          <cell r="AV480">
            <v>0</v>
          </cell>
          <cell r="AW480">
            <v>0</v>
          </cell>
          <cell r="AX480">
            <v>0</v>
          </cell>
          <cell r="AY480">
            <v>0</v>
          </cell>
          <cell r="AZ480" t="str">
            <v>ASH DDMM CENTR (6 ITEMS)</v>
          </cell>
          <cell r="BA480" t="str">
            <v>CONVOCADO</v>
          </cell>
          <cell r="BB480" t="str">
            <v>CONVOCADO</v>
          </cell>
          <cell r="BD480" t="str">
            <v>AS-Homologacion-SM-6-2024-CENARES/ MINSA-1</v>
          </cell>
          <cell r="BE480">
            <v>45603</v>
          </cell>
          <cell r="BF480" t="str">
            <v>AS-Homologacion-SM-6-2024-CENARES/ MINSA-2</v>
          </cell>
        </row>
        <row r="481">
          <cell r="D481" t="str">
            <v>23051</v>
          </cell>
          <cell r="E481" t="str">
            <v>495701490019</v>
          </cell>
          <cell r="F481" t="str">
            <v>CATETER VENOSO CENTRAL DOBLE LUMEN 4 FR X 13 cm   UNIDAD</v>
          </cell>
          <cell r="G481" t="str">
            <v>DDMM Y OTROS</v>
          </cell>
          <cell r="H481" t="str">
            <v>-</v>
          </cell>
          <cell r="I481" t="str">
            <v>-</v>
          </cell>
          <cell r="J481">
            <v>58.96</v>
          </cell>
          <cell r="P481">
            <v>2090</v>
          </cell>
          <cell r="AA481">
            <v>2090</v>
          </cell>
          <cell r="AB481">
            <v>123226.40000000001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  <cell r="AH481">
            <v>0</v>
          </cell>
          <cell r="AI481">
            <v>0</v>
          </cell>
          <cell r="AJ481">
            <v>0</v>
          </cell>
          <cell r="AK481">
            <v>0</v>
          </cell>
          <cell r="AL481">
            <v>0</v>
          </cell>
          <cell r="AM481">
            <v>123226.40000000001</v>
          </cell>
          <cell r="AN481">
            <v>0</v>
          </cell>
          <cell r="AO481">
            <v>0</v>
          </cell>
          <cell r="AP481">
            <v>0</v>
          </cell>
          <cell r="AQ481">
            <v>0</v>
          </cell>
          <cell r="AR481">
            <v>0</v>
          </cell>
          <cell r="AS481">
            <v>0</v>
          </cell>
          <cell r="AT481">
            <v>0</v>
          </cell>
          <cell r="AU481">
            <v>0</v>
          </cell>
          <cell r="AV481">
            <v>0</v>
          </cell>
          <cell r="AW481">
            <v>0</v>
          </cell>
          <cell r="AX481">
            <v>0</v>
          </cell>
          <cell r="AY481">
            <v>0</v>
          </cell>
          <cell r="AZ481" t="str">
            <v>ASH DDMM CENTR (6 ITEMS)</v>
          </cell>
          <cell r="BA481" t="str">
            <v>CONVOCADO</v>
          </cell>
          <cell r="BB481" t="str">
            <v>CONVOCADO</v>
          </cell>
          <cell r="BD481" t="str">
            <v>AS-Homologacion-SM-6-2024-CENARES/ MINSA-1</v>
          </cell>
          <cell r="BE481">
            <v>45603</v>
          </cell>
          <cell r="BF481" t="str">
            <v>AS-Homologacion-SM-6-2024-CENARES/ MINSA-2</v>
          </cell>
        </row>
        <row r="482">
          <cell r="D482" t="str">
            <v>10419</v>
          </cell>
          <cell r="E482" t="str">
            <v>495700180004</v>
          </cell>
          <cell r="F482" t="str">
            <v>CANULA BINASAL PARA OXIGENO PEDIATRICO   UNIDAD</v>
          </cell>
          <cell r="G482" t="str">
            <v>DDMM Y OTROS</v>
          </cell>
          <cell r="H482">
            <v>1.39</v>
          </cell>
          <cell r="I482">
            <v>1.5289999999999999</v>
          </cell>
          <cell r="J482">
            <v>1.2</v>
          </cell>
          <cell r="M482">
            <v>1.29</v>
          </cell>
          <cell r="P482">
            <v>57160</v>
          </cell>
          <cell r="U482">
            <v>500</v>
          </cell>
          <cell r="W482">
            <v>20</v>
          </cell>
          <cell r="AA482">
            <v>57680</v>
          </cell>
          <cell r="AB482">
            <v>68592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600</v>
          </cell>
          <cell r="AH482">
            <v>0</v>
          </cell>
          <cell r="AI482">
            <v>24</v>
          </cell>
          <cell r="AJ482">
            <v>0</v>
          </cell>
          <cell r="AK482">
            <v>0</v>
          </cell>
          <cell r="AL482">
            <v>0</v>
          </cell>
          <cell r="AM482">
            <v>69216</v>
          </cell>
          <cell r="AN482">
            <v>73736.400000000009</v>
          </cell>
          <cell r="AO482">
            <v>0</v>
          </cell>
          <cell r="AP482">
            <v>0</v>
          </cell>
          <cell r="AQ482">
            <v>0</v>
          </cell>
          <cell r="AR482">
            <v>0</v>
          </cell>
          <cell r="AS482">
            <v>645</v>
          </cell>
          <cell r="AT482">
            <v>0</v>
          </cell>
          <cell r="AU482">
            <v>25.8</v>
          </cell>
          <cell r="AV482">
            <v>0</v>
          </cell>
          <cell r="AW482">
            <v>0</v>
          </cell>
          <cell r="AX482">
            <v>0</v>
          </cell>
          <cell r="AY482">
            <v>74407.199999999997</v>
          </cell>
          <cell r="AZ482" t="str">
            <v>ASH DDMM CENTR 03 ÍTEMS, VIENE DE LA ASH N°05-2024</v>
          </cell>
          <cell r="BA482" t="str">
            <v>INDAGACIÓN DE MERCADO 2DA CONVOCATORIA</v>
          </cell>
          <cell r="BB482" t="str">
            <v>INDAGACIÓN DE MERCADO (DESIERTO CENARES - CORPORATIVA)</v>
          </cell>
          <cell r="BC482" t="str">
            <v>INDAGACIÓN DE MERCADO (DESIERTO CENARES - CORPORATIVA)</v>
          </cell>
          <cell r="BD482" t="str">
            <v>AS-Homologacion-SM-5-2024-CENARES/ MINSA-1</v>
          </cell>
        </row>
        <row r="483">
          <cell r="D483" t="str">
            <v>15334</v>
          </cell>
          <cell r="E483" t="str">
            <v>495700180005</v>
          </cell>
          <cell r="F483" t="str">
            <v>CANULA BINASAL PARA OXIGENO ADULTO   UNIDAD</v>
          </cell>
          <cell r="G483" t="str">
            <v>DDMM Y OTROS</v>
          </cell>
          <cell r="H483">
            <v>1.39</v>
          </cell>
          <cell r="I483">
            <v>1.5289999999999999</v>
          </cell>
          <cell r="J483">
            <v>1.1399999999999999</v>
          </cell>
          <cell r="M483">
            <v>1.3</v>
          </cell>
          <cell r="P483">
            <v>276660</v>
          </cell>
          <cell r="S483">
            <v>5000</v>
          </cell>
          <cell r="T483">
            <v>250</v>
          </cell>
          <cell r="U483">
            <v>7700</v>
          </cell>
          <cell r="W483">
            <v>120</v>
          </cell>
          <cell r="X483">
            <v>200</v>
          </cell>
          <cell r="Z483">
            <v>1200</v>
          </cell>
          <cell r="AA483">
            <v>291130</v>
          </cell>
          <cell r="AB483">
            <v>315392.39999999997</v>
          </cell>
          <cell r="AC483">
            <v>0</v>
          </cell>
          <cell r="AD483">
            <v>0</v>
          </cell>
          <cell r="AE483">
            <v>5699.9999999999991</v>
          </cell>
          <cell r="AF483">
            <v>285</v>
          </cell>
          <cell r="AG483">
            <v>8778</v>
          </cell>
          <cell r="AH483">
            <v>0</v>
          </cell>
          <cell r="AI483">
            <v>136.79999999999998</v>
          </cell>
          <cell r="AJ483">
            <v>227.99999999999997</v>
          </cell>
          <cell r="AK483">
            <v>0</v>
          </cell>
          <cell r="AL483">
            <v>1367.9999999999998</v>
          </cell>
          <cell r="AM483">
            <v>331888.19999999995</v>
          </cell>
          <cell r="AN483">
            <v>359658</v>
          </cell>
          <cell r="AO483">
            <v>0</v>
          </cell>
          <cell r="AP483">
            <v>0</v>
          </cell>
          <cell r="AQ483">
            <v>6500</v>
          </cell>
          <cell r="AR483">
            <v>325</v>
          </cell>
          <cell r="AS483">
            <v>10010</v>
          </cell>
          <cell r="AT483">
            <v>0</v>
          </cell>
          <cell r="AU483">
            <v>156</v>
          </cell>
          <cell r="AV483">
            <v>260</v>
          </cell>
          <cell r="AW483">
            <v>0</v>
          </cell>
          <cell r="AX483">
            <v>1560</v>
          </cell>
          <cell r="AY483">
            <v>378469</v>
          </cell>
          <cell r="AZ483" t="str">
            <v>ASH DDMM CENTR 03 ÍTEMS, VIENE DE LA ASH N°05-2024</v>
          </cell>
          <cell r="BA483" t="str">
            <v>INDAGACIÓN DE MERCADO 2DA CONVOCATORIA</v>
          </cell>
          <cell r="BB483" t="str">
            <v>INDAGACIÓN DE MERCADO (DESIERTO CENARES - CORPORATIVA)</v>
          </cell>
          <cell r="BC483" t="str">
            <v>INDAGACIÓN DE MERCADO (DESIERTO CENARES - CORPORATIVA)</v>
          </cell>
          <cell r="BD483" t="str">
            <v>AS-Homologacion-SM-5-2024-CENARES/ MINSA-1</v>
          </cell>
        </row>
        <row r="484">
          <cell r="D484" t="str">
            <v>15336</v>
          </cell>
          <cell r="E484" t="str">
            <v>495700180025</v>
          </cell>
          <cell r="F484" t="str">
            <v>CANULA BINASAL PARA OXIGENO NEONATO   UNIDAD</v>
          </cell>
          <cell r="G484" t="str">
            <v>DDMM Y OTROS</v>
          </cell>
          <cell r="H484">
            <v>1.42</v>
          </cell>
          <cell r="I484">
            <v>1.5619999999999998</v>
          </cell>
          <cell r="J484">
            <v>1.37</v>
          </cell>
          <cell r="M484">
            <v>2</v>
          </cell>
          <cell r="P484">
            <v>34080</v>
          </cell>
          <cell r="U484">
            <v>60</v>
          </cell>
          <cell r="AA484">
            <v>34140</v>
          </cell>
          <cell r="AB484">
            <v>46689.600000000006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82.2</v>
          </cell>
          <cell r="AH484">
            <v>0</v>
          </cell>
          <cell r="AI484">
            <v>0</v>
          </cell>
          <cell r="AJ484">
            <v>0</v>
          </cell>
          <cell r="AK484">
            <v>0</v>
          </cell>
          <cell r="AL484">
            <v>0</v>
          </cell>
          <cell r="AM484">
            <v>46771.8</v>
          </cell>
          <cell r="AN484">
            <v>68160</v>
          </cell>
          <cell r="AO484">
            <v>0</v>
          </cell>
          <cell r="AP484">
            <v>0</v>
          </cell>
          <cell r="AQ484">
            <v>0</v>
          </cell>
          <cell r="AR484">
            <v>0</v>
          </cell>
          <cell r="AS484">
            <v>120</v>
          </cell>
          <cell r="AT484">
            <v>0</v>
          </cell>
          <cell r="AU484">
            <v>0</v>
          </cell>
          <cell r="AV484">
            <v>0</v>
          </cell>
          <cell r="AW484">
            <v>0</v>
          </cell>
          <cell r="AX484">
            <v>0</v>
          </cell>
          <cell r="AY484">
            <v>68280</v>
          </cell>
          <cell r="AZ484" t="str">
            <v>ASH DDMM CENTR 03 ÍTEMS, VIENE DE LA ASH N°05-2024</v>
          </cell>
          <cell r="BA484" t="str">
            <v>INDAGACIÓN DE MERCADO 2DA CONVOCATORIA</v>
          </cell>
          <cell r="BB484" t="str">
            <v>INDAGACIÓN DE MERCADO (DESIERTO CENARES - CORPORATIVA)</v>
          </cell>
          <cell r="BC484" t="str">
            <v>INDAGACIÓN DE MERCADO (DESIERTO CENARES - CORPORATIVA)</v>
          </cell>
          <cell r="BD484" t="str">
            <v>AS-Homologacion-SM-5-2024-CENARES/ MINSA-1</v>
          </cell>
        </row>
        <row r="485">
          <cell r="D485" t="str">
            <v>06111</v>
          </cell>
          <cell r="E485" t="str">
            <v>584400610001</v>
          </cell>
          <cell r="F485" t="str">
            <v>TETRACICLINA CLORHIDRATO (UNGÜENTO OFTALMICO) 1 g/100 g (1 %) 6 g UNGÜENTO</v>
          </cell>
          <cell r="G485" t="str">
            <v>PPFF</v>
          </cell>
          <cell r="H485">
            <v>12.86</v>
          </cell>
          <cell r="I485">
            <v>14.145999999999999</v>
          </cell>
          <cell r="J485">
            <v>12.25</v>
          </cell>
          <cell r="K485">
            <v>134233.99</v>
          </cell>
          <cell r="L485">
            <v>9375</v>
          </cell>
          <cell r="M485">
            <v>14.318292266666665</v>
          </cell>
          <cell r="P485">
            <v>318575</v>
          </cell>
          <cell r="R485">
            <v>300</v>
          </cell>
          <cell r="S485">
            <v>800</v>
          </cell>
          <cell r="T485">
            <v>325</v>
          </cell>
          <cell r="U485">
            <v>5500</v>
          </cell>
          <cell r="W485">
            <v>2500</v>
          </cell>
          <cell r="X485">
            <v>150</v>
          </cell>
          <cell r="Y485">
            <v>100</v>
          </cell>
          <cell r="AA485">
            <v>328250</v>
          </cell>
          <cell r="AB485">
            <v>3902543.75</v>
          </cell>
          <cell r="AC485">
            <v>0</v>
          </cell>
          <cell r="AD485">
            <v>3675</v>
          </cell>
          <cell r="AE485">
            <v>9800</v>
          </cell>
          <cell r="AF485">
            <v>3981.25</v>
          </cell>
          <cell r="AG485">
            <v>67375</v>
          </cell>
          <cell r="AH485">
            <v>0</v>
          </cell>
          <cell r="AI485">
            <v>30625</v>
          </cell>
          <cell r="AJ485">
            <v>1837.5</v>
          </cell>
          <cell r="AK485">
            <v>1225</v>
          </cell>
          <cell r="AL485">
            <v>0</v>
          </cell>
          <cell r="AM485">
            <v>4021062.5</v>
          </cell>
          <cell r="AN485">
            <v>4561449.9588533333</v>
          </cell>
          <cell r="AO485">
            <v>0</v>
          </cell>
          <cell r="AP485">
            <v>4295.4876799999993</v>
          </cell>
          <cell r="AQ485">
            <v>11454.633813333332</v>
          </cell>
          <cell r="AR485">
            <v>4653.4449866666664</v>
          </cell>
          <cell r="AS485">
            <v>78750.607466666654</v>
          </cell>
          <cell r="AT485">
            <v>0</v>
          </cell>
          <cell r="AU485">
            <v>35795.730666666663</v>
          </cell>
          <cell r="AV485">
            <v>2147.7438399999996</v>
          </cell>
          <cell r="AW485">
            <v>1431.8292266666665</v>
          </cell>
          <cell r="AX485">
            <v>0</v>
          </cell>
          <cell r="AY485">
            <v>4699979.4365333328</v>
          </cell>
          <cell r="AZ485" t="str">
            <v>LP PPFF CENTR TETRACICLINA UNGÜENTO OFTALMICO</v>
          </cell>
          <cell r="BA485" t="str">
            <v>INDAGACIÓN DE MERCADO 2DA CONVOCATORIA</v>
          </cell>
          <cell r="BB485" t="str">
            <v>INDAGACIÓN DE MERCADO (DESIERTO CENARES - CORPORATIVA)</v>
          </cell>
          <cell r="BC485" t="str">
            <v>INDAGACIÓN DE MERCADO (DESIERTO CENARES - CORPORATIVA)</v>
          </cell>
          <cell r="BD485" t="str">
            <v>LP-SM-28-2024-CENARES/MINSA-1</v>
          </cell>
          <cell r="BE485">
            <v>45566</v>
          </cell>
        </row>
        <row r="486">
          <cell r="D486" t="str">
            <v>12011</v>
          </cell>
          <cell r="E486" t="str">
            <v>495700570045</v>
          </cell>
          <cell r="F486" t="str">
            <v>SUTURA CATGUT CROMICO 1 C/A 1/2 CIRCULO REDONDA 40 mm X 70 cm   UNIDAD</v>
          </cell>
          <cell r="G486" t="str">
            <v>DDMM Y OTROS</v>
          </cell>
          <cell r="H486">
            <v>4.2</v>
          </cell>
          <cell r="I486">
            <v>4.62</v>
          </cell>
          <cell r="J486">
            <v>3.8</v>
          </cell>
          <cell r="P486">
            <v>143748</v>
          </cell>
          <cell r="U486">
            <v>5700</v>
          </cell>
          <cell r="AA486">
            <v>149448</v>
          </cell>
          <cell r="AB486">
            <v>546242.4</v>
          </cell>
          <cell r="AC486">
            <v>0</v>
          </cell>
          <cell r="AD486">
            <v>0</v>
          </cell>
          <cell r="AE486">
            <v>0</v>
          </cell>
          <cell r="AF486">
            <v>0</v>
          </cell>
          <cell r="AG486">
            <v>21660</v>
          </cell>
          <cell r="AH486">
            <v>0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567902.4</v>
          </cell>
          <cell r="AN486">
            <v>0</v>
          </cell>
          <cell r="AO486">
            <v>0</v>
          </cell>
          <cell r="AP486">
            <v>0</v>
          </cell>
          <cell r="AQ486">
            <v>0</v>
          </cell>
          <cell r="AR486">
            <v>0</v>
          </cell>
          <cell r="AS486">
            <v>0</v>
          </cell>
          <cell r="AT486">
            <v>0</v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>
            <v>0</v>
          </cell>
          <cell r="AZ486" t="str">
            <v>SIE DDMM CENTR 5 ÍTEMS, VIENE DE LA SIE CORP 8 ITEMS (SIE N°62)</v>
          </cell>
          <cell r="BA486" t="str">
            <v>INDAGACIÓN DE MERCADO 2DA CONVOCATORIA</v>
          </cell>
          <cell r="BB486" t="str">
            <v>INDAGACIÓN DE MERCADO 2DA CONVOCATORIA</v>
          </cell>
          <cell r="BD486" t="str">
            <v>SIE-SIE-62-2024-CENARES/MINSA-1</v>
          </cell>
          <cell r="BE486">
            <v>45616</v>
          </cell>
        </row>
        <row r="487">
          <cell r="D487" t="str">
            <v>12795</v>
          </cell>
          <cell r="E487" t="str">
            <v>495700790001</v>
          </cell>
          <cell r="F487" t="str">
            <v>VENDA DE YESO 4" X 5 yd   UNIDAD</v>
          </cell>
          <cell r="G487" t="str">
            <v>DDMM Y OTROS</v>
          </cell>
          <cell r="H487">
            <v>4.5699999999999994</v>
          </cell>
          <cell r="I487">
            <v>5.0269999999999992</v>
          </cell>
          <cell r="J487">
            <v>4.3600000000000003</v>
          </cell>
          <cell r="P487">
            <v>80633</v>
          </cell>
          <cell r="R487">
            <v>300</v>
          </cell>
          <cell r="U487">
            <v>4252</v>
          </cell>
          <cell r="W487">
            <v>240</v>
          </cell>
          <cell r="AA487">
            <v>85425</v>
          </cell>
          <cell r="AB487">
            <v>351559.88</v>
          </cell>
          <cell r="AC487">
            <v>0</v>
          </cell>
          <cell r="AD487">
            <v>1308</v>
          </cell>
          <cell r="AE487">
            <v>0</v>
          </cell>
          <cell r="AF487">
            <v>0</v>
          </cell>
          <cell r="AG487">
            <v>18538.72</v>
          </cell>
          <cell r="AH487">
            <v>0</v>
          </cell>
          <cell r="AI487">
            <v>1046.4000000000001</v>
          </cell>
          <cell r="AJ487">
            <v>0</v>
          </cell>
          <cell r="AK487">
            <v>0</v>
          </cell>
          <cell r="AL487">
            <v>0</v>
          </cell>
          <cell r="AM487">
            <v>372453</v>
          </cell>
          <cell r="AN487">
            <v>0</v>
          </cell>
          <cell r="AO487">
            <v>0</v>
          </cell>
          <cell r="AP487">
            <v>0</v>
          </cell>
          <cell r="AQ487">
            <v>0</v>
          </cell>
          <cell r="AR487">
            <v>0</v>
          </cell>
          <cell r="AS487">
            <v>0</v>
          </cell>
          <cell r="AT487">
            <v>0</v>
          </cell>
          <cell r="AU487">
            <v>0</v>
          </cell>
          <cell r="AV487">
            <v>0</v>
          </cell>
          <cell r="AW487">
            <v>0</v>
          </cell>
          <cell r="AX487">
            <v>0</v>
          </cell>
          <cell r="AY487">
            <v>0</v>
          </cell>
          <cell r="AZ487" t="str">
            <v>AS DDMM CORP VIENE DE LA SIE DDMM CORP (8 ITEMS)</v>
          </cell>
          <cell r="BA487" t="str">
            <v>INDAGACIÓN DE MERCADO 2DA CONVOCATORIA</v>
          </cell>
          <cell r="BB487" t="str">
            <v>INDAGACIÓN DE MERCADO 2DA CONVOCATORIA</v>
          </cell>
          <cell r="BC487" t="str">
            <v>INDAGACIÓN DE MERCADO 2DA CONVOCATORIA</v>
          </cell>
          <cell r="BD487" t="str">
            <v>SIE-SIE-62-2024-CENARES/MINSA-1</v>
          </cell>
          <cell r="BE487">
            <v>45616</v>
          </cell>
        </row>
        <row r="488">
          <cell r="D488" t="str">
            <v>12798</v>
          </cell>
          <cell r="E488" t="str">
            <v>495700790002</v>
          </cell>
          <cell r="F488" t="str">
            <v>VENDA DE YESO 6" X 5 yd   UNIDAD</v>
          </cell>
          <cell r="G488" t="str">
            <v>DDMM Y OTROS</v>
          </cell>
          <cell r="H488">
            <v>5.99</v>
          </cell>
          <cell r="I488">
            <v>6.5890000000000004</v>
          </cell>
          <cell r="J488">
            <v>5</v>
          </cell>
          <cell r="P488">
            <v>89410</v>
          </cell>
          <cell r="R488">
            <v>200</v>
          </cell>
          <cell r="T488">
            <v>30</v>
          </cell>
          <cell r="U488">
            <v>3388</v>
          </cell>
          <cell r="W488">
            <v>180</v>
          </cell>
          <cell r="AA488">
            <v>93208</v>
          </cell>
          <cell r="AB488">
            <v>447050</v>
          </cell>
          <cell r="AC488">
            <v>0</v>
          </cell>
          <cell r="AD488">
            <v>1000</v>
          </cell>
          <cell r="AE488">
            <v>0</v>
          </cell>
          <cell r="AF488">
            <v>150</v>
          </cell>
          <cell r="AG488">
            <v>16940</v>
          </cell>
          <cell r="AH488">
            <v>0</v>
          </cell>
          <cell r="AI488">
            <v>900</v>
          </cell>
          <cell r="AJ488">
            <v>0</v>
          </cell>
          <cell r="AK488">
            <v>0</v>
          </cell>
          <cell r="AL488">
            <v>0</v>
          </cell>
          <cell r="AM488">
            <v>466040</v>
          </cell>
          <cell r="AN488">
            <v>0</v>
          </cell>
          <cell r="AO488">
            <v>0</v>
          </cell>
          <cell r="AP488">
            <v>0</v>
          </cell>
          <cell r="AQ488">
            <v>0</v>
          </cell>
          <cell r="AR488">
            <v>0</v>
          </cell>
          <cell r="AS488">
            <v>0</v>
          </cell>
          <cell r="AT488">
            <v>0</v>
          </cell>
          <cell r="AU488">
            <v>0</v>
          </cell>
          <cell r="AV488">
            <v>0</v>
          </cell>
          <cell r="AW488">
            <v>0</v>
          </cell>
          <cell r="AX488">
            <v>0</v>
          </cell>
          <cell r="AY488">
            <v>0</v>
          </cell>
          <cell r="AZ488" t="str">
            <v>AS DDMM CORP VIENE DE LA SIE DDMM CORP (8 ITEMS)</v>
          </cell>
          <cell r="BA488" t="str">
            <v>INDAGACIÓN DE MERCADO 2DA CONVOCATORIA</v>
          </cell>
          <cell r="BB488" t="str">
            <v>INDAGACIÓN DE MERCADO 2DA CONVOCATORIA</v>
          </cell>
          <cell r="BC488" t="str">
            <v>INDAGACIÓN DE MERCADO 2DA CONVOCATORIA</v>
          </cell>
          <cell r="BD488" t="str">
            <v>SIE-SIE-62-2024-CENARES/MINSA-1</v>
          </cell>
          <cell r="BE488">
            <v>45616</v>
          </cell>
        </row>
        <row r="489">
          <cell r="D489" t="str">
            <v>12801</v>
          </cell>
          <cell r="E489" t="str">
            <v>495700790003</v>
          </cell>
          <cell r="F489" t="str">
            <v>VENDA DE YESO 8" X 5 yd   UNIDAD</v>
          </cell>
          <cell r="G489" t="str">
            <v>DDMM Y OTROS</v>
          </cell>
          <cell r="H489">
            <v>6.6</v>
          </cell>
          <cell r="I489">
            <v>7.26</v>
          </cell>
          <cell r="J489">
            <v>5</v>
          </cell>
          <cell r="P489">
            <v>11687</v>
          </cell>
          <cell r="T489">
            <v>20</v>
          </cell>
          <cell r="U489">
            <v>1300</v>
          </cell>
          <cell r="AA489">
            <v>13007</v>
          </cell>
          <cell r="AB489">
            <v>58435</v>
          </cell>
          <cell r="AC489">
            <v>0</v>
          </cell>
          <cell r="AD489">
            <v>0</v>
          </cell>
          <cell r="AE489">
            <v>0</v>
          </cell>
          <cell r="AF489">
            <v>100</v>
          </cell>
          <cell r="AG489">
            <v>6500</v>
          </cell>
          <cell r="AH489">
            <v>0</v>
          </cell>
          <cell r="AI489">
            <v>0</v>
          </cell>
          <cell r="AJ489">
            <v>0</v>
          </cell>
          <cell r="AK489">
            <v>0</v>
          </cell>
          <cell r="AL489">
            <v>0</v>
          </cell>
          <cell r="AM489">
            <v>65035</v>
          </cell>
          <cell r="AN489">
            <v>0</v>
          </cell>
          <cell r="AO489">
            <v>0</v>
          </cell>
          <cell r="AP489">
            <v>0</v>
          </cell>
          <cell r="AQ489">
            <v>0</v>
          </cell>
          <cell r="AR489">
            <v>0</v>
          </cell>
          <cell r="AS489">
            <v>0</v>
          </cell>
          <cell r="AT489">
            <v>0</v>
          </cell>
          <cell r="AU489">
            <v>0</v>
          </cell>
          <cell r="AV489">
            <v>0</v>
          </cell>
          <cell r="AW489">
            <v>0</v>
          </cell>
          <cell r="AX489">
            <v>0</v>
          </cell>
          <cell r="AY489">
            <v>0</v>
          </cell>
          <cell r="AZ489" t="str">
            <v>SIE DDMM CENTR 5 ÍTEMS, VIENE DE LA SIE CORP 8 ITEMS (SIE N°62)</v>
          </cell>
          <cell r="BA489" t="str">
            <v>INDAGACIÓN DE MERCADO 2DA CONVOCATORIA</v>
          </cell>
          <cell r="BB489" t="str">
            <v>INDAGACIÓN DE MERCADO 2DA CONVOCATORIA</v>
          </cell>
          <cell r="BD489" t="str">
            <v>SIE-SIE-62-2024-CENARES/MINSA-1</v>
          </cell>
          <cell r="BE489">
            <v>45616</v>
          </cell>
        </row>
        <row r="490">
          <cell r="D490" t="str">
            <v>18886</v>
          </cell>
          <cell r="E490" t="str">
            <v>495700570210</v>
          </cell>
          <cell r="F490" t="str">
            <v>SUTURA CATGUT CROMICO 2/0 C/A 1/2 CIRCULO REDONDA 30 mm X 70 cm   UNIDAD</v>
          </cell>
          <cell r="G490" t="str">
            <v>DDMM Y OTROS</v>
          </cell>
          <cell r="H490">
            <v>4.2</v>
          </cell>
          <cell r="I490">
            <v>4.62</v>
          </cell>
          <cell r="J490">
            <v>3.8</v>
          </cell>
          <cell r="P490">
            <v>42420</v>
          </cell>
          <cell r="U490">
            <v>2400</v>
          </cell>
          <cell r="AA490">
            <v>44820</v>
          </cell>
          <cell r="AB490">
            <v>161196</v>
          </cell>
          <cell r="AC490">
            <v>0</v>
          </cell>
          <cell r="AD490">
            <v>0</v>
          </cell>
          <cell r="AE490">
            <v>0</v>
          </cell>
          <cell r="AF490">
            <v>0</v>
          </cell>
          <cell r="AG490">
            <v>9120</v>
          </cell>
          <cell r="AH490">
            <v>0</v>
          </cell>
          <cell r="AI490">
            <v>0</v>
          </cell>
          <cell r="AJ490">
            <v>0</v>
          </cell>
          <cell r="AK490">
            <v>0</v>
          </cell>
          <cell r="AL490">
            <v>0</v>
          </cell>
          <cell r="AM490">
            <v>170316</v>
          </cell>
          <cell r="AN490">
            <v>0</v>
          </cell>
          <cell r="AO490">
            <v>0</v>
          </cell>
          <cell r="AP490">
            <v>0</v>
          </cell>
          <cell r="AQ490">
            <v>0</v>
          </cell>
          <cell r="AR490">
            <v>0</v>
          </cell>
          <cell r="AS490">
            <v>0</v>
          </cell>
          <cell r="AT490">
            <v>0</v>
          </cell>
          <cell r="AU490">
            <v>0</v>
          </cell>
          <cell r="AV490">
            <v>0</v>
          </cell>
          <cell r="AW490">
            <v>0</v>
          </cell>
          <cell r="AX490">
            <v>0</v>
          </cell>
          <cell r="AY490">
            <v>0</v>
          </cell>
          <cell r="AZ490" t="str">
            <v>SIE DDMM CENTR 5 ÍTEMS, VIENE DE LA SIE CORP 8 ITEMS (SIE N°62)</v>
          </cell>
          <cell r="BA490" t="str">
            <v>INDAGACIÓN DE MERCADO 2DA CONVOCATORIA</v>
          </cell>
          <cell r="BB490" t="str">
            <v>INDAGACIÓN DE MERCADO 2DA CONVOCATORIA</v>
          </cell>
          <cell r="BD490" t="str">
            <v>SIE-SIE-62-2024-CENARES/MINSA-1</v>
          </cell>
          <cell r="BE490">
            <v>45616</v>
          </cell>
        </row>
        <row r="491">
          <cell r="D491" t="str">
            <v>40489</v>
          </cell>
          <cell r="E491" t="str">
            <v>495700743158</v>
          </cell>
          <cell r="F491" t="str">
            <v>AEROCAMARA DE PLASTICO NEONATAL   UNIDAD</v>
          </cell>
          <cell r="G491" t="str">
            <v>DDMM Y OTROS</v>
          </cell>
          <cell r="H491">
            <v>4.0999999999999996</v>
          </cell>
          <cell r="I491">
            <v>4.51</v>
          </cell>
          <cell r="J491">
            <v>3.91</v>
          </cell>
          <cell r="P491">
            <v>12819</v>
          </cell>
          <cell r="R491">
            <v>500</v>
          </cell>
          <cell r="U491">
            <v>5000</v>
          </cell>
          <cell r="AA491">
            <v>18319</v>
          </cell>
          <cell r="AB491">
            <v>50122.29</v>
          </cell>
          <cell r="AC491">
            <v>0</v>
          </cell>
          <cell r="AD491">
            <v>1955</v>
          </cell>
          <cell r="AE491">
            <v>0</v>
          </cell>
          <cell r="AF491">
            <v>0</v>
          </cell>
          <cell r="AG491">
            <v>19550</v>
          </cell>
          <cell r="AH491">
            <v>0</v>
          </cell>
          <cell r="AI491">
            <v>0</v>
          </cell>
          <cell r="AJ491">
            <v>0</v>
          </cell>
          <cell r="AK491">
            <v>0</v>
          </cell>
          <cell r="AL491">
            <v>0</v>
          </cell>
          <cell r="AM491">
            <v>71627.290000000008</v>
          </cell>
          <cell r="AN491">
            <v>0</v>
          </cell>
          <cell r="AO491">
            <v>0</v>
          </cell>
          <cell r="AP491">
            <v>0</v>
          </cell>
          <cell r="AQ491">
            <v>0</v>
          </cell>
          <cell r="AR491">
            <v>0</v>
          </cell>
          <cell r="AS491">
            <v>0</v>
          </cell>
          <cell r="AT491">
            <v>0</v>
          </cell>
          <cell r="AU491">
            <v>0</v>
          </cell>
          <cell r="AV491">
            <v>0</v>
          </cell>
          <cell r="AW491">
            <v>0</v>
          </cell>
          <cell r="AX491">
            <v>0</v>
          </cell>
          <cell r="AY491">
            <v>0</v>
          </cell>
          <cell r="AZ491" t="str">
            <v>SIE DDMM CENTR AEROCAMARA NEONATAL VIENE DE LA SIE CORP 8 ITEMS (SIE N°62)</v>
          </cell>
          <cell r="BA491" t="str">
            <v>INDAGACIÓN DE MERCADO 2DA CONVOCATORIA</v>
          </cell>
          <cell r="BB491" t="str">
            <v>INDAGACIÓN DE MERCADO 2DA CONVOCATORIA</v>
          </cell>
          <cell r="BD491" t="str">
            <v>SIE-SIE-62-2024-CENARES/MINSA-1</v>
          </cell>
          <cell r="BE491">
            <v>45616</v>
          </cell>
        </row>
        <row r="492">
          <cell r="D492" t="str">
            <v>00834</v>
          </cell>
          <cell r="E492" t="str">
            <v>580700090004</v>
          </cell>
          <cell r="F492" t="str">
            <v>AMPICILINA SODICA 500 mg  INYECTABLE</v>
          </cell>
          <cell r="G492" t="str">
            <v>PPFF</v>
          </cell>
          <cell r="H492" t="str">
            <v>-</v>
          </cell>
          <cell r="I492" t="str">
            <v>-</v>
          </cell>
          <cell r="J492">
            <v>1.75</v>
          </cell>
          <cell r="P492">
            <v>84600</v>
          </cell>
          <cell r="AA492">
            <v>84600</v>
          </cell>
          <cell r="AB492">
            <v>148050</v>
          </cell>
          <cell r="AC492">
            <v>0</v>
          </cell>
          <cell r="AD492">
            <v>0</v>
          </cell>
          <cell r="AE492">
            <v>0</v>
          </cell>
          <cell r="AF492">
            <v>0</v>
          </cell>
          <cell r="AG492">
            <v>0</v>
          </cell>
          <cell r="AH492">
            <v>0</v>
          </cell>
          <cell r="AI492">
            <v>0</v>
          </cell>
          <cell r="AJ492">
            <v>0</v>
          </cell>
          <cell r="AK492">
            <v>0</v>
          </cell>
          <cell r="AL492">
            <v>0</v>
          </cell>
          <cell r="AM492">
            <v>148050</v>
          </cell>
          <cell r="AN492">
            <v>0</v>
          </cell>
          <cell r="AO492">
            <v>0</v>
          </cell>
          <cell r="AP492">
            <v>0</v>
          </cell>
          <cell r="AQ492">
            <v>0</v>
          </cell>
          <cell r="AR492">
            <v>0</v>
          </cell>
          <cell r="AS492">
            <v>0</v>
          </cell>
          <cell r="AT492">
            <v>0</v>
          </cell>
          <cell r="AU492">
            <v>0</v>
          </cell>
          <cell r="AV492">
            <v>0</v>
          </cell>
          <cell r="AW492">
            <v>0</v>
          </cell>
          <cell r="AX492">
            <v>0</v>
          </cell>
          <cell r="AY492">
            <v>0</v>
          </cell>
          <cell r="AZ492" t="str">
            <v>SIE PPFF CENTR (22 ITEMS) - DESIERTO 11 ÍTEMS</v>
          </cell>
          <cell r="BA492" t="str">
            <v>INDAGACIÓN DE MERCADO 2DA CONVOCATORIA</v>
          </cell>
          <cell r="BB492" t="str">
            <v>INDAGACIÓN DE MERCADO 2DA CONVOCATORIA</v>
          </cell>
          <cell r="BC492" t="str">
            <v>INDAGACIÓN DE MERCADO 2DA CONVOCATORIA</v>
          </cell>
          <cell r="BD492" t="str">
            <v>SIE-SIE-59-2024-CENARES/ MINSA-1</v>
          </cell>
          <cell r="BE492">
            <v>45603</v>
          </cell>
        </row>
        <row r="493">
          <cell r="D493" t="str">
            <v>02587</v>
          </cell>
          <cell r="E493" t="str">
            <v>587400010006</v>
          </cell>
          <cell r="F493" t="str">
            <v>DESMOPRESINA ACETATO 10 µg/100 µL 5 mL AEROSOL</v>
          </cell>
          <cell r="G493" t="str">
            <v>PPFF</v>
          </cell>
          <cell r="H493" t="str">
            <v>-</v>
          </cell>
          <cell r="I493" t="str">
            <v>-</v>
          </cell>
          <cell r="J493">
            <v>145.41</v>
          </cell>
          <cell r="P493">
            <v>4293</v>
          </cell>
          <cell r="AA493">
            <v>4293</v>
          </cell>
          <cell r="AB493">
            <v>624245.13</v>
          </cell>
          <cell r="AC493">
            <v>0</v>
          </cell>
          <cell r="AD493">
            <v>0</v>
          </cell>
          <cell r="AE493">
            <v>0</v>
          </cell>
          <cell r="AF493">
            <v>0</v>
          </cell>
          <cell r="AG493">
            <v>0</v>
          </cell>
          <cell r="AH493">
            <v>0</v>
          </cell>
          <cell r="AI493">
            <v>0</v>
          </cell>
          <cell r="AJ493">
            <v>0</v>
          </cell>
          <cell r="AK493">
            <v>0</v>
          </cell>
          <cell r="AL493">
            <v>0</v>
          </cell>
          <cell r="AM493">
            <v>624245.13</v>
          </cell>
          <cell r="AN493">
            <v>0</v>
          </cell>
          <cell r="AO493">
            <v>0</v>
          </cell>
          <cell r="AP493">
            <v>0</v>
          </cell>
          <cell r="AQ493">
            <v>0</v>
          </cell>
          <cell r="AR493">
            <v>0</v>
          </cell>
          <cell r="AS493">
            <v>0</v>
          </cell>
          <cell r="AT493">
            <v>0</v>
          </cell>
          <cell r="AU493">
            <v>0</v>
          </cell>
          <cell r="AV493">
            <v>0</v>
          </cell>
          <cell r="AW493">
            <v>0</v>
          </cell>
          <cell r="AX493">
            <v>0</v>
          </cell>
          <cell r="AY493">
            <v>0</v>
          </cell>
          <cell r="AZ493" t="str">
            <v>SIE PPFF CENTR (22 ITEMS) - DESIERTO 11 ÍTEMS</v>
          </cell>
          <cell r="BA493" t="str">
            <v>INDAGACIÓN DE MERCADO 2DA CONVOCATORIA</v>
          </cell>
          <cell r="BB493" t="str">
            <v>INDAGACIÓN DE MERCADO 2DA CONVOCATORIA</v>
          </cell>
          <cell r="BC493" t="str">
            <v>INDAGACIÓN DE MERCADO 2DA CONVOCATORIA</v>
          </cell>
          <cell r="BD493" t="str">
            <v>SIE-SIE-59-2024-CENARES/ MINSA-1</v>
          </cell>
          <cell r="BE493">
            <v>45603</v>
          </cell>
        </row>
        <row r="494">
          <cell r="D494" t="str">
            <v>03107</v>
          </cell>
          <cell r="E494" t="str">
            <v>582800190006</v>
          </cell>
          <cell r="F494" t="str">
            <v>EPOETINA ALFA (ERITROPOYETINA) 2000 UI/mL 1 mL INYECTABLE</v>
          </cell>
          <cell r="G494" t="str">
            <v>PPFF</v>
          </cell>
          <cell r="H494" t="str">
            <v>-</v>
          </cell>
          <cell r="I494" t="str">
            <v>-</v>
          </cell>
          <cell r="J494">
            <v>13.47</v>
          </cell>
          <cell r="P494">
            <v>411849</v>
          </cell>
          <cell r="AA494">
            <v>411849</v>
          </cell>
          <cell r="AB494">
            <v>5547606.0300000003</v>
          </cell>
          <cell r="AC494">
            <v>0</v>
          </cell>
          <cell r="AD494">
            <v>0</v>
          </cell>
          <cell r="AE494">
            <v>0</v>
          </cell>
          <cell r="AF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5547606.0300000003</v>
          </cell>
          <cell r="AN494">
            <v>0</v>
          </cell>
          <cell r="AO494">
            <v>0</v>
          </cell>
          <cell r="AP494">
            <v>0</v>
          </cell>
          <cell r="AQ494">
            <v>0</v>
          </cell>
          <cell r="AR494">
            <v>0</v>
          </cell>
          <cell r="AS494">
            <v>0</v>
          </cell>
          <cell r="AT494">
            <v>0</v>
          </cell>
          <cell r="AU494">
            <v>0</v>
          </cell>
          <cell r="AV494">
            <v>0</v>
          </cell>
          <cell r="AW494">
            <v>0</v>
          </cell>
          <cell r="AX494">
            <v>0</v>
          </cell>
          <cell r="AY494">
            <v>0</v>
          </cell>
          <cell r="AZ494" t="str">
            <v>SIE PPFF CENTR (22 ITEMS) - DESIERTO 11 ÍTEMS</v>
          </cell>
          <cell r="BA494" t="str">
            <v>INDAGACIÓN DE MERCADO 2DA CONVOCATORIA</v>
          </cell>
          <cell r="BB494" t="str">
            <v>INDAGACIÓN DE MERCADO 2DA CONVOCATORIA</v>
          </cell>
          <cell r="BC494" t="str">
            <v>INDAGACIÓN DE MERCADO 2DA CONVOCATORIA</v>
          </cell>
          <cell r="BD494" t="str">
            <v>SIE-SIE-59-2024-CENARES/ MINSA-1</v>
          </cell>
          <cell r="BE494">
            <v>45603</v>
          </cell>
        </row>
        <row r="495">
          <cell r="D495" t="str">
            <v>03182</v>
          </cell>
          <cell r="E495" t="str">
            <v>581000060009</v>
          </cell>
          <cell r="F495" t="str">
            <v>ERITROMICINA 250 mg/5 mL 60 mL SUSPENSION</v>
          </cell>
          <cell r="G495" t="str">
            <v>PPFF</v>
          </cell>
          <cell r="H495" t="str">
            <v>-</v>
          </cell>
          <cell r="I495" t="str">
            <v>-</v>
          </cell>
          <cell r="J495">
            <v>3.4</v>
          </cell>
          <cell r="P495">
            <v>175125</v>
          </cell>
          <cell r="AA495">
            <v>175125</v>
          </cell>
          <cell r="AB495">
            <v>595425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595425</v>
          </cell>
          <cell r="AN495">
            <v>0</v>
          </cell>
          <cell r="AO495">
            <v>0</v>
          </cell>
          <cell r="AP495">
            <v>0</v>
          </cell>
          <cell r="AQ495">
            <v>0</v>
          </cell>
          <cell r="AR495">
            <v>0</v>
          </cell>
          <cell r="AS495">
            <v>0</v>
          </cell>
          <cell r="AT495">
            <v>0</v>
          </cell>
          <cell r="AU495">
            <v>0</v>
          </cell>
          <cell r="AV495">
            <v>0</v>
          </cell>
          <cell r="AW495">
            <v>0</v>
          </cell>
          <cell r="AX495">
            <v>0</v>
          </cell>
          <cell r="AY495">
            <v>0</v>
          </cell>
          <cell r="AZ495" t="str">
            <v>SIE PPFF CENTR (22 ITEMS) - DESIERTO 11 ÍTEMS</v>
          </cell>
          <cell r="BA495" t="str">
            <v>INDAGACIÓN DE MERCADO 2DA CONVOCATORIA</v>
          </cell>
          <cell r="BB495" t="str">
            <v>INDAGACIÓN DE MERCADO (DESIERTO CENARES - CORPORATIVA)</v>
          </cell>
          <cell r="BC495" t="str">
            <v>INDAGACIÓN DE MERCADO 2DA CONVOCATORIA</v>
          </cell>
          <cell r="BD495" t="str">
            <v>SIE-SIE-59-2024-CENARES/ MINSA-1</v>
          </cell>
          <cell r="BE495">
            <v>45603</v>
          </cell>
        </row>
        <row r="496">
          <cell r="D496" t="str">
            <v>03576</v>
          </cell>
          <cell r="E496" t="str">
            <v>582800300002</v>
          </cell>
          <cell r="F496" t="str">
            <v>FITOMENADIONA 10 mg/mL 1 mL INYECTABLE</v>
          </cell>
          <cell r="G496" t="str">
            <v>PPFF</v>
          </cell>
          <cell r="H496" t="str">
            <v>-</v>
          </cell>
          <cell r="I496" t="str">
            <v>-</v>
          </cell>
          <cell r="J496">
            <v>0.87</v>
          </cell>
          <cell r="P496">
            <v>573650</v>
          </cell>
          <cell r="AA496">
            <v>573650</v>
          </cell>
          <cell r="AB496">
            <v>499075.5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499075.5</v>
          </cell>
          <cell r="AN496">
            <v>0</v>
          </cell>
          <cell r="AO496">
            <v>0</v>
          </cell>
          <cell r="AP496">
            <v>0</v>
          </cell>
          <cell r="AQ496">
            <v>0</v>
          </cell>
          <cell r="AR496">
            <v>0</v>
          </cell>
          <cell r="AS496">
            <v>0</v>
          </cell>
          <cell r="AT496">
            <v>0</v>
          </cell>
          <cell r="AU496">
            <v>0</v>
          </cell>
          <cell r="AV496">
            <v>0</v>
          </cell>
          <cell r="AW496">
            <v>0</v>
          </cell>
          <cell r="AX496">
            <v>0</v>
          </cell>
          <cell r="AY496">
            <v>0</v>
          </cell>
          <cell r="AZ496" t="str">
            <v>SIE PPFF CENTR (22 ITEMS) - DESIERTO 11 ÍTEMS</v>
          </cell>
          <cell r="BA496" t="str">
            <v>INDAGACIÓN DE MERCADO 2DA CONVOCATORIA</v>
          </cell>
          <cell r="BB496" t="str">
            <v>INDAGACIÓN DE MERCADO 2DA CONVOCATORIA</v>
          </cell>
          <cell r="BC496" t="str">
            <v>INDAGACIÓN DE MERCADO 2DA CONVOCATORIA</v>
          </cell>
          <cell r="BD496" t="str">
            <v>SIE-SIE-59-2024-CENARES/ MINSA-1</v>
          </cell>
          <cell r="BE496">
            <v>45603</v>
          </cell>
        </row>
        <row r="497">
          <cell r="D497" t="str">
            <v>04760</v>
          </cell>
          <cell r="E497" t="str">
            <v>582600720002</v>
          </cell>
          <cell r="F497" t="str">
            <v>METOTREXATO SODICO 50 mg 2 mL INYECTABLE</v>
          </cell>
          <cell r="G497" t="str">
            <v>PPFF</v>
          </cell>
          <cell r="H497" t="str">
            <v>-</v>
          </cell>
          <cell r="I497" t="str">
            <v>-</v>
          </cell>
          <cell r="J497">
            <v>4.21</v>
          </cell>
          <cell r="P497">
            <v>35500</v>
          </cell>
          <cell r="AA497">
            <v>35500</v>
          </cell>
          <cell r="AB497">
            <v>149455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K497">
            <v>0</v>
          </cell>
          <cell r="AL497">
            <v>0</v>
          </cell>
          <cell r="AM497">
            <v>149455</v>
          </cell>
          <cell r="AN497">
            <v>0</v>
          </cell>
          <cell r="AO497">
            <v>0</v>
          </cell>
          <cell r="AP497">
            <v>0</v>
          </cell>
          <cell r="AQ497">
            <v>0</v>
          </cell>
          <cell r="AR497">
            <v>0</v>
          </cell>
          <cell r="AS497">
            <v>0</v>
          </cell>
          <cell r="AT497">
            <v>0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AY497">
            <v>0</v>
          </cell>
          <cell r="AZ497" t="str">
            <v>SIE PPFF CENTR (22 ITEMS) - DESIERTO 11 ÍTEMS</v>
          </cell>
          <cell r="BA497" t="str">
            <v>INDAGACIÓN DE MERCADO 2DA CONVOCATORIA</v>
          </cell>
          <cell r="BB497" t="str">
            <v>INDAGACIÓN DE MERCADO 2DA CONVOCATORIA</v>
          </cell>
          <cell r="BC497" t="str">
            <v>INDAGACIÓN DE MERCADO 2DA CONVOCATORIA</v>
          </cell>
          <cell r="BD497" t="str">
            <v>SIE-SIE-59-2024-CENARES/ MINSA-1</v>
          </cell>
          <cell r="BE497">
            <v>45603</v>
          </cell>
        </row>
        <row r="498">
          <cell r="D498" t="str">
            <v>05598</v>
          </cell>
          <cell r="E498" t="str">
            <v>585100040008</v>
          </cell>
          <cell r="F498" t="str">
            <v>SOLUCION POLIELECTROLITICA  1 L SOLUCION</v>
          </cell>
          <cell r="G498" t="str">
            <v>PPFF</v>
          </cell>
          <cell r="H498" t="str">
            <v>-</v>
          </cell>
          <cell r="I498" t="str">
            <v>-</v>
          </cell>
          <cell r="J498">
            <v>3.33</v>
          </cell>
          <cell r="P498">
            <v>247236</v>
          </cell>
          <cell r="AA498">
            <v>247236</v>
          </cell>
          <cell r="AB498">
            <v>823295.88</v>
          </cell>
          <cell r="AC498">
            <v>0</v>
          </cell>
          <cell r="AD498">
            <v>0</v>
          </cell>
          <cell r="AE498">
            <v>0</v>
          </cell>
          <cell r="AF498">
            <v>0</v>
          </cell>
          <cell r="AG498">
            <v>0</v>
          </cell>
          <cell r="AH498">
            <v>0</v>
          </cell>
          <cell r="AI498">
            <v>0</v>
          </cell>
          <cell r="AJ498">
            <v>0</v>
          </cell>
          <cell r="AK498">
            <v>0</v>
          </cell>
          <cell r="AL498">
            <v>0</v>
          </cell>
          <cell r="AM498">
            <v>823295.88</v>
          </cell>
          <cell r="AN498">
            <v>0</v>
          </cell>
          <cell r="AO498">
            <v>0</v>
          </cell>
          <cell r="AP498">
            <v>0</v>
          </cell>
          <cell r="AQ498">
            <v>0</v>
          </cell>
          <cell r="AR498">
            <v>0</v>
          </cell>
          <cell r="AS498">
            <v>0</v>
          </cell>
          <cell r="AT498">
            <v>0</v>
          </cell>
          <cell r="AU498">
            <v>0</v>
          </cell>
          <cell r="AV498">
            <v>0</v>
          </cell>
          <cell r="AW498">
            <v>0</v>
          </cell>
          <cell r="AX498">
            <v>0</v>
          </cell>
          <cell r="AY498">
            <v>0</v>
          </cell>
          <cell r="AZ498" t="str">
            <v>SIE PPFF CENTR (22 ITEMS) - DESIERTO 11 ÍTEMS</v>
          </cell>
          <cell r="BA498" t="str">
            <v>INDAGACIÓN DE MERCADO 2DA CONVOCATORIA</v>
          </cell>
          <cell r="BB498" t="str">
            <v>INDAGACIÓN DE MERCADO 2DA CONVOCATORIA</v>
          </cell>
          <cell r="BC498" t="str">
            <v>INDAGACIÓN DE MERCADO 2DA CONVOCATORIA</v>
          </cell>
          <cell r="BD498" t="str">
            <v>SIE-SIE-59-2024-CENARES/ MINSA-1</v>
          </cell>
          <cell r="BE498">
            <v>45603</v>
          </cell>
        </row>
        <row r="499">
          <cell r="D499" t="str">
            <v>06517</v>
          </cell>
          <cell r="E499" t="str">
            <v>583600190038</v>
          </cell>
          <cell r="F499" t="str">
            <v>YODO POVIDONA 10 g/100 mL 1 L SOLUCION</v>
          </cell>
          <cell r="G499" t="str">
            <v>PPFF</v>
          </cell>
          <cell r="H499" t="str">
            <v>-</v>
          </cell>
          <cell r="I499" t="str">
            <v>-</v>
          </cell>
          <cell r="J499">
            <v>12.05</v>
          </cell>
          <cell r="P499">
            <v>37104</v>
          </cell>
          <cell r="AA499">
            <v>37104</v>
          </cell>
          <cell r="AB499">
            <v>447103.2</v>
          </cell>
          <cell r="AC499">
            <v>0</v>
          </cell>
          <cell r="AD499">
            <v>0</v>
          </cell>
          <cell r="AE499">
            <v>0</v>
          </cell>
          <cell r="AF499">
            <v>0</v>
          </cell>
          <cell r="AG499">
            <v>0</v>
          </cell>
          <cell r="AH499">
            <v>0</v>
          </cell>
          <cell r="AI499">
            <v>0</v>
          </cell>
          <cell r="AJ499">
            <v>0</v>
          </cell>
          <cell r="AK499">
            <v>0</v>
          </cell>
          <cell r="AL499">
            <v>0</v>
          </cell>
          <cell r="AM499">
            <v>447103.2</v>
          </cell>
          <cell r="AN499">
            <v>0</v>
          </cell>
          <cell r="AO499">
            <v>0</v>
          </cell>
          <cell r="AP499">
            <v>0</v>
          </cell>
          <cell r="AQ499">
            <v>0</v>
          </cell>
          <cell r="AR499">
            <v>0</v>
          </cell>
          <cell r="AS499">
            <v>0</v>
          </cell>
          <cell r="AT499">
            <v>0</v>
          </cell>
          <cell r="AU499">
            <v>0</v>
          </cell>
          <cell r="AV499">
            <v>0</v>
          </cell>
          <cell r="AW499">
            <v>0</v>
          </cell>
          <cell r="AX499">
            <v>0</v>
          </cell>
          <cell r="AY499">
            <v>0</v>
          </cell>
          <cell r="AZ499" t="str">
            <v>SIE PPFF CENTR (22 ITEMS) - DESIERTO 11 ÍTEMS</v>
          </cell>
          <cell r="BA499" t="str">
            <v>INDAGACIÓN DE MERCADO 2DA CONVOCATORIA</v>
          </cell>
          <cell r="BB499" t="str">
            <v>INDAGACIÓN DE MERCADO (DESIERTO CENARES - CORPORATIVA)</v>
          </cell>
          <cell r="BC499" t="str">
            <v>INDAGACIÓN DE MERCADO 2DA CONVOCATORIA</v>
          </cell>
          <cell r="BD499" t="str">
            <v>SIE-SIE-59-2024-CENARES/ MINSA-1</v>
          </cell>
          <cell r="BE499">
            <v>45603</v>
          </cell>
        </row>
        <row r="500">
          <cell r="D500" t="str">
            <v>18349</v>
          </cell>
          <cell r="E500" t="str">
            <v>582600950001</v>
          </cell>
          <cell r="F500" t="str">
            <v>TALIDOMIDA 100 mg  TABLETA</v>
          </cell>
          <cell r="G500" t="str">
            <v>PPFF</v>
          </cell>
          <cell r="H500" t="str">
            <v>-</v>
          </cell>
          <cell r="I500" t="str">
            <v>-</v>
          </cell>
          <cell r="J500">
            <v>2.0499999999999998</v>
          </cell>
          <cell r="P500">
            <v>138600</v>
          </cell>
          <cell r="AA500">
            <v>138600</v>
          </cell>
          <cell r="AB500">
            <v>284130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0</v>
          </cell>
          <cell r="AH500">
            <v>0</v>
          </cell>
          <cell r="AI500">
            <v>0</v>
          </cell>
          <cell r="AJ500">
            <v>0</v>
          </cell>
          <cell r="AK500">
            <v>0</v>
          </cell>
          <cell r="AL500">
            <v>0</v>
          </cell>
          <cell r="AM500">
            <v>284130</v>
          </cell>
          <cell r="AN500">
            <v>0</v>
          </cell>
          <cell r="AO500">
            <v>0</v>
          </cell>
          <cell r="AP500">
            <v>0</v>
          </cell>
          <cell r="AQ500">
            <v>0</v>
          </cell>
          <cell r="AR500">
            <v>0</v>
          </cell>
          <cell r="AS500">
            <v>0</v>
          </cell>
          <cell r="AT500">
            <v>0</v>
          </cell>
          <cell r="AU500">
            <v>0</v>
          </cell>
          <cell r="AV500">
            <v>0</v>
          </cell>
          <cell r="AW500">
            <v>0</v>
          </cell>
          <cell r="AX500">
            <v>0</v>
          </cell>
          <cell r="AY500">
            <v>0</v>
          </cell>
          <cell r="AZ500" t="str">
            <v>SIE PPFF CENTR (22 ITEMS) - DESIERTO 11 ÍTEMS</v>
          </cell>
          <cell r="BA500" t="str">
            <v>INDAGACIÓN DE MERCADO 2DA CONVOCATORIA</v>
          </cell>
          <cell r="BB500" t="str">
            <v>INDAGACIÓN DE MERCADO 2DA CONVOCATORIA</v>
          </cell>
          <cell r="BC500" t="str">
            <v>INDAGACIÓN DE MERCADO 2DA CONVOCATORIA</v>
          </cell>
          <cell r="BD500" t="str">
            <v>SIE-SIE-59-2024-CENARES/ MINSA-1</v>
          </cell>
          <cell r="BE500">
            <v>45603</v>
          </cell>
        </row>
        <row r="501">
          <cell r="D501" t="str">
            <v>26365</v>
          </cell>
          <cell r="E501" t="str">
            <v>585100070024</v>
          </cell>
          <cell r="F501" t="str">
            <v>DEXTROSA 5 g/100 mL (5 %) INY CIRCUITO CERRADO 500 mL</v>
          </cell>
          <cell r="G501" t="str">
            <v>PPFF</v>
          </cell>
          <cell r="H501" t="str">
            <v>-</v>
          </cell>
          <cell r="I501" t="str">
            <v>-</v>
          </cell>
          <cell r="J501">
            <v>2.99</v>
          </cell>
          <cell r="P501">
            <v>52428</v>
          </cell>
          <cell r="AA501">
            <v>52428</v>
          </cell>
          <cell r="AB501">
            <v>156759.72</v>
          </cell>
          <cell r="AC501">
            <v>0</v>
          </cell>
          <cell r="AD501">
            <v>0</v>
          </cell>
          <cell r="AE501">
            <v>0</v>
          </cell>
          <cell r="AF501">
            <v>0</v>
          </cell>
          <cell r="AG501">
            <v>0</v>
          </cell>
          <cell r="AH501">
            <v>0</v>
          </cell>
          <cell r="AI501">
            <v>0</v>
          </cell>
          <cell r="AJ501">
            <v>0</v>
          </cell>
          <cell r="AK501">
            <v>0</v>
          </cell>
          <cell r="AL501">
            <v>0</v>
          </cell>
          <cell r="AM501">
            <v>156759.72</v>
          </cell>
          <cell r="AN501">
            <v>0</v>
          </cell>
          <cell r="AO501">
            <v>0</v>
          </cell>
          <cell r="AP501">
            <v>0</v>
          </cell>
          <cell r="AQ501">
            <v>0</v>
          </cell>
          <cell r="AR501">
            <v>0</v>
          </cell>
          <cell r="AS501">
            <v>0</v>
          </cell>
          <cell r="AT501">
            <v>0</v>
          </cell>
          <cell r="AU501">
            <v>0</v>
          </cell>
          <cell r="AV501">
            <v>0</v>
          </cell>
          <cell r="AW501">
            <v>0</v>
          </cell>
          <cell r="AX501">
            <v>0</v>
          </cell>
          <cell r="AY501">
            <v>0</v>
          </cell>
          <cell r="AZ501" t="str">
            <v>SIE PPFF CENTR (22 ITEMS) - DESIERTO 11 ÍTEMS</v>
          </cell>
          <cell r="BA501" t="str">
            <v>INDAGACIÓN DE MERCADO 2DA CONVOCATORIA</v>
          </cell>
          <cell r="BB501" t="str">
            <v>INDAGACIÓN DE MERCADO 2DA CONVOCATORIA</v>
          </cell>
          <cell r="BC501" t="str">
            <v>INDAGACIÓN DE MERCADO 2DA CONVOCATORIA</v>
          </cell>
          <cell r="BD501" t="str">
            <v>SIE-SIE-59-2024-CENARES/ MINSA-1</v>
          </cell>
          <cell r="BE501">
            <v>45603</v>
          </cell>
        </row>
        <row r="502">
          <cell r="D502" t="str">
            <v>26366</v>
          </cell>
          <cell r="E502" t="str">
            <v>585100070023</v>
          </cell>
          <cell r="F502" t="str">
            <v>DEXTROSA 5 g/100 mL (5 %) CIRCUITO CERRADO 1 L INYECTABLE</v>
          </cell>
          <cell r="G502" t="str">
            <v>PPFF</v>
          </cell>
          <cell r="H502" t="str">
            <v>-</v>
          </cell>
          <cell r="I502" t="str">
            <v>-</v>
          </cell>
          <cell r="J502">
            <v>3.62</v>
          </cell>
          <cell r="P502">
            <v>134856</v>
          </cell>
          <cell r="AA502">
            <v>134856</v>
          </cell>
          <cell r="AB502">
            <v>488178.72000000003</v>
          </cell>
          <cell r="AC502">
            <v>0</v>
          </cell>
          <cell r="AD502">
            <v>0</v>
          </cell>
          <cell r="AE502">
            <v>0</v>
          </cell>
          <cell r="AF502">
            <v>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K502">
            <v>0</v>
          </cell>
          <cell r="AL502">
            <v>0</v>
          </cell>
          <cell r="AM502">
            <v>488178.72000000003</v>
          </cell>
          <cell r="AN502">
            <v>0</v>
          </cell>
          <cell r="AO502">
            <v>0</v>
          </cell>
          <cell r="AP502">
            <v>0</v>
          </cell>
          <cell r="AQ502">
            <v>0</v>
          </cell>
          <cell r="AR502">
            <v>0</v>
          </cell>
          <cell r="AS502">
            <v>0</v>
          </cell>
          <cell r="AT502">
            <v>0</v>
          </cell>
          <cell r="AU502">
            <v>0</v>
          </cell>
          <cell r="AV502">
            <v>0</v>
          </cell>
          <cell r="AW502">
            <v>0</v>
          </cell>
          <cell r="AX502">
            <v>0</v>
          </cell>
          <cell r="AY502">
            <v>0</v>
          </cell>
          <cell r="AZ502" t="str">
            <v>SIE PPFF CENTR (22 ITEMS) - DESIERTO 11 ÍTEMS</v>
          </cell>
          <cell r="BA502" t="str">
            <v>INDAGACIÓN DE MERCADO 2DA CONVOCATORIA</v>
          </cell>
          <cell r="BB502" t="str">
            <v>INDAGACIÓN DE MERCADO 2DA CONVOCATORIA</v>
          </cell>
          <cell r="BC502" t="str">
            <v>INDAGACIÓN DE MERCADO 2DA CONVOCATORIA</v>
          </cell>
          <cell r="BD502" t="str">
            <v>SIE-SIE-59-2024-CENARES/ MINSA-1</v>
          </cell>
          <cell r="BE502">
            <v>45603</v>
          </cell>
        </row>
        <row r="503">
          <cell r="D503" t="str">
            <v>01256</v>
          </cell>
          <cell r="E503" t="str">
            <v>583800730003</v>
          </cell>
          <cell r="F503" t="str">
            <v>BISMUTO SUBSALICILATO 87.33 mg/5 mL 150 mL SUSPENSION</v>
          </cell>
          <cell r="G503" t="str">
            <v>PPFF</v>
          </cell>
          <cell r="H503">
            <v>1.8</v>
          </cell>
          <cell r="I503">
            <v>1.98</v>
          </cell>
          <cell r="J503">
            <v>1.74</v>
          </cell>
          <cell r="P503">
            <v>802145</v>
          </cell>
          <cell r="S503">
            <v>10000</v>
          </cell>
          <cell r="T503">
            <v>5430</v>
          </cell>
          <cell r="Y503">
            <v>1100</v>
          </cell>
          <cell r="AA503">
            <v>818675</v>
          </cell>
          <cell r="AB503">
            <v>1395732.3</v>
          </cell>
          <cell r="AC503">
            <v>0</v>
          </cell>
          <cell r="AD503">
            <v>0</v>
          </cell>
          <cell r="AE503">
            <v>17400</v>
          </cell>
          <cell r="AF503">
            <v>9448.2000000000007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K503">
            <v>1914</v>
          </cell>
          <cell r="AL503">
            <v>0</v>
          </cell>
          <cell r="AM503">
            <v>1424494.5</v>
          </cell>
          <cell r="AN503">
            <v>0</v>
          </cell>
          <cell r="AO503">
            <v>0</v>
          </cell>
          <cell r="AP503">
            <v>0</v>
          </cell>
          <cell r="AQ503">
            <v>0</v>
          </cell>
          <cell r="AR503">
            <v>0</v>
          </cell>
          <cell r="AS503">
            <v>0</v>
          </cell>
          <cell r="AT503">
            <v>0</v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>
            <v>0</v>
          </cell>
          <cell r="AZ503" t="str">
            <v>SIE PPFF CENTRA (4 ITEMS) DERIVA DE LA SIE PPFF CORP-47-2024-CENARES/MINSA-1 (32 ÍTEMS)</v>
          </cell>
          <cell r="BA503" t="str">
            <v>CONVOCADO</v>
          </cell>
          <cell r="BB503" t="str">
            <v>CONVOCADO</v>
          </cell>
          <cell r="BD503" t="str">
            <v>SIE-SIE-47-2024-CENARES/MINSA-1</v>
          </cell>
          <cell r="BF503" t="str">
            <v xml:space="preserve">	SIE-SIE-80-2024-CENARES/MINSA-1</v>
          </cell>
        </row>
        <row r="504">
          <cell r="D504" t="str">
            <v>05309</v>
          </cell>
          <cell r="E504" t="str">
            <v>580200460006</v>
          </cell>
          <cell r="F504" t="str">
            <v>PARACETAMOL 120 mg/5 mL 60 mL JARABE</v>
          </cell>
          <cell r="G504" t="str">
            <v>PPFF</v>
          </cell>
          <cell r="H504">
            <v>1.82</v>
          </cell>
          <cell r="I504">
            <v>2.0020000000000002</v>
          </cell>
          <cell r="J504">
            <v>1.48</v>
          </cell>
          <cell r="P504">
            <v>3249575</v>
          </cell>
          <cell r="T504">
            <v>475</v>
          </cell>
          <cell r="X504">
            <v>8000</v>
          </cell>
          <cell r="Y504">
            <v>1500</v>
          </cell>
          <cell r="AA504">
            <v>3259550</v>
          </cell>
          <cell r="AB504">
            <v>4809371</v>
          </cell>
          <cell r="AC504">
            <v>0</v>
          </cell>
          <cell r="AD504">
            <v>0</v>
          </cell>
          <cell r="AE504">
            <v>0</v>
          </cell>
          <cell r="AF504">
            <v>703</v>
          </cell>
          <cell r="AG504">
            <v>0</v>
          </cell>
          <cell r="AH504">
            <v>0</v>
          </cell>
          <cell r="AI504">
            <v>0</v>
          </cell>
          <cell r="AJ504">
            <v>11840</v>
          </cell>
          <cell r="AK504">
            <v>2220</v>
          </cell>
          <cell r="AL504">
            <v>0</v>
          </cell>
          <cell r="AM504">
            <v>4824134</v>
          </cell>
          <cell r="AN504">
            <v>0</v>
          </cell>
          <cell r="AO504">
            <v>0</v>
          </cell>
          <cell r="AP504">
            <v>0</v>
          </cell>
          <cell r="AQ504">
            <v>0</v>
          </cell>
          <cell r="AR504">
            <v>0</v>
          </cell>
          <cell r="AS504">
            <v>0</v>
          </cell>
          <cell r="AT504">
            <v>0</v>
          </cell>
          <cell r="AU504">
            <v>0</v>
          </cell>
          <cell r="AV504">
            <v>0</v>
          </cell>
          <cell r="AW504">
            <v>0</v>
          </cell>
          <cell r="AX504">
            <v>0</v>
          </cell>
          <cell r="AY504">
            <v>0</v>
          </cell>
          <cell r="AZ504" t="str">
            <v>SIE PPFF CENTRA (4 ITEMS) DERIVA DE LA SIE PPFF CORP-47-2024-CENARES/MINSA-1 (32 ÍTEMS)</v>
          </cell>
          <cell r="BA504" t="str">
            <v>CONVOCADO</v>
          </cell>
          <cell r="BB504" t="str">
            <v>CONVOCADO</v>
          </cell>
          <cell r="BD504" t="str">
            <v>SIE-SIE-47-2024-CENARES/MINSA-1</v>
          </cell>
          <cell r="BF504" t="str">
            <v xml:space="preserve">	SIE-SIE-80-2024-CENARES/MINSA-1</v>
          </cell>
        </row>
        <row r="505">
          <cell r="D505" t="str">
            <v>05586</v>
          </cell>
          <cell r="E505" t="str">
            <v>587100070005</v>
          </cell>
          <cell r="F505" t="str">
            <v>PREDNISONA 5 mg/5 mL 120 mL JARABE</v>
          </cell>
          <cell r="G505" t="str">
            <v>PPFF</v>
          </cell>
          <cell r="H505">
            <v>5.25</v>
          </cell>
          <cell r="I505">
            <v>5.7750000000000004</v>
          </cell>
          <cell r="J505">
            <v>3</v>
          </cell>
          <cell r="P505">
            <v>267450</v>
          </cell>
          <cell r="S505">
            <v>1500</v>
          </cell>
          <cell r="U505">
            <v>500</v>
          </cell>
          <cell r="W505">
            <v>50</v>
          </cell>
          <cell r="X505">
            <v>3000</v>
          </cell>
          <cell r="Y505">
            <v>250</v>
          </cell>
          <cell r="AA505">
            <v>272750</v>
          </cell>
          <cell r="AB505">
            <v>802350</v>
          </cell>
          <cell r="AC505">
            <v>0</v>
          </cell>
          <cell r="AD505">
            <v>0</v>
          </cell>
          <cell r="AE505">
            <v>4500</v>
          </cell>
          <cell r="AF505">
            <v>0</v>
          </cell>
          <cell r="AG505">
            <v>1500</v>
          </cell>
          <cell r="AH505">
            <v>0</v>
          </cell>
          <cell r="AI505">
            <v>150</v>
          </cell>
          <cell r="AJ505">
            <v>9000</v>
          </cell>
          <cell r="AK505">
            <v>750</v>
          </cell>
          <cell r="AL505">
            <v>0</v>
          </cell>
          <cell r="AM505">
            <v>818250</v>
          </cell>
          <cell r="AN505">
            <v>0</v>
          </cell>
          <cell r="AO505">
            <v>0</v>
          </cell>
          <cell r="AP505">
            <v>0</v>
          </cell>
          <cell r="AQ505">
            <v>0</v>
          </cell>
          <cell r="AR505">
            <v>0</v>
          </cell>
          <cell r="AS505">
            <v>0</v>
          </cell>
          <cell r="AT505">
            <v>0</v>
          </cell>
          <cell r="AU505">
            <v>0</v>
          </cell>
          <cell r="AV505">
            <v>0</v>
          </cell>
          <cell r="AW505">
            <v>0</v>
          </cell>
          <cell r="AX505">
            <v>0</v>
          </cell>
          <cell r="AY505">
            <v>0</v>
          </cell>
          <cell r="AZ505" t="str">
            <v>SIE PPFF CENTRA (4 ITEMS) DERIVA DE LA SIE PPFF CORP-47-2024-CENARES/MINSA-1 (32 ÍTEMS)</v>
          </cell>
          <cell r="BA505" t="str">
            <v>CONVOCADO</v>
          </cell>
          <cell r="BB505" t="str">
            <v>CONVOCADO</v>
          </cell>
          <cell r="BD505" t="str">
            <v>SIE-SIE-47-2024-CENARES/MINSA-1</v>
          </cell>
          <cell r="BF505" t="str">
            <v xml:space="preserve">	SIE-SIE-80-2024-CENARES/MINSA-1</v>
          </cell>
        </row>
        <row r="506">
          <cell r="D506" t="str">
            <v>18879</v>
          </cell>
          <cell r="E506" t="str">
            <v>584400170023</v>
          </cell>
          <cell r="F506" t="str">
            <v>HIPROMELOSA(SOLUCION OFTALMICA) 3 mg/mL 15 mL SOLUCION</v>
          </cell>
          <cell r="G506" t="str">
            <v>PPFF</v>
          </cell>
          <cell r="H506">
            <v>2.3199999999999998</v>
          </cell>
          <cell r="I506">
            <v>2.5519999999999996</v>
          </cell>
          <cell r="J506">
            <v>2.2599999999999998</v>
          </cell>
          <cell r="P506">
            <v>404300</v>
          </cell>
          <cell r="R506">
            <v>5000</v>
          </cell>
          <cell r="S506">
            <v>8400</v>
          </cell>
          <cell r="T506">
            <v>775</v>
          </cell>
          <cell r="U506">
            <v>22000</v>
          </cell>
          <cell r="W506">
            <v>19200</v>
          </cell>
          <cell r="X506">
            <v>10000</v>
          </cell>
          <cell r="Y506">
            <v>10000</v>
          </cell>
          <cell r="AA506">
            <v>479675</v>
          </cell>
          <cell r="AB506">
            <v>913717.99999999988</v>
          </cell>
          <cell r="AC506">
            <v>0</v>
          </cell>
          <cell r="AD506">
            <v>11299.999999999998</v>
          </cell>
          <cell r="AE506">
            <v>18984</v>
          </cell>
          <cell r="AF506">
            <v>1751.4999999999998</v>
          </cell>
          <cell r="AG506">
            <v>49719.999999999993</v>
          </cell>
          <cell r="AH506">
            <v>0</v>
          </cell>
          <cell r="AI506">
            <v>43391.999999999993</v>
          </cell>
          <cell r="AJ506">
            <v>22599.999999999996</v>
          </cell>
          <cell r="AK506">
            <v>22599.999999999996</v>
          </cell>
          <cell r="AL506">
            <v>0</v>
          </cell>
          <cell r="AM506">
            <v>1084065.5</v>
          </cell>
          <cell r="AN506">
            <v>0</v>
          </cell>
          <cell r="AO506">
            <v>0</v>
          </cell>
          <cell r="AP506">
            <v>0</v>
          </cell>
          <cell r="AQ506">
            <v>0</v>
          </cell>
          <cell r="AR506">
            <v>0</v>
          </cell>
          <cell r="AS506">
            <v>0</v>
          </cell>
          <cell r="AT506">
            <v>0</v>
          </cell>
          <cell r="AU506">
            <v>0</v>
          </cell>
          <cell r="AV506">
            <v>0</v>
          </cell>
          <cell r="AW506">
            <v>0</v>
          </cell>
          <cell r="AX506">
            <v>0</v>
          </cell>
          <cell r="AY506">
            <v>0</v>
          </cell>
          <cell r="AZ506" t="str">
            <v>SIE PPFF CENTRA (4 ITEMS) DERIVA DE LA SIE PPFF CORP-47-2024-CENARES/MINSA-1 (32 ÍTEMS)</v>
          </cell>
          <cell r="BA506" t="str">
            <v>CONVOCADO</v>
          </cell>
          <cell r="BB506" t="str">
            <v>CONVOCADO</v>
          </cell>
          <cell r="BD506" t="str">
            <v>SIE-SIE-47-2024-CENARES/MINSA-1</v>
          </cell>
          <cell r="BF506" t="str">
            <v xml:space="preserve">	SIE-SIE-80-2024-CENARES/MINSA-1</v>
          </cell>
        </row>
        <row r="507">
          <cell r="D507" t="str">
            <v>05578</v>
          </cell>
          <cell r="E507" t="str">
            <v>584400690003</v>
          </cell>
          <cell r="F507" t="str">
            <v>PREDNISOLONA (SUSPENSION OFTALMICA) 10 mg/mL 5 mL SUSPENSION</v>
          </cell>
          <cell r="G507" t="str">
            <v>PPFF</v>
          </cell>
          <cell r="H507">
            <v>3.4</v>
          </cell>
          <cell r="I507">
            <v>3.7399999999999998</v>
          </cell>
          <cell r="J507">
            <v>3.68</v>
          </cell>
          <cell r="P507">
            <v>76500</v>
          </cell>
          <cell r="T507">
            <v>100</v>
          </cell>
          <cell r="U507">
            <v>4800</v>
          </cell>
          <cell r="Y507">
            <v>400</v>
          </cell>
          <cell r="AA507">
            <v>81800</v>
          </cell>
          <cell r="AB507">
            <v>281520</v>
          </cell>
          <cell r="AC507">
            <v>0</v>
          </cell>
          <cell r="AD507">
            <v>0</v>
          </cell>
          <cell r="AE507">
            <v>0</v>
          </cell>
          <cell r="AF507">
            <v>368</v>
          </cell>
          <cell r="AG507">
            <v>17664</v>
          </cell>
          <cell r="AH507">
            <v>0</v>
          </cell>
          <cell r="AI507">
            <v>0</v>
          </cell>
          <cell r="AJ507">
            <v>0</v>
          </cell>
          <cell r="AK507">
            <v>1472</v>
          </cell>
          <cell r="AL507">
            <v>0</v>
          </cell>
          <cell r="AM507">
            <v>301024</v>
          </cell>
          <cell r="AN507">
            <v>0</v>
          </cell>
          <cell r="AO507">
            <v>0</v>
          </cell>
          <cell r="AP507">
            <v>0</v>
          </cell>
          <cell r="AQ507">
            <v>0</v>
          </cell>
          <cell r="AR507">
            <v>0</v>
          </cell>
          <cell r="AS507">
            <v>0</v>
          </cell>
          <cell r="AT507">
            <v>0</v>
          </cell>
          <cell r="AU507">
            <v>0</v>
          </cell>
          <cell r="AV507">
            <v>0</v>
          </cell>
          <cell r="AW507">
            <v>0</v>
          </cell>
          <cell r="AX507">
            <v>0</v>
          </cell>
          <cell r="AY507">
            <v>0</v>
          </cell>
          <cell r="AZ507" t="str">
            <v>AS PPFF CORP  (3 ITEMS) DERIVA DE LA SIE PPFF CORP-47-2024-CENARES/MINSA-1 (32 ÍTEMS)</v>
          </cell>
          <cell r="BA507" t="str">
            <v>CONVOCADO</v>
          </cell>
          <cell r="BB507" t="str">
            <v>CONVOCADO</v>
          </cell>
          <cell r="BD507" t="str">
            <v>SIE-SIE-47-2024-CENARES/MINSA-1</v>
          </cell>
          <cell r="BF507" t="str">
            <v>AS-SM-54-2024-CENARES/ MINSA-1</v>
          </cell>
        </row>
        <row r="508">
          <cell r="D508" t="str">
            <v>05638</v>
          </cell>
          <cell r="E508" t="str">
            <v>584400240006</v>
          </cell>
          <cell r="F508" t="str">
            <v>PROXIMETACAINA (SOLUCION OFTALMICA) 5 mg/mL 15 mL SOLUCION</v>
          </cell>
          <cell r="G508" t="str">
            <v>PPFF</v>
          </cell>
          <cell r="H508">
            <v>10.5</v>
          </cell>
          <cell r="I508">
            <v>11.55</v>
          </cell>
          <cell r="J508">
            <v>11.5</v>
          </cell>
          <cell r="P508">
            <v>8650</v>
          </cell>
          <cell r="Q508">
            <v>4397</v>
          </cell>
          <cell r="U508">
            <v>420</v>
          </cell>
          <cell r="V508">
            <v>14625</v>
          </cell>
          <cell r="W508">
            <v>40</v>
          </cell>
          <cell r="AA508">
            <v>28132</v>
          </cell>
          <cell r="AB508">
            <v>99475</v>
          </cell>
          <cell r="AC508">
            <v>50565.5</v>
          </cell>
          <cell r="AD508">
            <v>0</v>
          </cell>
          <cell r="AE508">
            <v>0</v>
          </cell>
          <cell r="AF508">
            <v>0</v>
          </cell>
          <cell r="AG508">
            <v>4830</v>
          </cell>
          <cell r="AH508">
            <v>168187.5</v>
          </cell>
          <cell r="AI508">
            <v>460</v>
          </cell>
          <cell r="AJ508">
            <v>0</v>
          </cell>
          <cell r="AK508">
            <v>0</v>
          </cell>
          <cell r="AL508">
            <v>0</v>
          </cell>
          <cell r="AM508">
            <v>323518</v>
          </cell>
          <cell r="AN508">
            <v>0</v>
          </cell>
          <cell r="AO508">
            <v>0</v>
          </cell>
          <cell r="AP508">
            <v>0</v>
          </cell>
          <cell r="AQ508">
            <v>0</v>
          </cell>
          <cell r="AR508">
            <v>0</v>
          </cell>
          <cell r="AS508">
            <v>0</v>
          </cell>
          <cell r="AT508">
            <v>0</v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>
            <v>0</v>
          </cell>
          <cell r="AZ508" t="str">
            <v>AS PPFF CORP  (3 ITEMS) DERIVA DE LA SIE PPFF CORP-47-2024-CENARES/MINSA-1 (32 ÍTEMS)</v>
          </cell>
          <cell r="BA508" t="str">
            <v>CONVOCADO</v>
          </cell>
          <cell r="BB508" t="str">
            <v>CONVOCADO</v>
          </cell>
          <cell r="BD508" t="str">
            <v>SIE-SIE-47-2024-CENARES/MINSA-1</v>
          </cell>
          <cell r="BF508" t="str">
            <v>AS-SM-54-2024-CENARES/ MINSA-1</v>
          </cell>
        </row>
        <row r="509">
          <cell r="D509" t="str">
            <v>52547</v>
          </cell>
          <cell r="E509" t="str">
            <v>587100030018</v>
          </cell>
          <cell r="F509" t="str">
            <v>DEXAMETASONA SODIO FOSFATO 2 mg/5 mL 100 mL SOLUCION</v>
          </cell>
          <cell r="G509" t="str">
            <v>PPFF</v>
          </cell>
          <cell r="H509">
            <v>6.42</v>
          </cell>
          <cell r="I509">
            <v>7.0620000000000003</v>
          </cell>
          <cell r="J509">
            <v>7.02</v>
          </cell>
          <cell r="P509">
            <v>79450</v>
          </cell>
          <cell r="U509">
            <v>7750</v>
          </cell>
          <cell r="X509">
            <v>2000</v>
          </cell>
          <cell r="Y509">
            <v>200</v>
          </cell>
          <cell r="AA509">
            <v>89400</v>
          </cell>
          <cell r="AB509">
            <v>557739</v>
          </cell>
          <cell r="AC509">
            <v>0</v>
          </cell>
          <cell r="AD509">
            <v>0</v>
          </cell>
          <cell r="AE509">
            <v>0</v>
          </cell>
          <cell r="AF509">
            <v>0</v>
          </cell>
          <cell r="AG509">
            <v>54405</v>
          </cell>
          <cell r="AH509">
            <v>0</v>
          </cell>
          <cell r="AI509">
            <v>0</v>
          </cell>
          <cell r="AJ509">
            <v>14040</v>
          </cell>
          <cell r="AK509">
            <v>1404</v>
          </cell>
          <cell r="AL509">
            <v>0</v>
          </cell>
          <cell r="AM509">
            <v>627588</v>
          </cell>
          <cell r="AN509">
            <v>0</v>
          </cell>
          <cell r="AO509">
            <v>0</v>
          </cell>
          <cell r="AP509">
            <v>0</v>
          </cell>
          <cell r="AQ509">
            <v>0</v>
          </cell>
          <cell r="AR509">
            <v>0</v>
          </cell>
          <cell r="AS509">
            <v>0</v>
          </cell>
          <cell r="AT509">
            <v>0</v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>
            <v>0</v>
          </cell>
          <cell r="AZ509" t="str">
            <v>AS PPFF CORP  (3 ITEMS) DERIVA DE LA SIE PPFF CORP-47-2024-CENARES/MINSA-1 (32 ÍTEMS)</v>
          </cell>
          <cell r="BA509" t="str">
            <v>CONVOCADO</v>
          </cell>
          <cell r="BB509" t="str">
            <v>CONVOCADO</v>
          </cell>
          <cell r="BD509" t="str">
            <v>SIE-SIE-47-2024-CENARES/MINSA-1</v>
          </cell>
          <cell r="BF509" t="str">
            <v>AS-SM-54-2024-CENARES/ MINSA-1</v>
          </cell>
        </row>
        <row r="510">
          <cell r="D510" t="str">
            <v>00389</v>
          </cell>
          <cell r="E510" t="str">
            <v>580200480001</v>
          </cell>
          <cell r="F510" t="str">
            <v>ALOPURINOL 100 mg  TABLETA</v>
          </cell>
          <cell r="G510" t="str">
            <v>PPFF</v>
          </cell>
          <cell r="H510">
            <v>0.19</v>
          </cell>
          <cell r="I510">
            <v>0.20899999999999999</v>
          </cell>
          <cell r="J510">
            <v>0.18</v>
          </cell>
          <cell r="P510">
            <v>857800</v>
          </cell>
          <cell r="S510">
            <v>28500</v>
          </cell>
          <cell r="T510">
            <v>12700</v>
          </cell>
          <cell r="U510">
            <v>108000</v>
          </cell>
          <cell r="W510">
            <v>25000</v>
          </cell>
          <cell r="X510">
            <v>8000</v>
          </cell>
          <cell r="AA510">
            <v>1040000</v>
          </cell>
          <cell r="AB510">
            <v>154404</v>
          </cell>
          <cell r="AC510">
            <v>0</v>
          </cell>
          <cell r="AD510">
            <v>0</v>
          </cell>
          <cell r="AE510">
            <v>5130</v>
          </cell>
          <cell r="AF510">
            <v>2286</v>
          </cell>
          <cell r="AG510">
            <v>19440</v>
          </cell>
          <cell r="AH510">
            <v>0</v>
          </cell>
          <cell r="AI510">
            <v>4500</v>
          </cell>
          <cell r="AJ510">
            <v>1440</v>
          </cell>
          <cell r="AK510">
            <v>0</v>
          </cell>
          <cell r="AL510">
            <v>0</v>
          </cell>
          <cell r="AM510">
            <v>187200</v>
          </cell>
          <cell r="AN510">
            <v>0</v>
          </cell>
          <cell r="AO510">
            <v>0</v>
          </cell>
          <cell r="AP510">
            <v>0</v>
          </cell>
          <cell r="AQ510">
            <v>0</v>
          </cell>
          <cell r="AR510">
            <v>0</v>
          </cell>
          <cell r="AS510">
            <v>0</v>
          </cell>
          <cell r="AT510">
            <v>0</v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>
            <v>0</v>
          </cell>
          <cell r="AZ510" t="str">
            <v xml:space="preserve">SIE PPFF CORP (27 ÍTEMS) - DESIERTO 8 ÍTEMS </v>
          </cell>
          <cell r="BA510" t="str">
            <v>INDAGACIÓN DE MERCADO 2DA CONVOCATORIA</v>
          </cell>
          <cell r="BB510" t="str">
            <v>INDAGACIÓN DE MERCADO 2DA CONVOCATORIA</v>
          </cell>
          <cell r="BC510" t="str">
            <v>INDAGACIÓN DE MERCADO 2DA CONVOCATORIA</v>
          </cell>
          <cell r="BD510" t="str">
            <v>SIE-SIE-60-2024-CENARES/ MINSA-1</v>
          </cell>
          <cell r="BE510">
            <v>45623</v>
          </cell>
        </row>
        <row r="511">
          <cell r="D511" t="str">
            <v>00390</v>
          </cell>
          <cell r="E511" t="str">
            <v>580200480002</v>
          </cell>
          <cell r="F511" t="str">
            <v>ALOPURINOL 300 mg  TABLETA</v>
          </cell>
          <cell r="G511" t="str">
            <v>PPFF</v>
          </cell>
          <cell r="H511">
            <v>0.34</v>
          </cell>
          <cell r="I511">
            <v>0.374</v>
          </cell>
          <cell r="J511">
            <v>0.32</v>
          </cell>
          <cell r="P511">
            <v>172700</v>
          </cell>
          <cell r="S511">
            <v>16000</v>
          </cell>
          <cell r="T511">
            <v>6800</v>
          </cell>
          <cell r="U511">
            <v>78000</v>
          </cell>
          <cell r="Y511">
            <v>8000</v>
          </cell>
          <cell r="AA511">
            <v>281500</v>
          </cell>
          <cell r="AB511">
            <v>55264</v>
          </cell>
          <cell r="AC511">
            <v>0</v>
          </cell>
          <cell r="AD511">
            <v>0</v>
          </cell>
          <cell r="AE511">
            <v>5120</v>
          </cell>
          <cell r="AF511">
            <v>2176</v>
          </cell>
          <cell r="AG511">
            <v>24960</v>
          </cell>
          <cell r="AH511">
            <v>0</v>
          </cell>
          <cell r="AI511">
            <v>0</v>
          </cell>
          <cell r="AJ511">
            <v>0</v>
          </cell>
          <cell r="AK511">
            <v>2560</v>
          </cell>
          <cell r="AL511">
            <v>0</v>
          </cell>
          <cell r="AM511">
            <v>90080</v>
          </cell>
          <cell r="AN511">
            <v>0</v>
          </cell>
          <cell r="AO511">
            <v>0</v>
          </cell>
          <cell r="AP511">
            <v>0</v>
          </cell>
          <cell r="AQ511">
            <v>0</v>
          </cell>
          <cell r="AR511">
            <v>0</v>
          </cell>
          <cell r="AS511">
            <v>0</v>
          </cell>
          <cell r="AT511">
            <v>0</v>
          </cell>
          <cell r="AU511">
            <v>0</v>
          </cell>
          <cell r="AV511">
            <v>0</v>
          </cell>
          <cell r="AW511">
            <v>0</v>
          </cell>
          <cell r="AX511">
            <v>0</v>
          </cell>
          <cell r="AY511">
            <v>0</v>
          </cell>
          <cell r="AZ511" t="str">
            <v xml:space="preserve">SIE PPFF CORP (27 ÍTEMS) - DESIERTO 8 ÍTEMS </v>
          </cell>
          <cell r="BA511" t="str">
            <v>INDAGACIÓN DE MERCADO 2DA CONVOCATORIA</v>
          </cell>
          <cell r="BB511" t="str">
            <v>INDAGACIÓN DE MERCADO 2DA CONVOCATORIA</v>
          </cell>
          <cell r="BC511" t="str">
            <v>INDAGACIÓN DE MERCADO 2DA CONVOCATORIA</v>
          </cell>
          <cell r="BD511" t="str">
            <v>SIE-SIE-60-2024-CENARES/ MINSA-1</v>
          </cell>
          <cell r="BE511">
            <v>45623</v>
          </cell>
        </row>
        <row r="512">
          <cell r="D512" t="str">
            <v>00921</v>
          </cell>
          <cell r="E512" t="str">
            <v>582600890001</v>
          </cell>
          <cell r="F512" t="str">
            <v>AZATIOPRINA 50 mg  TABLETA</v>
          </cell>
          <cell r="G512" t="str">
            <v>PPFF</v>
          </cell>
          <cell r="H512">
            <v>0.42</v>
          </cell>
          <cell r="I512">
            <v>0.46199999999999997</v>
          </cell>
          <cell r="J512">
            <v>0.4</v>
          </cell>
          <cell r="P512">
            <v>774600</v>
          </cell>
          <cell r="U512">
            <v>13000</v>
          </cell>
          <cell r="W512">
            <v>3000</v>
          </cell>
          <cell r="Y512">
            <v>15000</v>
          </cell>
          <cell r="AA512">
            <v>805600</v>
          </cell>
          <cell r="AB512">
            <v>309840</v>
          </cell>
          <cell r="AC512">
            <v>0</v>
          </cell>
          <cell r="AD512">
            <v>0</v>
          </cell>
          <cell r="AE512">
            <v>0</v>
          </cell>
          <cell r="AF512">
            <v>0</v>
          </cell>
          <cell r="AG512">
            <v>5200</v>
          </cell>
          <cell r="AH512">
            <v>0</v>
          </cell>
          <cell r="AI512">
            <v>1200</v>
          </cell>
          <cell r="AJ512">
            <v>0</v>
          </cell>
          <cell r="AK512">
            <v>6000</v>
          </cell>
          <cell r="AL512">
            <v>0</v>
          </cell>
          <cell r="AM512">
            <v>322240</v>
          </cell>
          <cell r="AN512">
            <v>0</v>
          </cell>
          <cell r="AO512">
            <v>0</v>
          </cell>
          <cell r="AP512">
            <v>0</v>
          </cell>
          <cell r="AQ512">
            <v>0</v>
          </cell>
          <cell r="AR512">
            <v>0</v>
          </cell>
          <cell r="AS512">
            <v>0</v>
          </cell>
          <cell r="AT512">
            <v>0</v>
          </cell>
          <cell r="AU512">
            <v>0</v>
          </cell>
          <cell r="AV512">
            <v>0</v>
          </cell>
          <cell r="AW512">
            <v>0</v>
          </cell>
          <cell r="AX512">
            <v>0</v>
          </cell>
          <cell r="AY512">
            <v>0</v>
          </cell>
          <cell r="AZ512" t="str">
            <v xml:space="preserve">SIE PPFF CORP (27 ÍTEMS) - DESIERTO 8 ÍTEMS </v>
          </cell>
          <cell r="BA512" t="str">
            <v>INDAGACIÓN DE MERCADO 2DA CONVOCATORIA</v>
          </cell>
          <cell r="BB512" t="str">
            <v>INDAGACIÓN DE MERCADO 2DA CONVOCATORIA</v>
          </cell>
          <cell r="BC512" t="str">
            <v>INDAGACIÓN DE MERCADO 2DA CONVOCATORIA</v>
          </cell>
          <cell r="BD512" t="str">
            <v>SIE-SIE-60-2024-CENARES/ MINSA-1</v>
          </cell>
          <cell r="BE512">
            <v>45623</v>
          </cell>
        </row>
        <row r="513">
          <cell r="D513" t="str">
            <v>01525</v>
          </cell>
          <cell r="E513" t="str">
            <v>580500080005</v>
          </cell>
          <cell r="F513" t="str">
            <v>CARBAMAZEPINA 100 mg/5 mL 100 mL SUSPENSION</v>
          </cell>
          <cell r="G513" t="str">
            <v>PPFF</v>
          </cell>
          <cell r="H513">
            <v>10.56</v>
          </cell>
          <cell r="I513">
            <v>11.616</v>
          </cell>
          <cell r="J513">
            <v>10.07</v>
          </cell>
          <cell r="P513">
            <v>113050</v>
          </cell>
          <cell r="U513">
            <v>175</v>
          </cell>
          <cell r="X513">
            <v>25</v>
          </cell>
          <cell r="AA513">
            <v>113250</v>
          </cell>
          <cell r="AB513">
            <v>1138413.5</v>
          </cell>
          <cell r="AC513">
            <v>0</v>
          </cell>
          <cell r="AD513">
            <v>0</v>
          </cell>
          <cell r="AE513">
            <v>0</v>
          </cell>
          <cell r="AF513">
            <v>0</v>
          </cell>
          <cell r="AG513">
            <v>1762.25</v>
          </cell>
          <cell r="AH513">
            <v>0</v>
          </cell>
          <cell r="AI513">
            <v>0</v>
          </cell>
          <cell r="AJ513">
            <v>251.75</v>
          </cell>
          <cell r="AK513">
            <v>0</v>
          </cell>
          <cell r="AL513">
            <v>0</v>
          </cell>
          <cell r="AM513">
            <v>1140427.5</v>
          </cell>
          <cell r="AN513">
            <v>0</v>
          </cell>
          <cell r="AO513">
            <v>0</v>
          </cell>
          <cell r="AP513">
            <v>0</v>
          </cell>
          <cell r="AQ513">
            <v>0</v>
          </cell>
          <cell r="AR513">
            <v>0</v>
          </cell>
          <cell r="AS513">
            <v>0</v>
          </cell>
          <cell r="AT513">
            <v>0</v>
          </cell>
          <cell r="AU513">
            <v>0</v>
          </cell>
          <cell r="AV513">
            <v>0</v>
          </cell>
          <cell r="AW513">
            <v>0</v>
          </cell>
          <cell r="AX513">
            <v>0</v>
          </cell>
          <cell r="AY513">
            <v>0</v>
          </cell>
          <cell r="AZ513" t="str">
            <v xml:space="preserve">SIE PPFF CORP (27 ÍTEMS) - DESIERTO 8 ÍTEMS </v>
          </cell>
          <cell r="BA513" t="str">
            <v>INDAGACIÓN DE MERCADO 2DA CONVOCATORIA</v>
          </cell>
          <cell r="BB513" t="str">
            <v>INDAGACIÓN DE MERCADO 2DA CONVOCATORIA</v>
          </cell>
          <cell r="BC513" t="str">
            <v>INDAGACIÓN DE MERCADO 2DA CONVOCATORIA</v>
          </cell>
          <cell r="BD513" t="str">
            <v>SIE-SIE-60-2024-CENARES/ MINSA-1</v>
          </cell>
          <cell r="BE513">
            <v>45623</v>
          </cell>
        </row>
        <row r="514">
          <cell r="D514" t="str">
            <v>04338</v>
          </cell>
          <cell r="E514" t="str">
            <v>584400180001</v>
          </cell>
          <cell r="F514" t="str">
            <v>LATANOPROST (SOLUCION OFTALMICA) 50 ug/mL (0.005 %) 2.5 mL SOLUCION</v>
          </cell>
          <cell r="G514" t="str">
            <v>PPFF</v>
          </cell>
          <cell r="H514">
            <v>16.130000000000003</v>
          </cell>
          <cell r="I514">
            <v>17.743000000000002</v>
          </cell>
          <cell r="J514">
            <v>14</v>
          </cell>
          <cell r="P514">
            <v>170336</v>
          </cell>
          <cell r="S514">
            <v>8180</v>
          </cell>
          <cell r="U514">
            <v>12000</v>
          </cell>
          <cell r="W514">
            <v>4100</v>
          </cell>
          <cell r="X514">
            <v>8000</v>
          </cell>
          <cell r="Y514">
            <v>6550</v>
          </cell>
          <cell r="AA514">
            <v>209166</v>
          </cell>
          <cell r="AB514">
            <v>2384704</v>
          </cell>
          <cell r="AC514">
            <v>0</v>
          </cell>
          <cell r="AD514">
            <v>0</v>
          </cell>
          <cell r="AE514">
            <v>114520</v>
          </cell>
          <cell r="AF514">
            <v>0</v>
          </cell>
          <cell r="AG514">
            <v>168000</v>
          </cell>
          <cell r="AH514">
            <v>0</v>
          </cell>
          <cell r="AI514">
            <v>57400</v>
          </cell>
          <cell r="AJ514">
            <v>112000</v>
          </cell>
          <cell r="AK514">
            <v>91700</v>
          </cell>
          <cell r="AL514">
            <v>0</v>
          </cell>
          <cell r="AM514">
            <v>2928324</v>
          </cell>
          <cell r="AN514">
            <v>0</v>
          </cell>
          <cell r="AO514">
            <v>0</v>
          </cell>
          <cell r="AP514">
            <v>0</v>
          </cell>
          <cell r="AQ514">
            <v>0</v>
          </cell>
          <cell r="AR514">
            <v>0</v>
          </cell>
          <cell r="AS514">
            <v>0</v>
          </cell>
          <cell r="AT514">
            <v>0</v>
          </cell>
          <cell r="AU514">
            <v>0</v>
          </cell>
          <cell r="AV514">
            <v>0</v>
          </cell>
          <cell r="AW514">
            <v>0</v>
          </cell>
          <cell r="AX514">
            <v>0</v>
          </cell>
          <cell r="AY514">
            <v>0</v>
          </cell>
          <cell r="AZ514" t="str">
            <v xml:space="preserve">SIE PPFF CORP (27 ÍTEMS) - DESIERTO 8 ÍTEMS </v>
          </cell>
          <cell r="BA514" t="str">
            <v>INDAGACIÓN DE MERCADO 2DA CONVOCATORIA</v>
          </cell>
          <cell r="BB514" t="str">
            <v>INDAGACIÓN DE MERCADO 2DA CONVOCATORIA</v>
          </cell>
          <cell r="BC514" t="str">
            <v>INDAGACIÓN DE MERCADO 2DA CONVOCATORIA</v>
          </cell>
          <cell r="BD514" t="str">
            <v>SIE-SIE-60-2024-CENARES/ MINSA-1</v>
          </cell>
          <cell r="BE514">
            <v>45623</v>
          </cell>
        </row>
        <row r="515">
          <cell r="D515" t="str">
            <v>05009</v>
          </cell>
          <cell r="E515" t="str">
            <v>586700010001</v>
          </cell>
          <cell r="F515" t="str">
            <v>NEOSTIGMINA METILSULFATO 500 µg/mL 1 mL INYECTABLE</v>
          </cell>
          <cell r="G515" t="str">
            <v>PPFF</v>
          </cell>
          <cell r="H515">
            <v>0.84</v>
          </cell>
          <cell r="I515">
            <v>0.92399999999999993</v>
          </cell>
          <cell r="J515">
            <v>0.8</v>
          </cell>
          <cell r="P515">
            <v>166125</v>
          </cell>
          <cell r="U515">
            <v>9000</v>
          </cell>
          <cell r="Z515">
            <v>25</v>
          </cell>
          <cell r="AA515">
            <v>175150</v>
          </cell>
          <cell r="AB515">
            <v>132900</v>
          </cell>
          <cell r="AC515">
            <v>0</v>
          </cell>
          <cell r="AD515">
            <v>0</v>
          </cell>
          <cell r="AE515">
            <v>0</v>
          </cell>
          <cell r="AF515">
            <v>0</v>
          </cell>
          <cell r="AG515">
            <v>7200</v>
          </cell>
          <cell r="AH515">
            <v>0</v>
          </cell>
          <cell r="AI515">
            <v>0</v>
          </cell>
          <cell r="AJ515">
            <v>0</v>
          </cell>
          <cell r="AK515">
            <v>0</v>
          </cell>
          <cell r="AL515">
            <v>20</v>
          </cell>
          <cell r="AM515">
            <v>140120</v>
          </cell>
          <cell r="AN515">
            <v>0</v>
          </cell>
          <cell r="AO515">
            <v>0</v>
          </cell>
          <cell r="AP515">
            <v>0</v>
          </cell>
          <cell r="AQ515">
            <v>0</v>
          </cell>
          <cell r="AR515">
            <v>0</v>
          </cell>
          <cell r="AS515">
            <v>0</v>
          </cell>
          <cell r="AT515">
            <v>0</v>
          </cell>
          <cell r="AU515">
            <v>0</v>
          </cell>
          <cell r="AV515">
            <v>0</v>
          </cell>
          <cell r="AW515">
            <v>0</v>
          </cell>
          <cell r="AX515">
            <v>0</v>
          </cell>
          <cell r="AY515">
            <v>0</v>
          </cell>
          <cell r="AZ515" t="str">
            <v xml:space="preserve">SIE PPFF CORP (27 ÍTEMS) - DESIERTO 8 ÍTEMS </v>
          </cell>
          <cell r="BA515" t="str">
            <v>INDAGACIÓN DE MERCADO 2DA CONVOCATORIA</v>
          </cell>
          <cell r="BB515" t="str">
            <v>INDAGACIÓN DE MERCADO 2DA CONVOCATORIA</v>
          </cell>
          <cell r="BC515" t="str">
            <v>INDAGACIÓN DE MERCADO 2DA CONVOCATORIA</v>
          </cell>
          <cell r="BD515" t="str">
            <v>SIE-SIE-60-2024-CENARES/ MINSA-1</v>
          </cell>
          <cell r="BE515">
            <v>45623</v>
          </cell>
        </row>
        <row r="516">
          <cell r="D516" t="str">
            <v>05234</v>
          </cell>
          <cell r="E516" t="str">
            <v>586900020001</v>
          </cell>
          <cell r="F516" t="str">
            <v>OXICODONA 5 mg  TABLETA</v>
          </cell>
          <cell r="G516" t="str">
            <v>PPFF</v>
          </cell>
          <cell r="H516">
            <v>1.02</v>
          </cell>
          <cell r="I516">
            <v>1.1220000000000001</v>
          </cell>
          <cell r="J516">
            <v>0.97</v>
          </cell>
          <cell r="P516">
            <v>62100</v>
          </cell>
          <cell r="U516">
            <v>2200</v>
          </cell>
          <cell r="AA516">
            <v>64300</v>
          </cell>
          <cell r="AB516">
            <v>60237</v>
          </cell>
          <cell r="AC516">
            <v>0</v>
          </cell>
          <cell r="AD516">
            <v>0</v>
          </cell>
          <cell r="AE516">
            <v>0</v>
          </cell>
          <cell r="AF516">
            <v>0</v>
          </cell>
          <cell r="AG516">
            <v>2134</v>
          </cell>
          <cell r="AH516">
            <v>0</v>
          </cell>
          <cell r="AI516">
            <v>0</v>
          </cell>
          <cell r="AJ516">
            <v>0</v>
          </cell>
          <cell r="AK516">
            <v>0</v>
          </cell>
          <cell r="AL516">
            <v>0</v>
          </cell>
          <cell r="AM516">
            <v>62371</v>
          </cell>
          <cell r="AN516">
            <v>0</v>
          </cell>
          <cell r="AO516">
            <v>0</v>
          </cell>
          <cell r="AP516">
            <v>0</v>
          </cell>
          <cell r="AQ516">
            <v>0</v>
          </cell>
          <cell r="AR516">
            <v>0</v>
          </cell>
          <cell r="AS516">
            <v>0</v>
          </cell>
          <cell r="AT516">
            <v>0</v>
          </cell>
          <cell r="AU516">
            <v>0</v>
          </cell>
          <cell r="AV516">
            <v>0</v>
          </cell>
          <cell r="AW516">
            <v>0</v>
          </cell>
          <cell r="AX516">
            <v>0</v>
          </cell>
          <cell r="AY516">
            <v>0</v>
          </cell>
          <cell r="AZ516" t="str">
            <v xml:space="preserve">SIE PPFF CORP (27 ÍTEMS) - DESIERTO 8 ÍTEMS </v>
          </cell>
          <cell r="BA516" t="str">
            <v>INDAGACIÓN DE MERCADO 2DA CONVOCATORIA</v>
          </cell>
          <cell r="BB516" t="str">
            <v>INDAGACIÓN DE MERCADO 2DA CONVOCATORIA</v>
          </cell>
          <cell r="BC516" t="str">
            <v>INDAGACIÓN DE MERCADO 2DA CONVOCATORIA</v>
          </cell>
          <cell r="BD516" t="str">
            <v>SIE-SIE-60-2024-CENARES/ MINSA-1</v>
          </cell>
          <cell r="BE516">
            <v>45623</v>
          </cell>
        </row>
        <row r="517">
          <cell r="D517" t="str">
            <v>19239</v>
          </cell>
          <cell r="E517" t="str">
            <v>580100200016</v>
          </cell>
          <cell r="F517" t="str">
            <v>BUPIVACAINA CLORHIDRATO + DEXTROSA 20 mg + 320 mg 4 mL INYECTABLE</v>
          </cell>
          <cell r="G517" t="str">
            <v>PPFF</v>
          </cell>
          <cell r="H517">
            <v>3.99</v>
          </cell>
          <cell r="I517">
            <v>4.3890000000000002</v>
          </cell>
          <cell r="J517">
            <v>3.81</v>
          </cell>
          <cell r="P517">
            <v>160450</v>
          </cell>
          <cell r="S517">
            <v>1500</v>
          </cell>
          <cell r="X517">
            <v>300</v>
          </cell>
          <cell r="AA517">
            <v>162250</v>
          </cell>
          <cell r="AB517">
            <v>611314.5</v>
          </cell>
          <cell r="AC517">
            <v>0</v>
          </cell>
          <cell r="AD517">
            <v>0</v>
          </cell>
          <cell r="AE517">
            <v>5715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1143</v>
          </cell>
          <cell r="AK517">
            <v>0</v>
          </cell>
          <cell r="AL517">
            <v>0</v>
          </cell>
          <cell r="AM517">
            <v>618172.5</v>
          </cell>
          <cell r="AN517">
            <v>0</v>
          </cell>
          <cell r="AO517">
            <v>0</v>
          </cell>
          <cell r="AP517">
            <v>0</v>
          </cell>
          <cell r="AQ517">
            <v>0</v>
          </cell>
          <cell r="AR517">
            <v>0</v>
          </cell>
          <cell r="AS517">
            <v>0</v>
          </cell>
          <cell r="AT517">
            <v>0</v>
          </cell>
          <cell r="AU517">
            <v>0</v>
          </cell>
          <cell r="AV517">
            <v>0</v>
          </cell>
          <cell r="AW517">
            <v>0</v>
          </cell>
          <cell r="AX517">
            <v>0</v>
          </cell>
          <cell r="AY517">
            <v>0</v>
          </cell>
          <cell r="AZ517" t="str">
            <v xml:space="preserve">SIE PPFF CORP (27 ÍTEMS) - DESIERTO 8 ÍTEMS </v>
          </cell>
          <cell r="BA517" t="str">
            <v>INDAGACIÓN DE MERCADO 2DA CONVOCATORIA</v>
          </cell>
          <cell r="BB517" t="str">
            <v>INDAGACIÓN DE MERCADO 2DA CONVOCATORIA</v>
          </cell>
          <cell r="BC517" t="str">
            <v>INDAGACIÓN DE MERCADO 2DA CONVOCATORIA</v>
          </cell>
          <cell r="BD517" t="str">
            <v>SIE-SIE-60-2024-CENARES/ MINSA-1</v>
          </cell>
          <cell r="BE517">
            <v>45623</v>
          </cell>
        </row>
        <row r="518">
          <cell r="D518" t="str">
            <v>03454</v>
          </cell>
          <cell r="E518" t="str">
            <v>580500110003</v>
          </cell>
          <cell r="F518" t="str">
            <v>FENOBARBITAL 100 mg  TABLETA</v>
          </cell>
          <cell r="G518" t="str">
            <v>PPFF</v>
          </cell>
          <cell r="H518">
            <v>0.32</v>
          </cell>
          <cell r="I518">
            <v>0.35199999999999998</v>
          </cell>
          <cell r="J518">
            <v>0.3</v>
          </cell>
          <cell r="K518">
            <v>307692</v>
          </cell>
          <cell r="L518">
            <v>699300</v>
          </cell>
          <cell r="M518">
            <v>0.44</v>
          </cell>
          <cell r="P518">
            <v>658300</v>
          </cell>
          <cell r="T518">
            <v>2000</v>
          </cell>
          <cell r="U518">
            <v>22000</v>
          </cell>
          <cell r="W518">
            <v>4000</v>
          </cell>
          <cell r="Y518">
            <v>13000</v>
          </cell>
          <cell r="AA518">
            <v>699300</v>
          </cell>
          <cell r="AB518">
            <v>197490</v>
          </cell>
          <cell r="AC518">
            <v>0</v>
          </cell>
          <cell r="AD518">
            <v>0</v>
          </cell>
          <cell r="AE518">
            <v>0</v>
          </cell>
          <cell r="AF518">
            <v>600</v>
          </cell>
          <cell r="AG518">
            <v>6600</v>
          </cell>
          <cell r="AH518">
            <v>0</v>
          </cell>
          <cell r="AI518">
            <v>1200</v>
          </cell>
          <cell r="AJ518">
            <v>0</v>
          </cell>
          <cell r="AK518">
            <v>3900</v>
          </cell>
          <cell r="AL518">
            <v>0</v>
          </cell>
          <cell r="AM518">
            <v>209790</v>
          </cell>
          <cell r="AN518">
            <v>289652</v>
          </cell>
          <cell r="AO518">
            <v>0</v>
          </cell>
          <cell r="AP518">
            <v>0</v>
          </cell>
          <cell r="AQ518">
            <v>0</v>
          </cell>
          <cell r="AR518">
            <v>880</v>
          </cell>
          <cell r="AS518">
            <v>9680</v>
          </cell>
          <cell r="AT518">
            <v>0</v>
          </cell>
          <cell r="AU518">
            <v>1760</v>
          </cell>
          <cell r="AV518">
            <v>0</v>
          </cell>
          <cell r="AW518">
            <v>5720</v>
          </cell>
          <cell r="AX518">
            <v>0</v>
          </cell>
          <cell r="AY518">
            <v>307692</v>
          </cell>
          <cell r="AZ518" t="str">
            <v>SIE PPFF CENTR (2 ÍTEMS) DERIVADA DE LA SIE 60 (ANTES CORP)</v>
          </cell>
          <cell r="BA518" t="str">
            <v>INDAGACIÓN DE MERCADO 2DA CONVOCATORIA</v>
          </cell>
          <cell r="BB518" t="str">
            <v>INDAGACIÓN DE MERCADO (DESIERTO CENARES - CORPORATIVA)</v>
          </cell>
          <cell r="BC518" t="str">
            <v>INDAGACIÓN DE MERCADO (DESIERTO CENARES - CORPORATIVA)</v>
          </cell>
          <cell r="BD518" t="str">
            <v>SIE-SIE-60-2024-CENARES/ MINSA-1</v>
          </cell>
          <cell r="BE518">
            <v>45623</v>
          </cell>
        </row>
        <row r="519">
          <cell r="D519" t="str">
            <v>17700</v>
          </cell>
          <cell r="E519" t="str">
            <v>580100210013</v>
          </cell>
          <cell r="F519" t="str">
            <v>LIDOCAINA CLORHIDRATO CON PRESERVANTES 2 g/100 mL (2 %) 20 mL INYECTABLE</v>
          </cell>
          <cell r="G519" t="str">
            <v>PPFF</v>
          </cell>
          <cell r="H519">
            <v>2.94</v>
          </cell>
          <cell r="I519">
            <v>3.234</v>
          </cell>
          <cell r="J519">
            <v>1.56</v>
          </cell>
          <cell r="K519">
            <v>198100</v>
          </cell>
          <cell r="L519">
            <v>49525</v>
          </cell>
          <cell r="M519">
            <v>4</v>
          </cell>
          <cell r="P519">
            <v>39250</v>
          </cell>
          <cell r="S519">
            <v>9000</v>
          </cell>
          <cell r="T519">
            <v>1275</v>
          </cell>
          <cell r="AA519">
            <v>49525</v>
          </cell>
          <cell r="AB519">
            <v>61230</v>
          </cell>
          <cell r="AC519">
            <v>0</v>
          </cell>
          <cell r="AD519">
            <v>0</v>
          </cell>
          <cell r="AE519">
            <v>14040</v>
          </cell>
          <cell r="AF519">
            <v>1989</v>
          </cell>
          <cell r="AG519">
            <v>0</v>
          </cell>
          <cell r="AH519">
            <v>0</v>
          </cell>
          <cell r="AI519">
            <v>0</v>
          </cell>
          <cell r="AJ519">
            <v>0</v>
          </cell>
          <cell r="AK519">
            <v>0</v>
          </cell>
          <cell r="AL519">
            <v>0</v>
          </cell>
          <cell r="AM519">
            <v>77259</v>
          </cell>
          <cell r="AN519">
            <v>157000</v>
          </cell>
          <cell r="AO519">
            <v>0</v>
          </cell>
          <cell r="AP519">
            <v>0</v>
          </cell>
          <cell r="AQ519">
            <v>36000</v>
          </cell>
          <cell r="AR519">
            <v>5100</v>
          </cell>
          <cell r="AS519">
            <v>0</v>
          </cell>
          <cell r="AT519">
            <v>0</v>
          </cell>
          <cell r="AU519">
            <v>0</v>
          </cell>
          <cell r="AV519">
            <v>0</v>
          </cell>
          <cell r="AW519">
            <v>0</v>
          </cell>
          <cell r="AX519">
            <v>0</v>
          </cell>
          <cell r="AY519">
            <v>198100</v>
          </cell>
          <cell r="AZ519" t="str">
            <v>SIE PPFF CENTR (2 ÍTEMS) DERIVADA DE LA SIE 60 (ANTES CORP)</v>
          </cell>
          <cell r="BA519" t="str">
            <v>INDAGACIÓN DE MERCADO 2DA CONVOCATORIA</v>
          </cell>
          <cell r="BB519" t="str">
            <v>INDAGACIÓN DE MERCADO (DESIERTO CENARES - CORPORATIVA)</v>
          </cell>
          <cell r="BC519" t="str">
            <v>INDAGACIÓN DE MERCADO (DESIERTO CENARES - CORPORATIVA)</v>
          </cell>
          <cell r="BD519" t="str">
            <v>SIE-SIE-60-2024-CENARES/ MINSA-1</v>
          </cell>
          <cell r="BE519">
            <v>45623</v>
          </cell>
        </row>
        <row r="520">
          <cell r="D520" t="str">
            <v>10221</v>
          </cell>
          <cell r="E520" t="str">
            <v>586600290003</v>
          </cell>
          <cell r="F520" t="str">
            <v>ALCOHOL ETILICO (ETANOL) 70° 1 L SOLUCION</v>
          </cell>
          <cell r="G520" t="str">
            <v>PPFF</v>
          </cell>
          <cell r="H520">
            <v>7.38</v>
          </cell>
          <cell r="I520">
            <v>8.1180000000000003</v>
          </cell>
          <cell r="J520">
            <v>7.02</v>
          </cell>
          <cell r="K520">
            <v>119322.6</v>
          </cell>
          <cell r="L520">
            <v>16806</v>
          </cell>
          <cell r="M520">
            <v>7.1000000000000005</v>
          </cell>
          <cell r="P520">
            <v>344148</v>
          </cell>
          <cell r="R520">
            <v>100</v>
          </cell>
          <cell r="T520">
            <v>606</v>
          </cell>
          <cell r="U520">
            <v>15000</v>
          </cell>
          <cell r="X520">
            <v>1200</v>
          </cell>
          <cell r="Y520">
            <v>3280</v>
          </cell>
          <cell r="AA520">
            <v>364334</v>
          </cell>
          <cell r="AB520">
            <v>2415918.96</v>
          </cell>
          <cell r="AC520">
            <v>0</v>
          </cell>
          <cell r="AD520">
            <v>702</v>
          </cell>
          <cell r="AE520">
            <v>0</v>
          </cell>
          <cell r="AF520">
            <v>4254.12</v>
          </cell>
          <cell r="AG520">
            <v>105300</v>
          </cell>
          <cell r="AH520">
            <v>0</v>
          </cell>
          <cell r="AI520">
            <v>0</v>
          </cell>
          <cell r="AJ520">
            <v>8424</v>
          </cell>
          <cell r="AK520">
            <v>23025.599999999999</v>
          </cell>
          <cell r="AL520">
            <v>0</v>
          </cell>
          <cell r="AM520">
            <v>2557624.6799999997</v>
          </cell>
          <cell r="AN520">
            <v>2443450.8000000003</v>
          </cell>
          <cell r="AO520">
            <v>0</v>
          </cell>
          <cell r="AP520">
            <v>710</v>
          </cell>
          <cell r="AQ520">
            <v>0</v>
          </cell>
          <cell r="AR520">
            <v>4302.6000000000004</v>
          </cell>
          <cell r="AS520">
            <v>106500.00000000001</v>
          </cell>
          <cell r="AT520">
            <v>0</v>
          </cell>
          <cell r="AU520">
            <v>0</v>
          </cell>
          <cell r="AV520">
            <v>8520</v>
          </cell>
          <cell r="AW520">
            <v>23288</v>
          </cell>
          <cell r="AX520">
            <v>0</v>
          </cell>
          <cell r="AY520">
            <v>2586771.4000000004</v>
          </cell>
          <cell r="AZ520" t="str">
            <v>SIE PPFF CENTR ALCOHOL ETILICO 70° 1LT</v>
          </cell>
          <cell r="BA520" t="str">
            <v>CONVOCADO</v>
          </cell>
          <cell r="BB520" t="str">
            <v>CONVOCADO</v>
          </cell>
          <cell r="BD520" t="str">
            <v>SIE-SIE-28-2024-CENARES/ MINSA-1</v>
          </cell>
          <cell r="BE520">
            <v>45539</v>
          </cell>
          <cell r="BF520" t="str">
            <v>SIE-SIE-83-2024-CENARES/MINSA-1</v>
          </cell>
        </row>
        <row r="521">
          <cell r="D521" t="str">
            <v>03602</v>
          </cell>
          <cell r="E521" t="str">
            <v>580400050001</v>
          </cell>
          <cell r="F521" t="str">
            <v>FLUMAZENIL 100 µg/mL (0.1 mg/mL) 5 mL INYECTABLE</v>
          </cell>
          <cell r="G521" t="str">
            <v>PPFF</v>
          </cell>
          <cell r="H521">
            <v>13.58</v>
          </cell>
          <cell r="I521">
            <v>14.938000000000001</v>
          </cell>
          <cell r="J521">
            <v>13.21</v>
          </cell>
          <cell r="P521">
            <v>25549</v>
          </cell>
          <cell r="U521">
            <v>500</v>
          </cell>
          <cell r="W521">
            <v>6</v>
          </cell>
          <cell r="AA521">
            <v>26055</v>
          </cell>
          <cell r="AB521">
            <v>337502.29000000004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6605</v>
          </cell>
          <cell r="AH521">
            <v>0</v>
          </cell>
          <cell r="AI521">
            <v>79.260000000000005</v>
          </cell>
          <cell r="AJ521">
            <v>0</v>
          </cell>
          <cell r="AK521">
            <v>0</v>
          </cell>
          <cell r="AL521">
            <v>0</v>
          </cell>
          <cell r="AM521">
            <v>344186.55000000005</v>
          </cell>
          <cell r="AN521">
            <v>0</v>
          </cell>
          <cell r="AO521">
            <v>0</v>
          </cell>
          <cell r="AP521">
            <v>0</v>
          </cell>
          <cell r="AQ521">
            <v>0</v>
          </cell>
          <cell r="AR521">
            <v>0</v>
          </cell>
          <cell r="AS521">
            <v>0</v>
          </cell>
          <cell r="AT521">
            <v>0</v>
          </cell>
          <cell r="AU521">
            <v>0</v>
          </cell>
          <cell r="AV521">
            <v>0</v>
          </cell>
          <cell r="AW521">
            <v>0</v>
          </cell>
          <cell r="AX521">
            <v>0</v>
          </cell>
          <cell r="AY521">
            <v>0</v>
          </cell>
          <cell r="AZ521" t="str">
            <v>SIE PPFF CORP INYECTABLES (52 ÍTEMS)</v>
          </cell>
          <cell r="BA521" t="str">
            <v>INDAGACIÓN DE MERCADO 2DA CONVOCATORIA</v>
          </cell>
          <cell r="BB521" t="str">
            <v>INDAGACIÓN DE MERCADO 2DA CONVOCATORIA</v>
          </cell>
          <cell r="BD521" t="str">
            <v>SIE-SIE-48-2024-CENARES/MINSA-1</v>
          </cell>
          <cell r="BE521">
            <v>45608</v>
          </cell>
        </row>
        <row r="522">
          <cell r="D522" t="str">
            <v>04350</v>
          </cell>
          <cell r="E522" t="str">
            <v>582600460001</v>
          </cell>
          <cell r="F522" t="str">
            <v>LEUPRORELINA ACETATO 3.75 mg  INYECTABLE</v>
          </cell>
          <cell r="G522" t="str">
            <v>PPFF</v>
          </cell>
          <cell r="H522">
            <v>173.25</v>
          </cell>
          <cell r="I522">
            <v>190.57499999999999</v>
          </cell>
          <cell r="J522">
            <v>168.51</v>
          </cell>
          <cell r="P522">
            <v>10479</v>
          </cell>
          <cell r="U522">
            <v>450</v>
          </cell>
          <cell r="AA522">
            <v>10929</v>
          </cell>
          <cell r="AB522">
            <v>1765816.2899999998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75829.5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1841645.7899999998</v>
          </cell>
          <cell r="AN522">
            <v>0</v>
          </cell>
          <cell r="AO522">
            <v>0</v>
          </cell>
          <cell r="AP522">
            <v>0</v>
          </cell>
          <cell r="AQ522">
            <v>0</v>
          </cell>
          <cell r="AR522">
            <v>0</v>
          </cell>
          <cell r="AS522">
            <v>0</v>
          </cell>
          <cell r="AT522">
            <v>0</v>
          </cell>
          <cell r="AU522">
            <v>0</v>
          </cell>
          <cell r="AV522">
            <v>0</v>
          </cell>
          <cell r="AW522">
            <v>0</v>
          </cell>
          <cell r="AX522">
            <v>0</v>
          </cell>
          <cell r="AY522">
            <v>0</v>
          </cell>
          <cell r="AZ522" t="str">
            <v>SIE PPFF CENTR  (2 ÍTEMS) LEUPRORELINAS</v>
          </cell>
          <cell r="BA522" t="str">
            <v>INDAGACIÓN DE MERCADO 2DA CONVOCATORIA</v>
          </cell>
          <cell r="BB522" t="str">
            <v>INDAGACIÓN DE MERCADO 2DA CONVOCATORIA</v>
          </cell>
          <cell r="BC522" t="str">
            <v>INDAGACIÓN DE MERCADO 2DA CONVOCATORIA</v>
          </cell>
          <cell r="BD522" t="str">
            <v>SIE-SIE-48-2024-CENARES/MINSA-1</v>
          </cell>
          <cell r="BE522">
            <v>45608</v>
          </cell>
        </row>
        <row r="523">
          <cell r="D523" t="str">
            <v>04352</v>
          </cell>
          <cell r="E523" t="str">
            <v>582600460006</v>
          </cell>
          <cell r="F523" t="str">
            <v>LEUPRORELINA ACETATO 7.5 mg  INYECTABLE</v>
          </cell>
          <cell r="G523" t="str">
            <v>PPFF</v>
          </cell>
          <cell r="H523">
            <v>210.53</v>
          </cell>
          <cell r="I523">
            <v>231.583</v>
          </cell>
          <cell r="J523">
            <v>204.01</v>
          </cell>
          <cell r="P523">
            <v>690</v>
          </cell>
          <cell r="S523">
            <v>780</v>
          </cell>
          <cell r="W523">
            <v>40</v>
          </cell>
          <cell r="AA523">
            <v>1510</v>
          </cell>
          <cell r="AB523">
            <v>140766.9</v>
          </cell>
          <cell r="AC523">
            <v>0</v>
          </cell>
          <cell r="AD523">
            <v>0</v>
          </cell>
          <cell r="AE523">
            <v>159127.79999999999</v>
          </cell>
          <cell r="AF523">
            <v>0</v>
          </cell>
          <cell r="AG523">
            <v>0</v>
          </cell>
          <cell r="AH523">
            <v>0</v>
          </cell>
          <cell r="AI523">
            <v>8160.4</v>
          </cell>
          <cell r="AJ523">
            <v>0</v>
          </cell>
          <cell r="AK523">
            <v>0</v>
          </cell>
          <cell r="AL523">
            <v>0</v>
          </cell>
          <cell r="AM523">
            <v>308055.09999999998</v>
          </cell>
          <cell r="AN523">
            <v>0</v>
          </cell>
          <cell r="AO523">
            <v>0</v>
          </cell>
          <cell r="AP523">
            <v>0</v>
          </cell>
          <cell r="AQ523">
            <v>0</v>
          </cell>
          <cell r="AR523">
            <v>0</v>
          </cell>
          <cell r="AS523">
            <v>0</v>
          </cell>
          <cell r="AT523">
            <v>0</v>
          </cell>
          <cell r="AU523">
            <v>0</v>
          </cell>
          <cell r="AV523">
            <v>0</v>
          </cell>
          <cell r="AW523">
            <v>0</v>
          </cell>
          <cell r="AX523">
            <v>0</v>
          </cell>
          <cell r="AY523">
            <v>0</v>
          </cell>
          <cell r="AZ523" t="str">
            <v>SIE PPFF CENTR  (2 ÍTEMS) LEUPRORELINAS</v>
          </cell>
          <cell r="BA523" t="str">
            <v>INDAGACIÓN DE MERCADO 2DA CONVOCATORIA</v>
          </cell>
          <cell r="BB523" t="str">
            <v>INDAGACIÓN DE MERCADO 2DA CONVOCATORIA</v>
          </cell>
          <cell r="BC523" t="str">
            <v>INDAGACIÓN DE MERCADO 2DA CONVOCATORIA</v>
          </cell>
          <cell r="BD523" t="str">
            <v>SIE-SIE-48-2024-CENARES/MINSA-1</v>
          </cell>
          <cell r="BE523">
            <v>45608</v>
          </cell>
        </row>
        <row r="524">
          <cell r="D524" t="str">
            <v>03097</v>
          </cell>
          <cell r="E524" t="str">
            <v>580300190002</v>
          </cell>
          <cell r="F524" t="str">
            <v>EPINEFRINA (COMO CLORHIDRATO O TARTRATO) 1 mg/mL 1 mL INYECTABLE</v>
          </cell>
          <cell r="G524" t="str">
            <v>PPFF</v>
          </cell>
          <cell r="H524">
            <v>1.56</v>
          </cell>
          <cell r="I524">
            <v>1.7160000000000002</v>
          </cell>
          <cell r="J524">
            <v>1.1000000000000001</v>
          </cell>
          <cell r="K524">
            <v>21596.25</v>
          </cell>
          <cell r="L524">
            <v>16250</v>
          </cell>
          <cell r="M524">
            <v>1.329</v>
          </cell>
          <cell r="P524">
            <v>567500</v>
          </cell>
          <cell r="R524">
            <v>1000</v>
          </cell>
          <cell r="T524">
            <v>400</v>
          </cell>
          <cell r="U524">
            <v>13000</v>
          </cell>
          <cell r="W524">
            <v>1000</v>
          </cell>
          <cell r="X524">
            <v>1500</v>
          </cell>
          <cell r="Z524">
            <v>350</v>
          </cell>
          <cell r="AA524">
            <v>584750</v>
          </cell>
          <cell r="AB524">
            <v>624250</v>
          </cell>
          <cell r="AC524">
            <v>0</v>
          </cell>
          <cell r="AD524">
            <v>1100</v>
          </cell>
          <cell r="AE524">
            <v>0</v>
          </cell>
          <cell r="AF524">
            <v>440.00000000000006</v>
          </cell>
          <cell r="AG524">
            <v>14300.000000000002</v>
          </cell>
          <cell r="AH524">
            <v>0</v>
          </cell>
          <cell r="AI524">
            <v>1100</v>
          </cell>
          <cell r="AJ524">
            <v>1650.0000000000002</v>
          </cell>
          <cell r="AK524">
            <v>0</v>
          </cell>
          <cell r="AL524">
            <v>385.00000000000006</v>
          </cell>
          <cell r="AM524">
            <v>643225</v>
          </cell>
          <cell r="AN524">
            <v>754207.5</v>
          </cell>
          <cell r="AO524">
            <v>0</v>
          </cell>
          <cell r="AP524">
            <v>1329</v>
          </cell>
          <cell r="AQ524">
            <v>0</v>
          </cell>
          <cell r="AR524">
            <v>531.6</v>
          </cell>
          <cell r="AS524">
            <v>17277</v>
          </cell>
          <cell r="AT524">
            <v>0</v>
          </cell>
          <cell r="AU524">
            <v>1329</v>
          </cell>
          <cell r="AV524">
            <v>1993.5</v>
          </cell>
          <cell r="AW524">
            <v>0</v>
          </cell>
          <cell r="AX524">
            <v>465.15</v>
          </cell>
          <cell r="AY524">
            <v>777132.75</v>
          </cell>
          <cell r="AZ524" t="str">
            <v>SIE PPFF CENTR (2 ÍTEMS) DERIVADA DE LA SIE 48 (ANTES CORP)</v>
          </cell>
          <cell r="BA524" t="str">
            <v>INDAGACIÓN DE MERCADO 2DA CONVOCATORIA</v>
          </cell>
          <cell r="BB524" t="str">
            <v>INDAGACIÓN DE MERCADO (DESIERTO CENARES - CORPORATIVA)</v>
          </cell>
          <cell r="BC524" t="str">
            <v>INDAGACIÓN DE MERCADO (DESIERTO CENARES - CORPORATIVA)</v>
          </cell>
          <cell r="BD524" t="str">
            <v>SIE-SIE-48-2024-CENARES/MINSA-1</v>
          </cell>
        </row>
        <row r="525">
          <cell r="D525" t="str">
            <v>04677</v>
          </cell>
          <cell r="E525" t="str">
            <v>580200440001</v>
          </cell>
          <cell r="F525" t="str">
            <v>METAMIZOL SODICO 1 g 2 mL INYECTABLE</v>
          </cell>
          <cell r="G525" t="str">
            <v>PPFF</v>
          </cell>
          <cell r="H525">
            <v>0.75</v>
          </cell>
          <cell r="I525">
            <v>0.82499999999999996</v>
          </cell>
          <cell r="J525">
            <v>0.2</v>
          </cell>
          <cell r="K525">
            <v>210860.1</v>
          </cell>
          <cell r="L525">
            <v>397100</v>
          </cell>
          <cell r="M525">
            <v>0.53100000000000003</v>
          </cell>
          <cell r="P525">
            <v>12573950</v>
          </cell>
          <cell r="R525">
            <v>4000</v>
          </cell>
          <cell r="S525">
            <v>89750</v>
          </cell>
          <cell r="T525">
            <v>164950</v>
          </cell>
          <cell r="U525">
            <v>60000</v>
          </cell>
          <cell r="W525">
            <v>18000</v>
          </cell>
          <cell r="X525">
            <v>60000</v>
          </cell>
          <cell r="Y525">
            <v>400</v>
          </cell>
          <cell r="Z525">
            <v>4000</v>
          </cell>
          <cell r="AA525">
            <v>12975050</v>
          </cell>
          <cell r="AB525">
            <v>2514790</v>
          </cell>
          <cell r="AC525">
            <v>0</v>
          </cell>
          <cell r="AD525">
            <v>800</v>
          </cell>
          <cell r="AE525">
            <v>17950</v>
          </cell>
          <cell r="AF525">
            <v>32990</v>
          </cell>
          <cell r="AG525">
            <v>12000</v>
          </cell>
          <cell r="AH525">
            <v>0</v>
          </cell>
          <cell r="AI525">
            <v>3600</v>
          </cell>
          <cell r="AJ525">
            <v>12000</v>
          </cell>
          <cell r="AK525">
            <v>80</v>
          </cell>
          <cell r="AL525">
            <v>800</v>
          </cell>
          <cell r="AM525">
            <v>2595010</v>
          </cell>
          <cell r="AN525">
            <v>6676767.4500000002</v>
          </cell>
          <cell r="AO525">
            <v>0</v>
          </cell>
          <cell r="AP525">
            <v>2124</v>
          </cell>
          <cell r="AQ525">
            <v>47657.25</v>
          </cell>
          <cell r="AR525">
            <v>87588.450000000012</v>
          </cell>
          <cell r="AS525">
            <v>31860</v>
          </cell>
          <cell r="AT525">
            <v>0</v>
          </cell>
          <cell r="AU525">
            <v>9558</v>
          </cell>
          <cell r="AV525">
            <v>31860</v>
          </cell>
          <cell r="AW525">
            <v>212.4</v>
          </cell>
          <cell r="AX525">
            <v>2124</v>
          </cell>
          <cell r="AY525">
            <v>6889751.5500000007</v>
          </cell>
          <cell r="AZ525" t="str">
            <v>SIE PPFF CENTR (2 ÍTEMS) DERIVADA DE LA SIE 48 (ANTES CORP)</v>
          </cell>
          <cell r="BA525" t="str">
            <v>INDAGACIÓN DE MERCADO 2DA CONVOCATORIA</v>
          </cell>
          <cell r="BB525" t="str">
            <v>INDAGACIÓN DE MERCADO (DESIERTO CENARES - CORPORATIVA)</v>
          </cell>
          <cell r="BC525" t="str">
            <v>INDAGACIÓN DE MERCADO (DESIERTO CENARES - CORPORATIVA)</v>
          </cell>
          <cell r="BD525" t="str">
            <v>SIE-SIE-48-2024-CENARES/MINSA-1</v>
          </cell>
        </row>
        <row r="526">
          <cell r="D526" t="str">
            <v>06349</v>
          </cell>
          <cell r="E526" t="str">
            <v>582600860001</v>
          </cell>
          <cell r="F526" t="str">
            <v>TRIPTORELINA 3.75 mg  INYECTABLE</v>
          </cell>
          <cell r="G526" t="str">
            <v>PPFF</v>
          </cell>
          <cell r="H526">
            <v>148.31</v>
          </cell>
          <cell r="I526">
            <v>163.14099999999999</v>
          </cell>
          <cell r="J526">
            <v>140</v>
          </cell>
          <cell r="K526">
            <v>3977850</v>
          </cell>
          <cell r="L526">
            <v>37150</v>
          </cell>
          <cell r="M526">
            <v>107.07537012113055</v>
          </cell>
          <cell r="P526">
            <v>10550</v>
          </cell>
          <cell r="Q526">
            <v>25000</v>
          </cell>
          <cell r="S526">
            <v>1100</v>
          </cell>
          <cell r="U526">
            <v>500</v>
          </cell>
          <cell r="AA526">
            <v>37150</v>
          </cell>
          <cell r="AB526">
            <v>1477000</v>
          </cell>
          <cell r="AC526">
            <v>3500000</v>
          </cell>
          <cell r="AD526">
            <v>0</v>
          </cell>
          <cell r="AE526">
            <v>154000</v>
          </cell>
          <cell r="AF526">
            <v>0</v>
          </cell>
          <cell r="AG526">
            <v>70000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5201000</v>
          </cell>
          <cell r="AN526">
            <v>1129645.1547779273</v>
          </cell>
          <cell r="AO526">
            <v>2676884.2530282638</v>
          </cell>
          <cell r="AP526">
            <v>0</v>
          </cell>
          <cell r="AQ526">
            <v>117782.9071332436</v>
          </cell>
          <cell r="AR526">
            <v>0</v>
          </cell>
          <cell r="AS526">
            <v>53537.685060565273</v>
          </cell>
          <cell r="AT526">
            <v>0</v>
          </cell>
          <cell r="AU526">
            <v>0</v>
          </cell>
          <cell r="AV526">
            <v>0</v>
          </cell>
          <cell r="AW526">
            <v>0</v>
          </cell>
          <cell r="AX526">
            <v>0</v>
          </cell>
          <cell r="AY526">
            <v>3977850</v>
          </cell>
          <cell r="AZ526" t="str">
            <v>AS PPFF CORP ONCOLÓGICOS (16 ITEMS) DERIVADA DE LA SIE 33-2024 ONCOLOGICOS</v>
          </cell>
          <cell r="BA526" t="str">
            <v>INDAGACIÓN DE MERCADO 2DA CONVOCATORIA</v>
          </cell>
          <cell r="BB526" t="str">
            <v>INDAGACIÓN DE MERCADO 2DA CONVOCATORIA</v>
          </cell>
          <cell r="BC526" t="str">
            <v xml:space="preserve">CONVOCATORIA (NULIDAD) </v>
          </cell>
          <cell r="BD526" t="str">
            <v>SIE-SIE-33-2024-CENARES/MINSA-1</v>
          </cell>
          <cell r="BE526">
            <v>45558</v>
          </cell>
        </row>
        <row r="527">
          <cell r="D527" t="str">
            <v>00670</v>
          </cell>
          <cell r="E527" t="str">
            <v>584900310001</v>
          </cell>
          <cell r="F527" t="str">
            <v>AMITRIPTILINA CLORHIDRATO 25 mg  TABLETA</v>
          </cell>
          <cell r="G527" t="str">
            <v>PPFF</v>
          </cell>
          <cell r="H527">
            <v>9.9999999999999992E-2</v>
          </cell>
          <cell r="I527">
            <v>0.10999999999999999</v>
          </cell>
          <cell r="J527">
            <v>0.1</v>
          </cell>
          <cell r="P527">
            <v>3988700</v>
          </cell>
          <cell r="S527">
            <v>30000</v>
          </cell>
          <cell r="T527">
            <v>72800</v>
          </cell>
          <cell r="U527">
            <v>123000</v>
          </cell>
          <cell r="W527">
            <v>45000</v>
          </cell>
          <cell r="X527">
            <v>6000</v>
          </cell>
          <cell r="Y527">
            <v>11000</v>
          </cell>
          <cell r="AA527">
            <v>4276500</v>
          </cell>
          <cell r="AB527">
            <v>398870</v>
          </cell>
          <cell r="AC527">
            <v>0</v>
          </cell>
          <cell r="AD527">
            <v>0</v>
          </cell>
          <cell r="AE527">
            <v>3000</v>
          </cell>
          <cell r="AF527">
            <v>7280</v>
          </cell>
          <cell r="AG527">
            <v>12300</v>
          </cell>
          <cell r="AH527">
            <v>0</v>
          </cell>
          <cell r="AI527">
            <v>4500</v>
          </cell>
          <cell r="AJ527">
            <v>600</v>
          </cell>
          <cell r="AK527">
            <v>1100</v>
          </cell>
          <cell r="AL527">
            <v>0</v>
          </cell>
          <cell r="AM527">
            <v>427650</v>
          </cell>
          <cell r="AN527">
            <v>0</v>
          </cell>
          <cell r="AO527">
            <v>0</v>
          </cell>
          <cell r="AP527">
            <v>0</v>
          </cell>
          <cell r="AQ527">
            <v>0</v>
          </cell>
          <cell r="AR527">
            <v>0</v>
          </cell>
          <cell r="AS527">
            <v>0</v>
          </cell>
          <cell r="AT527">
            <v>0</v>
          </cell>
          <cell r="AU527">
            <v>0</v>
          </cell>
          <cell r="AV527">
            <v>0</v>
          </cell>
          <cell r="AW527">
            <v>0</v>
          </cell>
          <cell r="AX527">
            <v>0</v>
          </cell>
          <cell r="AY527">
            <v>0</v>
          </cell>
          <cell r="AZ527" t="str">
            <v>SIE PPFF CORP SAME (23 ITEMS) - DESIERTO 5 ÍTEMS</v>
          </cell>
          <cell r="BA527" t="str">
            <v>INDAGACIÓN DE MERCADO 2DA CONVOCATORIA</v>
          </cell>
          <cell r="BB527" t="str">
            <v>INDAGACIÓN DE MERCADO 2DA CONVOCATORIA</v>
          </cell>
          <cell r="BC527" t="str">
            <v>INDAGACIÓN DE MERCADO 2DA CONVOCATORIA</v>
          </cell>
          <cell r="BD527" t="str">
            <v>SIE-SIE-52-2024-CENARES/MINSA-1</v>
          </cell>
          <cell r="BE527">
            <v>45625</v>
          </cell>
        </row>
        <row r="528">
          <cell r="D528" t="str">
            <v>00990</v>
          </cell>
          <cell r="E528" t="str">
            <v>586300020001</v>
          </cell>
          <cell r="F528" t="str">
            <v>BACLOFENO 10 mg  TABLETA</v>
          </cell>
          <cell r="G528" t="str">
            <v>PPFF</v>
          </cell>
          <cell r="H528">
            <v>0.39</v>
          </cell>
          <cell r="I528">
            <v>0.42900000000000005</v>
          </cell>
          <cell r="J528">
            <v>0.38</v>
          </cell>
          <cell r="P528">
            <v>1385800</v>
          </cell>
          <cell r="W528">
            <v>2100</v>
          </cell>
          <cell r="Y528">
            <v>20000</v>
          </cell>
          <cell r="AA528">
            <v>1407900</v>
          </cell>
          <cell r="AB528">
            <v>526604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0</v>
          </cell>
          <cell r="AH528">
            <v>0</v>
          </cell>
          <cell r="AI528">
            <v>798</v>
          </cell>
          <cell r="AJ528">
            <v>0</v>
          </cell>
          <cell r="AK528">
            <v>7600</v>
          </cell>
          <cell r="AL528">
            <v>0</v>
          </cell>
          <cell r="AM528">
            <v>535002</v>
          </cell>
          <cell r="AN528">
            <v>0</v>
          </cell>
          <cell r="AO528">
            <v>0</v>
          </cell>
          <cell r="AP528">
            <v>0</v>
          </cell>
          <cell r="AQ528">
            <v>0</v>
          </cell>
          <cell r="AR528">
            <v>0</v>
          </cell>
          <cell r="AS528">
            <v>0</v>
          </cell>
          <cell r="AT528">
            <v>0</v>
          </cell>
          <cell r="AU528">
            <v>0</v>
          </cell>
          <cell r="AV528">
            <v>0</v>
          </cell>
          <cell r="AW528">
            <v>0</v>
          </cell>
          <cell r="AX528">
            <v>0</v>
          </cell>
          <cell r="AY528">
            <v>0</v>
          </cell>
          <cell r="AZ528" t="str">
            <v>SIE PPFF CORP SAME (23 ITEMS) - DESIERTO 5 ÍTEMS</v>
          </cell>
          <cell r="BA528" t="str">
            <v>INDAGACIÓN DE MERCADO 2DA CONVOCATORIA</v>
          </cell>
          <cell r="BB528" t="str">
            <v>INDAGACIÓN DE MERCADO 2DA CONVOCATORIA</v>
          </cell>
          <cell r="BC528" t="str">
            <v>INDAGACIÓN DE MERCADO 2DA CONVOCATORIA</v>
          </cell>
          <cell r="BD528" t="str">
            <v>SIE-SIE-52-2024-CENARES/MINSA-1</v>
          </cell>
          <cell r="BE528">
            <v>45625</v>
          </cell>
        </row>
        <row r="529">
          <cell r="D529" t="str">
            <v>04704</v>
          </cell>
          <cell r="E529" t="str">
            <v>587700050001</v>
          </cell>
          <cell r="F529" t="str">
            <v>METILFENIDATO CLORHIDRATO 10 mg  TABLETA</v>
          </cell>
          <cell r="G529" t="str">
            <v>PPFF</v>
          </cell>
          <cell r="H529">
            <v>0.84</v>
          </cell>
          <cell r="I529">
            <v>0.92399999999999993</v>
          </cell>
          <cell r="J529">
            <v>0.85</v>
          </cell>
          <cell r="P529">
            <v>932700</v>
          </cell>
          <cell r="Q529">
            <v>400000</v>
          </cell>
          <cell r="U529">
            <v>2700</v>
          </cell>
          <cell r="AA529">
            <v>1335400</v>
          </cell>
          <cell r="AB529">
            <v>792795</v>
          </cell>
          <cell r="AC529">
            <v>340000</v>
          </cell>
          <cell r="AD529">
            <v>0</v>
          </cell>
          <cell r="AE529">
            <v>0</v>
          </cell>
          <cell r="AF529">
            <v>0</v>
          </cell>
          <cell r="AG529">
            <v>2295</v>
          </cell>
          <cell r="AH529">
            <v>0</v>
          </cell>
          <cell r="AI529">
            <v>0</v>
          </cell>
          <cell r="AJ529">
            <v>0</v>
          </cell>
          <cell r="AK529">
            <v>0</v>
          </cell>
          <cell r="AL529">
            <v>0</v>
          </cell>
          <cell r="AM529">
            <v>1135090</v>
          </cell>
          <cell r="AN529">
            <v>0</v>
          </cell>
          <cell r="AO529">
            <v>0</v>
          </cell>
          <cell r="AP529">
            <v>0</v>
          </cell>
          <cell r="AQ529">
            <v>0</v>
          </cell>
          <cell r="AR529">
            <v>0</v>
          </cell>
          <cell r="AS529">
            <v>0</v>
          </cell>
          <cell r="AT529">
            <v>0</v>
          </cell>
          <cell r="AU529">
            <v>0</v>
          </cell>
          <cell r="AV529">
            <v>0</v>
          </cell>
          <cell r="AW529">
            <v>0</v>
          </cell>
          <cell r="AX529">
            <v>0</v>
          </cell>
          <cell r="AY529">
            <v>0</v>
          </cell>
          <cell r="AZ529" t="str">
            <v>SIE PPFF CORP SAME (23 ITEMS) - DESIERTO 5 ÍTEMS</v>
          </cell>
          <cell r="BA529" t="str">
            <v>INDAGACIÓN DE MERCADO 2DA CONVOCATORIA</v>
          </cell>
          <cell r="BB529" t="str">
            <v>INDAGACIÓN DE MERCADO 2DA CONVOCATORIA</v>
          </cell>
          <cell r="BC529" t="str">
            <v>INDAGACIÓN DE MERCADO 2DA CONVOCATORIA</v>
          </cell>
          <cell r="BD529" t="str">
            <v>SIE-SIE-52-2024-CENARES/MINSA-1</v>
          </cell>
          <cell r="BE529">
            <v>45625</v>
          </cell>
        </row>
        <row r="530">
          <cell r="D530" t="str">
            <v>17771</v>
          </cell>
          <cell r="E530" t="str">
            <v>580500120002</v>
          </cell>
          <cell r="F530" t="str">
            <v>VALPROATO SODICO 250 mg/5 mL 120 mL JARABE</v>
          </cell>
          <cell r="G530" t="str">
            <v>PPFF</v>
          </cell>
          <cell r="H530">
            <v>12.06</v>
          </cell>
          <cell r="I530">
            <v>13.266</v>
          </cell>
          <cell r="J530">
            <v>11.73</v>
          </cell>
          <cell r="P530">
            <v>79525</v>
          </cell>
          <cell r="W530">
            <v>75</v>
          </cell>
          <cell r="X530">
            <v>25</v>
          </cell>
          <cell r="Y530">
            <v>675</v>
          </cell>
          <cell r="AA530">
            <v>80300</v>
          </cell>
          <cell r="AB530">
            <v>932828.25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  <cell r="AG530">
            <v>0</v>
          </cell>
          <cell r="AH530">
            <v>0</v>
          </cell>
          <cell r="AI530">
            <v>879.75</v>
          </cell>
          <cell r="AJ530">
            <v>293.25</v>
          </cell>
          <cell r="AK530">
            <v>7917.75</v>
          </cell>
          <cell r="AL530">
            <v>0</v>
          </cell>
          <cell r="AM530">
            <v>941919</v>
          </cell>
          <cell r="AN530">
            <v>0</v>
          </cell>
          <cell r="AO530">
            <v>0</v>
          </cell>
          <cell r="AP530">
            <v>0</v>
          </cell>
          <cell r="AQ530">
            <v>0</v>
          </cell>
          <cell r="AR530">
            <v>0</v>
          </cell>
          <cell r="AS530">
            <v>0</v>
          </cell>
          <cell r="AT530">
            <v>0</v>
          </cell>
          <cell r="AU530">
            <v>0</v>
          </cell>
          <cell r="AV530">
            <v>0</v>
          </cell>
          <cell r="AW530">
            <v>0</v>
          </cell>
          <cell r="AX530">
            <v>0</v>
          </cell>
          <cell r="AY530">
            <v>0</v>
          </cell>
          <cell r="AZ530" t="str">
            <v>SIE PPFF CORP SAME (23 ITEMS) - DESIERTO 5 ÍTEMS</v>
          </cell>
          <cell r="BA530" t="str">
            <v>INDAGACIÓN DE MERCADO 2DA CONVOCATORIA</v>
          </cell>
          <cell r="BB530" t="str">
            <v>INDAGACIÓN DE MERCADO 2DA CONVOCATORIA</v>
          </cell>
          <cell r="BC530" t="str">
            <v>INDAGACIÓN DE MERCADO 2DA CONVOCATORIA</v>
          </cell>
          <cell r="BD530" t="str">
            <v>SIE-SIE-52-2024-CENARES/MINSA-1</v>
          </cell>
          <cell r="BE530">
            <v>45625</v>
          </cell>
        </row>
        <row r="531">
          <cell r="D531" t="str">
            <v>19404</v>
          </cell>
          <cell r="E531" t="str">
            <v>580500130002</v>
          </cell>
          <cell r="F531" t="str">
            <v>LEVETIRACETAM 1 g  TABLETA</v>
          </cell>
          <cell r="G531" t="str">
            <v>PPFF</v>
          </cell>
          <cell r="H531">
            <v>0.77</v>
          </cell>
          <cell r="I531">
            <v>0.84699999999999998</v>
          </cell>
          <cell r="J531">
            <v>0.59</v>
          </cell>
          <cell r="P531">
            <v>1288710</v>
          </cell>
          <cell r="S531">
            <v>7500</v>
          </cell>
          <cell r="W531">
            <v>6000</v>
          </cell>
          <cell r="Y531">
            <v>9000</v>
          </cell>
          <cell r="AA531">
            <v>1311210</v>
          </cell>
          <cell r="AB531">
            <v>760338.89999999991</v>
          </cell>
          <cell r="AC531">
            <v>0</v>
          </cell>
          <cell r="AD531">
            <v>0</v>
          </cell>
          <cell r="AE531">
            <v>4425</v>
          </cell>
          <cell r="AF531">
            <v>0</v>
          </cell>
          <cell r="AG531">
            <v>0</v>
          </cell>
          <cell r="AH531">
            <v>0</v>
          </cell>
          <cell r="AI531">
            <v>3540</v>
          </cell>
          <cell r="AJ531">
            <v>0</v>
          </cell>
          <cell r="AK531">
            <v>5310</v>
          </cell>
          <cell r="AL531">
            <v>0</v>
          </cell>
          <cell r="AM531">
            <v>773613.89999999991</v>
          </cell>
          <cell r="AN531">
            <v>0</v>
          </cell>
          <cell r="AO531">
            <v>0</v>
          </cell>
          <cell r="AP531">
            <v>0</v>
          </cell>
          <cell r="AQ531">
            <v>0</v>
          </cell>
          <cell r="AR531">
            <v>0</v>
          </cell>
          <cell r="AS531">
            <v>0</v>
          </cell>
          <cell r="AT531">
            <v>0</v>
          </cell>
          <cell r="AU531">
            <v>0</v>
          </cell>
          <cell r="AV531">
            <v>0</v>
          </cell>
          <cell r="AW531">
            <v>0</v>
          </cell>
          <cell r="AX531">
            <v>0</v>
          </cell>
          <cell r="AY531">
            <v>0</v>
          </cell>
          <cell r="AZ531" t="str">
            <v>SIE PPFF CORP SAME (23 ITEMS) - DESIERTO 5 ÍTEMS</v>
          </cell>
          <cell r="BA531" t="str">
            <v>INDAGACIÓN DE MERCADO 2DA CONVOCATORIA</v>
          </cell>
          <cell r="BB531" t="str">
            <v>INDAGACIÓN DE MERCADO 2DA CONVOCATORIA</v>
          </cell>
          <cell r="BC531" t="str">
            <v>INDAGACIÓN DE MERCADO 2DA CONVOCATORIA</v>
          </cell>
          <cell r="BD531" t="str">
            <v>SIE-SIE-52-2024-CENARES/MINSA-1</v>
          </cell>
          <cell r="BE531">
            <v>45625</v>
          </cell>
        </row>
        <row r="532">
          <cell r="D532" t="str">
            <v>06019</v>
          </cell>
          <cell r="E532" t="str">
            <v>584800540001</v>
          </cell>
          <cell r="F532" t="str">
            <v>SULPIRIDA 200 mg  TABLETA</v>
          </cell>
          <cell r="G532" t="str">
            <v>PPFF</v>
          </cell>
          <cell r="H532">
            <v>0.19</v>
          </cell>
          <cell r="I532">
            <v>0.20900000000000002</v>
          </cell>
          <cell r="J532">
            <v>0.21</v>
          </cell>
          <cell r="K532">
            <v>1097000</v>
          </cell>
          <cell r="L532">
            <v>4592000</v>
          </cell>
          <cell r="M532">
            <v>0.23889372822299651</v>
          </cell>
          <cell r="P532">
            <v>2873800</v>
          </cell>
          <cell r="Q532">
            <v>1500000</v>
          </cell>
          <cell r="S532">
            <v>4000</v>
          </cell>
          <cell r="T532">
            <v>27200</v>
          </cell>
          <cell r="U532">
            <v>150000</v>
          </cell>
          <cell r="Y532">
            <v>37000</v>
          </cell>
          <cell r="AA532">
            <v>4592000</v>
          </cell>
          <cell r="AB532">
            <v>603498</v>
          </cell>
          <cell r="AC532">
            <v>315000</v>
          </cell>
          <cell r="AD532">
            <v>0</v>
          </cell>
          <cell r="AE532">
            <v>840</v>
          </cell>
          <cell r="AF532">
            <v>5712</v>
          </cell>
          <cell r="AG532">
            <v>31500</v>
          </cell>
          <cell r="AH532">
            <v>0</v>
          </cell>
          <cell r="AI532">
            <v>0</v>
          </cell>
          <cell r="AJ532">
            <v>0</v>
          </cell>
          <cell r="AK532">
            <v>7770</v>
          </cell>
          <cell r="AL532">
            <v>0</v>
          </cell>
          <cell r="AM532">
            <v>964320</v>
          </cell>
          <cell r="AN532">
            <v>686532.79616724735</v>
          </cell>
          <cell r="AO532">
            <v>358340.59233449475</v>
          </cell>
          <cell r="AP532">
            <v>0</v>
          </cell>
          <cell r="AQ532">
            <v>955.57491289198606</v>
          </cell>
          <cell r="AR532">
            <v>6497.9094076655047</v>
          </cell>
          <cell r="AS532">
            <v>35834.05923344948</v>
          </cell>
          <cell r="AT532">
            <v>0</v>
          </cell>
          <cell r="AU532">
            <v>0</v>
          </cell>
          <cell r="AV532">
            <v>0</v>
          </cell>
          <cell r="AW532">
            <v>8839.0679442508717</v>
          </cell>
          <cell r="AX532">
            <v>0</v>
          </cell>
          <cell r="AY532">
            <v>1097000</v>
          </cell>
          <cell r="AZ532" t="str">
            <v>SIE PPFF CENTR SAME (2 ITEMS) DERIVADA DE LA SIE 52</v>
          </cell>
          <cell r="BA532" t="str">
            <v>INDAGACIÓN DE MERCADO 2DA CONVOCATORIA</v>
          </cell>
          <cell r="BB532" t="str">
            <v>INDAGACIÓN DE MERCADO (DESIERTO CENARES - CORPORATIVA)</v>
          </cell>
          <cell r="BC532" t="str">
            <v>INDAGACIÓN DE MERCADO (DESIERTO CENARES - CORPORATIVA)</v>
          </cell>
          <cell r="BD532" t="str">
            <v>SIE-SIE-52-2024-CENARES/MINSA-1</v>
          </cell>
        </row>
        <row r="533">
          <cell r="D533" t="str">
            <v>40803</v>
          </cell>
          <cell r="E533" t="str">
            <v>580500120025</v>
          </cell>
          <cell r="F533" t="str">
            <v>VALPROATO SODICO (TABLETA DE LIBERACION MODIFICADA) 500 mg TABLETA</v>
          </cell>
          <cell r="G533" t="str">
            <v>PPFF</v>
          </cell>
          <cell r="H533">
            <v>0.27</v>
          </cell>
          <cell r="I533">
            <v>0.29700000000000004</v>
          </cell>
          <cell r="J533">
            <v>0.27</v>
          </cell>
          <cell r="K533">
            <v>8887000</v>
          </cell>
          <cell r="L533">
            <v>29711500</v>
          </cell>
          <cell r="M533">
            <v>0.29910977231038488</v>
          </cell>
          <cell r="P533">
            <v>14889200</v>
          </cell>
          <cell r="S533">
            <v>380000</v>
          </cell>
          <cell r="T533">
            <v>285700</v>
          </cell>
          <cell r="U533">
            <v>440000</v>
          </cell>
          <cell r="V533">
            <v>13405600</v>
          </cell>
          <cell r="W533">
            <v>31000</v>
          </cell>
          <cell r="X533">
            <v>80000</v>
          </cell>
          <cell r="Y533">
            <v>200000</v>
          </cell>
          <cell r="AA533">
            <v>29711500</v>
          </cell>
          <cell r="AB533">
            <v>4020084.0000000005</v>
          </cell>
          <cell r="AC533">
            <v>0</v>
          </cell>
          <cell r="AD533">
            <v>0</v>
          </cell>
          <cell r="AE533">
            <v>102600</v>
          </cell>
          <cell r="AF533">
            <v>77139</v>
          </cell>
          <cell r="AG533">
            <v>118800.00000000001</v>
          </cell>
          <cell r="AH533">
            <v>3619512.0000000005</v>
          </cell>
          <cell r="AI533">
            <v>8370</v>
          </cell>
          <cell r="AJ533">
            <v>21600</v>
          </cell>
          <cell r="AK533">
            <v>54000</v>
          </cell>
          <cell r="AL533">
            <v>0</v>
          </cell>
          <cell r="AM533">
            <v>8022105.0000000009</v>
          </cell>
          <cell r="AN533">
            <v>4453505.2218837822</v>
          </cell>
          <cell r="AO533">
            <v>0</v>
          </cell>
          <cell r="AP533">
            <v>0</v>
          </cell>
          <cell r="AQ533">
            <v>113661.71347794625</v>
          </cell>
          <cell r="AR533">
            <v>85455.661949076966</v>
          </cell>
          <cell r="AS533">
            <v>131608.29981656934</v>
          </cell>
          <cell r="AT533">
            <v>4009745.9636840955</v>
          </cell>
          <cell r="AU533">
            <v>9272.4029416219309</v>
          </cell>
          <cell r="AV533">
            <v>23928.78178483079</v>
          </cell>
          <cell r="AW533">
            <v>59821.954462076974</v>
          </cell>
          <cell r="AX533">
            <v>0</v>
          </cell>
          <cell r="AY533">
            <v>8887000</v>
          </cell>
          <cell r="AZ533" t="str">
            <v>SIE PPFF CENTR SAME (2 ITEMS) DERIVADA DE LA SIE 52</v>
          </cell>
          <cell r="BA533" t="str">
            <v>INDAGACIÓN DE MERCADO 2DA CONVOCATORIA</v>
          </cell>
          <cell r="BB533" t="str">
            <v>INDAGACIÓN DE MERCADO (DESIERTO CENARES - CORPORATIVA)</v>
          </cell>
          <cell r="BC533" t="str">
            <v>INDAGACIÓN DE MERCADO (DESIERTO CENARES - CORPORATIVA)</v>
          </cell>
          <cell r="BD533" t="str">
            <v>SIE-SIE-52-2024-CENARES/MINSA-1</v>
          </cell>
        </row>
        <row r="534">
          <cell r="D534" t="str">
            <v>00056</v>
          </cell>
          <cell r="E534" t="str">
            <v>580500160001</v>
          </cell>
          <cell r="F534" t="str">
            <v>ACETAZOLAMIDA 250 mg  TABLETA</v>
          </cell>
          <cell r="G534" t="str">
            <v>PPFF</v>
          </cell>
          <cell r="H534">
            <v>0.37</v>
          </cell>
          <cell r="I534">
            <v>0.40699999999999997</v>
          </cell>
          <cell r="J534">
            <v>0.35</v>
          </cell>
          <cell r="P534">
            <v>197700</v>
          </cell>
          <cell r="U534">
            <v>5600</v>
          </cell>
          <cell r="W534">
            <v>600</v>
          </cell>
          <cell r="Y534">
            <v>4500</v>
          </cell>
          <cell r="AA534">
            <v>208400</v>
          </cell>
          <cell r="AB534">
            <v>69195</v>
          </cell>
          <cell r="AC534">
            <v>0</v>
          </cell>
          <cell r="AD534">
            <v>0</v>
          </cell>
          <cell r="AE534">
            <v>0</v>
          </cell>
          <cell r="AF534">
            <v>0</v>
          </cell>
          <cell r="AG534">
            <v>1959.9999999999998</v>
          </cell>
          <cell r="AH534">
            <v>0</v>
          </cell>
          <cell r="AI534">
            <v>210</v>
          </cell>
          <cell r="AJ534">
            <v>0</v>
          </cell>
          <cell r="AK534">
            <v>1575</v>
          </cell>
          <cell r="AL534">
            <v>0</v>
          </cell>
          <cell r="AM534">
            <v>72940</v>
          </cell>
          <cell r="AN534">
            <v>0</v>
          </cell>
          <cell r="AO534">
            <v>0</v>
          </cell>
          <cell r="AP534">
            <v>0</v>
          </cell>
          <cell r="AQ534">
            <v>0</v>
          </cell>
          <cell r="AR534">
            <v>0</v>
          </cell>
          <cell r="AS534">
            <v>0</v>
          </cell>
          <cell r="AT534">
            <v>0</v>
          </cell>
          <cell r="AU534">
            <v>0</v>
          </cell>
          <cell r="AV534">
            <v>0</v>
          </cell>
          <cell r="AW534">
            <v>0</v>
          </cell>
          <cell r="AX534">
            <v>0</v>
          </cell>
          <cell r="AY534">
            <v>0</v>
          </cell>
          <cell r="AZ534" t="str">
            <v xml:space="preserve">SIE PPFF CORP TABLETAS (II) (40 ITEMS)- DESIERTO 2 ÍTEMS </v>
          </cell>
          <cell r="BA534" t="str">
            <v>INDAGACIÓN DE MERCADO 2DA CONVOCATORIA</v>
          </cell>
          <cell r="BB534" t="str">
            <v>INDAGACIÓN DE MERCADO 2DA CONVOCATORIA</v>
          </cell>
          <cell r="BC534" t="str">
            <v>INDAGACIÓN DE MERCADO 2DA CONVOCATORIA</v>
          </cell>
          <cell r="BD534" t="str">
            <v>SIE-SIE-53-2024-CENARES/MINSA-1</v>
          </cell>
          <cell r="BE534">
            <v>45540</v>
          </cell>
        </row>
        <row r="535">
          <cell r="D535" t="str">
            <v>05018</v>
          </cell>
          <cell r="E535" t="str">
            <v>583100300001</v>
          </cell>
          <cell r="F535" t="str">
            <v>NIFEDIPINO 10 mg  TABLETA</v>
          </cell>
          <cell r="G535" t="str">
            <v>PPFF</v>
          </cell>
          <cell r="H535">
            <v>0.22</v>
          </cell>
          <cell r="I535">
            <v>0.24199999999999999</v>
          </cell>
          <cell r="J535">
            <v>0.16</v>
          </cell>
          <cell r="P535">
            <v>1490300</v>
          </cell>
          <cell r="T535">
            <v>2300</v>
          </cell>
          <cell r="W535">
            <v>1500</v>
          </cell>
          <cell r="X535">
            <v>4000</v>
          </cell>
          <cell r="AA535">
            <v>1498100</v>
          </cell>
          <cell r="AB535">
            <v>238448</v>
          </cell>
          <cell r="AC535">
            <v>0</v>
          </cell>
          <cell r="AD535">
            <v>0</v>
          </cell>
          <cell r="AE535">
            <v>0</v>
          </cell>
          <cell r="AF535">
            <v>368</v>
          </cell>
          <cell r="AG535">
            <v>0</v>
          </cell>
          <cell r="AH535">
            <v>0</v>
          </cell>
          <cell r="AI535">
            <v>240</v>
          </cell>
          <cell r="AJ535">
            <v>640</v>
          </cell>
          <cell r="AK535">
            <v>0</v>
          </cell>
          <cell r="AL535">
            <v>0</v>
          </cell>
          <cell r="AM535">
            <v>239696</v>
          </cell>
          <cell r="AN535">
            <v>0</v>
          </cell>
          <cell r="AO535">
            <v>0</v>
          </cell>
          <cell r="AP535">
            <v>0</v>
          </cell>
          <cell r="AQ535">
            <v>0</v>
          </cell>
          <cell r="AR535">
            <v>0</v>
          </cell>
          <cell r="AS535">
            <v>0</v>
          </cell>
          <cell r="AT535">
            <v>0</v>
          </cell>
          <cell r="AU535">
            <v>0</v>
          </cell>
          <cell r="AV535">
            <v>0</v>
          </cell>
          <cell r="AW535">
            <v>0</v>
          </cell>
          <cell r="AX535">
            <v>0</v>
          </cell>
          <cell r="AY535">
            <v>0</v>
          </cell>
          <cell r="AZ535" t="str">
            <v xml:space="preserve">SIE PPFF CORP TABLETAS (II) (40 ITEMS)- DESIERTO 2 ÍTEMS </v>
          </cell>
          <cell r="BA535" t="str">
            <v>INDAGACIÓN DE MERCADO 2DA CONVOCATORIA</v>
          </cell>
          <cell r="BB535" t="str">
            <v>INDAGACIÓN DE MERCADO 2DA CONVOCATORIA</v>
          </cell>
          <cell r="BC535" t="str">
            <v>INDAGACIÓN DE MERCADO 2DA CONVOCATORIA</v>
          </cell>
          <cell r="BD535" t="str">
            <v>SIE-SIE-53-2024-CENARES/MINSA-1</v>
          </cell>
          <cell r="BE535">
            <v>45540</v>
          </cell>
        </row>
        <row r="536">
          <cell r="D536" t="str">
            <v>00143</v>
          </cell>
          <cell r="E536" t="str">
            <v>582400320003</v>
          </cell>
          <cell r="F536" t="str">
            <v>ACICLOVIR 200 mg  TABLETA</v>
          </cell>
          <cell r="G536" t="str">
            <v>PPFF</v>
          </cell>
          <cell r="H536">
            <v>0.13</v>
          </cell>
          <cell r="I536">
            <v>0.14300000000000002</v>
          </cell>
          <cell r="J536">
            <v>0.12</v>
          </cell>
          <cell r="K536">
            <v>10294.799999999999</v>
          </cell>
          <cell r="L536">
            <v>74600</v>
          </cell>
          <cell r="M536">
            <v>0.13799999999999998</v>
          </cell>
          <cell r="P536">
            <v>2069400</v>
          </cell>
          <cell r="T536">
            <v>15600</v>
          </cell>
          <cell r="U536">
            <v>48000</v>
          </cell>
          <cell r="X536">
            <v>1000</v>
          </cell>
          <cell r="Y536">
            <v>10000</v>
          </cell>
          <cell r="AA536">
            <v>2144000</v>
          </cell>
          <cell r="AB536">
            <v>248328</v>
          </cell>
          <cell r="AC536">
            <v>0</v>
          </cell>
          <cell r="AD536">
            <v>0</v>
          </cell>
          <cell r="AE536">
            <v>0</v>
          </cell>
          <cell r="AF536">
            <v>1872</v>
          </cell>
          <cell r="AG536">
            <v>5760</v>
          </cell>
          <cell r="AH536">
            <v>0</v>
          </cell>
          <cell r="AI536">
            <v>0</v>
          </cell>
          <cell r="AJ536">
            <v>120</v>
          </cell>
          <cell r="AK536">
            <v>1200</v>
          </cell>
          <cell r="AL536">
            <v>0</v>
          </cell>
          <cell r="AM536">
            <v>257280</v>
          </cell>
          <cell r="AN536">
            <v>285577.19999999995</v>
          </cell>
          <cell r="AO536">
            <v>0</v>
          </cell>
          <cell r="AP536">
            <v>0</v>
          </cell>
          <cell r="AQ536">
            <v>0</v>
          </cell>
          <cell r="AR536">
            <v>2152.7999999999997</v>
          </cell>
          <cell r="AS536">
            <v>6623.9999999999991</v>
          </cell>
          <cell r="AT536">
            <v>0</v>
          </cell>
          <cell r="AU536">
            <v>0</v>
          </cell>
          <cell r="AV536">
            <v>137.99999999999997</v>
          </cell>
          <cell r="AW536">
            <v>1379.9999999999998</v>
          </cell>
          <cell r="AX536">
            <v>0</v>
          </cell>
          <cell r="AY536">
            <v>295871.99999999994</v>
          </cell>
          <cell r="AZ536" t="str">
            <v>SIE PPFF CENTR (07 ITEMS)</v>
          </cell>
          <cell r="BA536" t="str">
            <v>INDAGACIÓN DE MERCADO 2DA CONVOCATORIA</v>
          </cell>
          <cell r="BB536" t="str">
            <v>INDAGACIÓN DE MERCADO (DESIERTO CENARES - CORPORATIVA)</v>
          </cell>
          <cell r="BC536" t="str">
            <v>INDAGACIÓN DE MERCADO (DESIERTO CENARES - CORPORATIVA)</v>
          </cell>
          <cell r="BD536" t="str">
            <v>SIE-SIE-53-2024-CENARES/MINSA-1</v>
          </cell>
        </row>
        <row r="537">
          <cell r="D537" t="str">
            <v>00947</v>
          </cell>
          <cell r="E537" t="str">
            <v>581000080007</v>
          </cell>
          <cell r="F537" t="str">
            <v>AZITROMICINA 500 mg  TABLETA</v>
          </cell>
          <cell r="G537" t="str">
            <v>PPFF</v>
          </cell>
          <cell r="H537">
            <v>0.4</v>
          </cell>
          <cell r="I537">
            <v>0.44000000000000006</v>
          </cell>
          <cell r="J537">
            <v>0.4</v>
          </cell>
          <cell r="K537">
            <v>121834.8</v>
          </cell>
          <cell r="L537">
            <v>261000</v>
          </cell>
          <cell r="M537">
            <v>0.46679999999999999</v>
          </cell>
          <cell r="P537">
            <v>4107600</v>
          </cell>
          <cell r="R537">
            <v>4000</v>
          </cell>
          <cell r="S537">
            <v>40000</v>
          </cell>
          <cell r="T537">
            <v>58000</v>
          </cell>
          <cell r="U537">
            <v>56000</v>
          </cell>
          <cell r="W537">
            <v>20000</v>
          </cell>
          <cell r="X537">
            <v>60000</v>
          </cell>
          <cell r="Y537">
            <v>27000</v>
          </cell>
          <cell r="AA537">
            <v>4372600</v>
          </cell>
          <cell r="AB537">
            <v>1643040</v>
          </cell>
          <cell r="AC537">
            <v>0</v>
          </cell>
          <cell r="AD537">
            <v>1600</v>
          </cell>
          <cell r="AE537">
            <v>16000</v>
          </cell>
          <cell r="AF537">
            <v>23200</v>
          </cell>
          <cell r="AG537">
            <v>22400</v>
          </cell>
          <cell r="AH537">
            <v>0</v>
          </cell>
          <cell r="AI537">
            <v>8000</v>
          </cell>
          <cell r="AJ537">
            <v>24000</v>
          </cell>
          <cell r="AK537">
            <v>10800</v>
          </cell>
          <cell r="AL537">
            <v>0</v>
          </cell>
          <cell r="AM537">
            <v>1749040</v>
          </cell>
          <cell r="AN537">
            <v>1917427.68</v>
          </cell>
          <cell r="AO537">
            <v>0</v>
          </cell>
          <cell r="AP537">
            <v>1867.2</v>
          </cell>
          <cell r="AQ537">
            <v>18672</v>
          </cell>
          <cell r="AR537">
            <v>27074.399999999998</v>
          </cell>
          <cell r="AS537">
            <v>26140.799999999999</v>
          </cell>
          <cell r="AT537">
            <v>0</v>
          </cell>
          <cell r="AU537">
            <v>9336</v>
          </cell>
          <cell r="AV537">
            <v>28008</v>
          </cell>
          <cell r="AW537">
            <v>12603.6</v>
          </cell>
          <cell r="AX537">
            <v>0</v>
          </cell>
          <cell r="AY537">
            <v>2041129.68</v>
          </cell>
          <cell r="AZ537" t="str">
            <v>SIE PPFF CENTR (07 ITEMS)</v>
          </cell>
          <cell r="BA537" t="str">
            <v>INDAGACIÓN DE MERCADO 2DA CONVOCATORIA</v>
          </cell>
          <cell r="BB537" t="str">
            <v>INDAGACIÓN DE MERCADO (DESIERTO CENARES - CORPORATIVA)</v>
          </cell>
          <cell r="BC537" t="str">
            <v>INDAGACIÓN DE MERCADO (DESIERTO CENARES - CORPORATIVA)</v>
          </cell>
          <cell r="BD537" t="str">
            <v>SIE-SIE-53-2024-CENARES/MINSA-1</v>
          </cell>
        </row>
        <row r="538">
          <cell r="D538" t="str">
            <v>01930</v>
          </cell>
          <cell r="E538" t="str">
            <v>581000040001</v>
          </cell>
          <cell r="F538" t="str">
            <v>CLARITROMICINA 500 mg  TABLETA</v>
          </cell>
          <cell r="G538" t="str">
            <v>PPFF</v>
          </cell>
          <cell r="H538">
            <v>0.59</v>
          </cell>
          <cell r="I538">
            <v>0.64900000000000002</v>
          </cell>
          <cell r="J538">
            <v>0.59</v>
          </cell>
          <cell r="K538">
            <v>54605</v>
          </cell>
          <cell r="L538">
            <v>81500</v>
          </cell>
          <cell r="M538">
            <v>0.67</v>
          </cell>
          <cell r="P538">
            <v>1597500</v>
          </cell>
          <cell r="T538">
            <v>17500</v>
          </cell>
          <cell r="U538">
            <v>28000</v>
          </cell>
          <cell r="W538">
            <v>4000</v>
          </cell>
          <cell r="X538">
            <v>20000</v>
          </cell>
          <cell r="Y538">
            <v>12000</v>
          </cell>
          <cell r="AA538">
            <v>1679000</v>
          </cell>
          <cell r="AB538">
            <v>942525</v>
          </cell>
          <cell r="AC538">
            <v>0</v>
          </cell>
          <cell r="AD538">
            <v>0</v>
          </cell>
          <cell r="AE538">
            <v>0</v>
          </cell>
          <cell r="AF538">
            <v>10325</v>
          </cell>
          <cell r="AG538">
            <v>16520</v>
          </cell>
          <cell r="AH538">
            <v>0</v>
          </cell>
          <cell r="AI538">
            <v>2360</v>
          </cell>
          <cell r="AJ538">
            <v>11800</v>
          </cell>
          <cell r="AK538">
            <v>7080</v>
          </cell>
          <cell r="AL538">
            <v>0</v>
          </cell>
          <cell r="AM538">
            <v>990610</v>
          </cell>
          <cell r="AN538">
            <v>1070325</v>
          </cell>
          <cell r="AO538">
            <v>0</v>
          </cell>
          <cell r="AP538">
            <v>0</v>
          </cell>
          <cell r="AQ538">
            <v>0</v>
          </cell>
          <cell r="AR538">
            <v>11725</v>
          </cell>
          <cell r="AS538">
            <v>18760</v>
          </cell>
          <cell r="AT538">
            <v>0</v>
          </cell>
          <cell r="AU538">
            <v>2680</v>
          </cell>
          <cell r="AV538">
            <v>13400</v>
          </cell>
          <cell r="AW538">
            <v>8040.0000000000009</v>
          </cell>
          <cell r="AX538">
            <v>0</v>
          </cell>
          <cell r="AY538">
            <v>1124930</v>
          </cell>
          <cell r="AZ538" t="str">
            <v>SIE PPFF CENTR (07 ITEMS)</v>
          </cell>
          <cell r="BA538" t="str">
            <v>INDAGACIÓN DE MERCADO 2DA CONVOCATORIA</v>
          </cell>
          <cell r="BB538" t="str">
            <v>INDAGACIÓN DE MERCADO (DESIERTO CENARES - CORPORATIVA)</v>
          </cell>
          <cell r="BC538" t="str">
            <v>INDAGACIÓN DE MERCADO (DESIERTO CENARES - CORPORATIVA)</v>
          </cell>
          <cell r="BD538" t="str">
            <v>SIE-SIE-53-2024-CENARES/MINSA-1</v>
          </cell>
        </row>
        <row r="539">
          <cell r="D539" t="str">
            <v>03758</v>
          </cell>
          <cell r="E539" t="str">
            <v>584000170001</v>
          </cell>
          <cell r="F539" t="str">
            <v>GLIBENCLAMIDA 5 mg  TABLETA</v>
          </cell>
          <cell r="G539" t="str">
            <v>PPFF</v>
          </cell>
          <cell r="H539">
            <v>0.04</v>
          </cell>
          <cell r="I539">
            <v>4.3999999999999997E-2</v>
          </cell>
          <cell r="J539">
            <v>0.01</v>
          </cell>
          <cell r="K539">
            <v>19610.34</v>
          </cell>
          <cell r="L539">
            <v>774500</v>
          </cell>
          <cell r="M539">
            <v>2.5319999999999999E-2</v>
          </cell>
          <cell r="P539">
            <v>14122800</v>
          </cell>
          <cell r="Q539">
            <v>2537600</v>
          </cell>
          <cell r="T539">
            <v>355500</v>
          </cell>
          <cell r="U539">
            <v>9000</v>
          </cell>
          <cell r="W539">
            <v>110000</v>
          </cell>
          <cell r="X539">
            <v>300000</v>
          </cell>
          <cell r="AA539">
            <v>17434900</v>
          </cell>
          <cell r="AB539">
            <v>141228</v>
          </cell>
          <cell r="AC539">
            <v>25376</v>
          </cell>
          <cell r="AD539">
            <v>0</v>
          </cell>
          <cell r="AE539">
            <v>0</v>
          </cell>
          <cell r="AF539">
            <v>3555</v>
          </cell>
          <cell r="AG539">
            <v>90</v>
          </cell>
          <cell r="AH539">
            <v>0</v>
          </cell>
          <cell r="AI539">
            <v>1100</v>
          </cell>
          <cell r="AJ539">
            <v>3000</v>
          </cell>
          <cell r="AK539">
            <v>0</v>
          </cell>
          <cell r="AL539">
            <v>0</v>
          </cell>
          <cell r="AM539">
            <v>174349</v>
          </cell>
          <cell r="AN539">
            <v>357589.29599999997</v>
          </cell>
          <cell r="AO539">
            <v>64252.031999999999</v>
          </cell>
          <cell r="AP539">
            <v>0</v>
          </cell>
          <cell r="AQ539">
            <v>0</v>
          </cell>
          <cell r="AR539">
            <v>9001.26</v>
          </cell>
          <cell r="AS539">
            <v>227.88</v>
          </cell>
          <cell r="AT539">
            <v>0</v>
          </cell>
          <cell r="AU539">
            <v>2785.2</v>
          </cell>
          <cell r="AV539">
            <v>7596</v>
          </cell>
          <cell r="AW539">
            <v>0</v>
          </cell>
          <cell r="AX539">
            <v>0</v>
          </cell>
          <cell r="AY539">
            <v>441451.66800000001</v>
          </cell>
          <cell r="AZ539" t="str">
            <v>SIE PPFF CENTR (07 ITEMS)</v>
          </cell>
          <cell r="BA539" t="str">
            <v>INDAGACIÓN DE MERCADO 2DA CONVOCATORIA</v>
          </cell>
          <cell r="BB539" t="str">
            <v>INDAGACIÓN DE MERCADO (DESIERTO CENARES - CORPORATIVA)</v>
          </cell>
          <cell r="BC539" t="str">
            <v>INDAGACIÓN DE MERCADO (DESIERTO CENARES - CORPORATIVA)</v>
          </cell>
          <cell r="BD539" t="str">
            <v>SIE-SIE-53-2024-CENARES/MINSA-1</v>
          </cell>
        </row>
        <row r="540">
          <cell r="D540" t="str">
            <v>05103</v>
          </cell>
          <cell r="E540" t="str">
            <v>581500080003</v>
          </cell>
          <cell r="F540" t="str">
            <v>NITROFURANTOINA 100 mg  TABLETA</v>
          </cell>
          <cell r="G540" t="str">
            <v>PPFF</v>
          </cell>
          <cell r="H540">
            <v>9.9999999999999992E-2</v>
          </cell>
          <cell r="I540">
            <v>0.10999999999999999</v>
          </cell>
          <cell r="J540">
            <v>0.09</v>
          </cell>
          <cell r="K540">
            <v>13284</v>
          </cell>
          <cell r="L540">
            <v>110700</v>
          </cell>
          <cell r="M540">
            <v>0.12</v>
          </cell>
          <cell r="P540">
            <v>3302700</v>
          </cell>
          <cell r="S540">
            <v>30000</v>
          </cell>
          <cell r="T540">
            <v>11700</v>
          </cell>
          <cell r="U540">
            <v>29000</v>
          </cell>
          <cell r="W540">
            <v>15000</v>
          </cell>
          <cell r="X540">
            <v>10000</v>
          </cell>
          <cell r="Y540">
            <v>15000</v>
          </cell>
          <cell r="AA540">
            <v>3413400</v>
          </cell>
          <cell r="AB540">
            <v>297243</v>
          </cell>
          <cell r="AC540">
            <v>0</v>
          </cell>
          <cell r="AD540">
            <v>0</v>
          </cell>
          <cell r="AE540">
            <v>2700</v>
          </cell>
          <cell r="AF540">
            <v>1053</v>
          </cell>
          <cell r="AG540">
            <v>2610</v>
          </cell>
          <cell r="AH540">
            <v>0</v>
          </cell>
          <cell r="AI540">
            <v>1350</v>
          </cell>
          <cell r="AJ540">
            <v>900</v>
          </cell>
          <cell r="AK540">
            <v>1350</v>
          </cell>
          <cell r="AL540">
            <v>0</v>
          </cell>
          <cell r="AM540">
            <v>307206</v>
          </cell>
          <cell r="AN540">
            <v>396324</v>
          </cell>
          <cell r="AO540">
            <v>0</v>
          </cell>
          <cell r="AP540">
            <v>0</v>
          </cell>
          <cell r="AQ540">
            <v>3600</v>
          </cell>
          <cell r="AR540">
            <v>1404</v>
          </cell>
          <cell r="AS540">
            <v>3480</v>
          </cell>
          <cell r="AT540">
            <v>0</v>
          </cell>
          <cell r="AU540">
            <v>1800</v>
          </cell>
          <cell r="AV540">
            <v>1200</v>
          </cell>
          <cell r="AW540">
            <v>1800</v>
          </cell>
          <cell r="AX540">
            <v>0</v>
          </cell>
          <cell r="AY540">
            <v>409608</v>
          </cell>
          <cell r="AZ540" t="str">
            <v>SIE PPFF CENTR (07 ITEMS)</v>
          </cell>
          <cell r="BA540" t="str">
            <v>INDAGACIÓN DE MERCADO 2DA CONVOCATORIA</v>
          </cell>
          <cell r="BB540" t="str">
            <v>INDAGACIÓN DE MERCADO (DESIERTO CENARES - CORPORATIVA)</v>
          </cell>
          <cell r="BC540" t="str">
            <v>INDAGACIÓN DE MERCADO (DESIERTO CENARES - CORPORATIVA)</v>
          </cell>
          <cell r="BD540" t="str">
            <v>SIE-SIE-53-2024-CENARES/MINSA-1</v>
          </cell>
        </row>
        <row r="541">
          <cell r="D541" t="str">
            <v>05563</v>
          </cell>
          <cell r="E541" t="str">
            <v>582700050001</v>
          </cell>
          <cell r="F541" t="str">
            <v>PRAMIPEXOL 1 mg  TABLETA</v>
          </cell>
          <cell r="G541" t="str">
            <v>PPFF</v>
          </cell>
          <cell r="H541">
            <v>0.98</v>
          </cell>
          <cell r="I541">
            <v>1.0780000000000001</v>
          </cell>
          <cell r="J541">
            <v>0.95</v>
          </cell>
          <cell r="K541">
            <v>52800</v>
          </cell>
          <cell r="L541">
            <v>48000</v>
          </cell>
          <cell r="M541">
            <v>1.1000000000000001</v>
          </cell>
          <cell r="P541">
            <v>76200</v>
          </cell>
          <cell r="S541">
            <v>40000</v>
          </cell>
          <cell r="Y541">
            <v>8000</v>
          </cell>
          <cell r="AA541">
            <v>124200</v>
          </cell>
          <cell r="AB541">
            <v>72390</v>
          </cell>
          <cell r="AC541">
            <v>0</v>
          </cell>
          <cell r="AD541">
            <v>0</v>
          </cell>
          <cell r="AE541">
            <v>38000</v>
          </cell>
          <cell r="AF541">
            <v>0</v>
          </cell>
          <cell r="AG541">
            <v>0</v>
          </cell>
          <cell r="AH541">
            <v>0</v>
          </cell>
          <cell r="AI541">
            <v>0</v>
          </cell>
          <cell r="AJ541">
            <v>0</v>
          </cell>
          <cell r="AK541">
            <v>7600</v>
          </cell>
          <cell r="AL541">
            <v>0</v>
          </cell>
          <cell r="AM541">
            <v>117990</v>
          </cell>
          <cell r="AN541">
            <v>83820</v>
          </cell>
          <cell r="AO541">
            <v>0</v>
          </cell>
          <cell r="AP541">
            <v>0</v>
          </cell>
          <cell r="AQ541">
            <v>44000</v>
          </cell>
          <cell r="AR541">
            <v>0</v>
          </cell>
          <cell r="AS541">
            <v>0</v>
          </cell>
          <cell r="AT541">
            <v>0</v>
          </cell>
          <cell r="AU541">
            <v>0</v>
          </cell>
          <cell r="AV541">
            <v>0</v>
          </cell>
          <cell r="AW541">
            <v>8800</v>
          </cell>
          <cell r="AX541">
            <v>0</v>
          </cell>
          <cell r="AY541">
            <v>136620</v>
          </cell>
          <cell r="AZ541" t="str">
            <v>SIE PPFF CENTR (07 ITEMS)</v>
          </cell>
          <cell r="BA541" t="str">
            <v>INDAGACIÓN DE MERCADO 2DA CONVOCATORIA</v>
          </cell>
          <cell r="BB541" t="str">
            <v>INDAGACIÓN DE MERCADO (DESIERTO CENARES - CORPORATIVA)</v>
          </cell>
          <cell r="BC541" t="str">
            <v>INDAGACIÓN DE MERCADO (DESIERTO CENARES - CORPORATIVA)</v>
          </cell>
          <cell r="BD541" t="str">
            <v>SIE-SIE-53-2024-CENARES/MINSA-1</v>
          </cell>
        </row>
        <row r="542">
          <cell r="D542" t="str">
            <v>41445</v>
          </cell>
          <cell r="E542" t="str">
            <v>585900520002</v>
          </cell>
          <cell r="F542" t="str">
            <v>TAMSULOSINA CLORHIDRATO (TABLETA DE LIBERACIÓN MODIFICADA) 400 µg (0.4 mg)  TABLETA</v>
          </cell>
          <cell r="G542" t="str">
            <v>PPFF</v>
          </cell>
          <cell r="H542">
            <v>0.09</v>
          </cell>
          <cell r="I542">
            <v>9.8999999999999991E-2</v>
          </cell>
          <cell r="J542">
            <v>0.08</v>
          </cell>
          <cell r="K542">
            <v>314048.34999999998</v>
          </cell>
          <cell r="L542">
            <v>1655500</v>
          </cell>
          <cell r="M542">
            <v>0.18969999999999998</v>
          </cell>
          <cell r="P542">
            <v>5385200</v>
          </cell>
          <cell r="S542">
            <v>150000</v>
          </cell>
          <cell r="T542">
            <v>35500</v>
          </cell>
          <cell r="U542">
            <v>760000</v>
          </cell>
          <cell r="W542">
            <v>220000</v>
          </cell>
          <cell r="X542">
            <v>400000</v>
          </cell>
          <cell r="Y542">
            <v>90000</v>
          </cell>
          <cell r="AA542">
            <v>7040700</v>
          </cell>
          <cell r="AB542">
            <v>430816</v>
          </cell>
          <cell r="AC542">
            <v>0</v>
          </cell>
          <cell r="AD542">
            <v>0</v>
          </cell>
          <cell r="AE542">
            <v>12000</v>
          </cell>
          <cell r="AF542">
            <v>2840</v>
          </cell>
          <cell r="AG542">
            <v>60800</v>
          </cell>
          <cell r="AH542">
            <v>0</v>
          </cell>
          <cell r="AI542">
            <v>17600</v>
          </cell>
          <cell r="AJ542">
            <v>32000</v>
          </cell>
          <cell r="AK542">
            <v>7200</v>
          </cell>
          <cell r="AL542">
            <v>0</v>
          </cell>
          <cell r="AM542">
            <v>563256</v>
          </cell>
          <cell r="AN542">
            <v>1021572.44</v>
          </cell>
          <cell r="AO542">
            <v>0</v>
          </cell>
          <cell r="AP542">
            <v>0</v>
          </cell>
          <cell r="AQ542">
            <v>28454.999999999996</v>
          </cell>
          <cell r="AR542">
            <v>6734.3499999999995</v>
          </cell>
          <cell r="AS542">
            <v>144171.99999999997</v>
          </cell>
          <cell r="AT542">
            <v>0</v>
          </cell>
          <cell r="AU542">
            <v>41733.999999999993</v>
          </cell>
          <cell r="AV542">
            <v>75879.999999999985</v>
          </cell>
          <cell r="AW542">
            <v>17072.999999999996</v>
          </cell>
          <cell r="AX542">
            <v>0</v>
          </cell>
          <cell r="AY542">
            <v>1335620.7899999998</v>
          </cell>
          <cell r="AZ542" t="str">
            <v>SIE PPFF CENTR (07 ITEMS)</v>
          </cell>
          <cell r="BA542" t="str">
            <v>INDAGACIÓN DE MERCADO 2DA CONVOCATORIA</v>
          </cell>
          <cell r="BB542" t="str">
            <v>INDAGACIÓN DE MERCADO (DESIERTO CENARES - CORPORATIVA)</v>
          </cell>
          <cell r="BC542" t="str">
            <v>INDAGACIÓN DE MERCADO (DESIERTO CENARES - CORPORATIVA)</v>
          </cell>
          <cell r="BD542" t="str">
            <v>SIE-SIE-53-2024-CENARES/MINSA-1</v>
          </cell>
        </row>
        <row r="543">
          <cell r="D543" t="str">
            <v>03113</v>
          </cell>
          <cell r="E543" t="str">
            <v>582800190002</v>
          </cell>
          <cell r="F543" t="str">
            <v>EPOETINA ALFA (ERITROPOYETINA) 4000 UI/mL 1 mL INYECTABLE</v>
          </cell>
          <cell r="G543" t="str">
            <v>PPFF</v>
          </cell>
          <cell r="H543" t="str">
            <v>-</v>
          </cell>
          <cell r="I543" t="str">
            <v>-</v>
          </cell>
          <cell r="J543">
            <v>0</v>
          </cell>
          <cell r="P543">
            <v>157184</v>
          </cell>
          <cell r="AA543">
            <v>157184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N543">
            <v>0</v>
          </cell>
          <cell r="AO543">
            <v>0</v>
          </cell>
          <cell r="AP543">
            <v>0</v>
          </cell>
          <cell r="AQ543">
            <v>0</v>
          </cell>
          <cell r="AR543">
            <v>0</v>
          </cell>
          <cell r="AS543">
            <v>0</v>
          </cell>
          <cell r="AT543">
            <v>0</v>
          </cell>
          <cell r="AU543">
            <v>0</v>
          </cell>
          <cell r="AV543">
            <v>0</v>
          </cell>
          <cell r="AW543">
            <v>0</v>
          </cell>
          <cell r="AX543">
            <v>0</v>
          </cell>
          <cell r="AY543">
            <v>0</v>
          </cell>
          <cell r="AZ543" t="str">
            <v>COMPRA DIRECTA INTERNACIONAL EPOETINA 4000 UI/Ml 1 mL INYECTABLE</v>
          </cell>
          <cell r="BA543" t="str">
            <v>INDAGACIÓN DE MERCADO</v>
          </cell>
          <cell r="BB543" t="str">
            <v>INDAGACIÓN DE MERCADO</v>
          </cell>
        </row>
        <row r="544">
          <cell r="D544" t="str">
            <v>05568</v>
          </cell>
          <cell r="E544" t="str">
            <v>580600060001</v>
          </cell>
          <cell r="F544" t="str">
            <v>PRAZICUANTEL 150 mg  TABLETA</v>
          </cell>
          <cell r="G544" t="str">
            <v>PPFF</v>
          </cell>
          <cell r="H544" t="str">
            <v>-</v>
          </cell>
          <cell r="I544" t="str">
            <v>-</v>
          </cell>
          <cell r="J544">
            <v>0</v>
          </cell>
          <cell r="P544">
            <v>16700</v>
          </cell>
          <cell r="AA544">
            <v>16700</v>
          </cell>
          <cell r="AB544">
            <v>0</v>
          </cell>
          <cell r="AC544">
            <v>0</v>
          </cell>
          <cell r="AD544">
            <v>0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P544">
            <v>0</v>
          </cell>
          <cell r="AQ544">
            <v>0</v>
          </cell>
          <cell r="AR544">
            <v>0</v>
          </cell>
          <cell r="AS544">
            <v>0</v>
          </cell>
          <cell r="AT544">
            <v>0</v>
          </cell>
          <cell r="AU544">
            <v>0</v>
          </cell>
          <cell r="AV544">
            <v>0</v>
          </cell>
          <cell r="AW544">
            <v>0</v>
          </cell>
          <cell r="AX544">
            <v>0</v>
          </cell>
          <cell r="AY544">
            <v>0</v>
          </cell>
          <cell r="AZ544" t="str">
            <v>COMPRA DIRECTA INTERNACIONAL PRAZICUANTEL 150 mg TAB</v>
          </cell>
          <cell r="BA544" t="str">
            <v>INDAGACIÓN DE MERCADO</v>
          </cell>
          <cell r="BB544" t="str">
            <v>INDAGACIÓN DE MERCADO</v>
          </cell>
        </row>
        <row r="545">
          <cell r="D545" t="str">
            <v>00662</v>
          </cell>
          <cell r="E545" t="str">
            <v>585000520001</v>
          </cell>
          <cell r="F545" t="str">
            <v>AMINOFILINA 25 mg/mL 10 mL INYECTABLE</v>
          </cell>
          <cell r="G545" t="str">
            <v>PPFF</v>
          </cell>
          <cell r="H545" t="str">
            <v>-</v>
          </cell>
          <cell r="I545" t="str">
            <v>-</v>
          </cell>
          <cell r="J545">
            <v>0</v>
          </cell>
          <cell r="P545">
            <v>13050</v>
          </cell>
          <cell r="AA545">
            <v>13050</v>
          </cell>
          <cell r="AB545">
            <v>0</v>
          </cell>
          <cell r="AC545">
            <v>0</v>
          </cell>
          <cell r="AD545">
            <v>0</v>
          </cell>
          <cell r="AE545">
            <v>0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P545">
            <v>0</v>
          </cell>
          <cell r="AQ545">
            <v>0</v>
          </cell>
          <cell r="AR545">
            <v>0</v>
          </cell>
          <cell r="AS545">
            <v>0</v>
          </cell>
          <cell r="AT545">
            <v>0</v>
          </cell>
          <cell r="AU545">
            <v>0</v>
          </cell>
          <cell r="AV545">
            <v>0</v>
          </cell>
          <cell r="AW545">
            <v>0</v>
          </cell>
          <cell r="AX545">
            <v>0</v>
          </cell>
          <cell r="AY545">
            <v>0</v>
          </cell>
          <cell r="AZ545" t="str">
            <v>DIRECTA PPFF CENTR (2 ITEMS)</v>
          </cell>
          <cell r="BA545" t="str">
            <v>INDAGACIÓN DE MERCADO</v>
          </cell>
          <cell r="BB545" t="str">
            <v>INDAGACIÓN DE MERCADO</v>
          </cell>
        </row>
        <row r="546">
          <cell r="D546" t="str">
            <v>03431</v>
          </cell>
          <cell r="E546" t="str">
            <v>584400310007</v>
          </cell>
          <cell r="F546" t="str">
            <v>FENILEFRINA (SOLUCION OFTALMICA) 25 mg/mL 15 mL SOLUCION</v>
          </cell>
          <cell r="G546" t="str">
            <v>PPFF</v>
          </cell>
          <cell r="H546" t="str">
            <v>-</v>
          </cell>
          <cell r="I546" t="str">
            <v>-</v>
          </cell>
          <cell r="J546">
            <v>0</v>
          </cell>
          <cell r="P546">
            <v>2017</v>
          </cell>
          <cell r="Q546">
            <v>998</v>
          </cell>
          <cell r="AA546">
            <v>3015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N546">
            <v>0</v>
          </cell>
          <cell r="AO546">
            <v>0</v>
          </cell>
          <cell r="AP546">
            <v>0</v>
          </cell>
          <cell r="AQ546">
            <v>0</v>
          </cell>
          <cell r="AR546">
            <v>0</v>
          </cell>
          <cell r="AS546">
            <v>0</v>
          </cell>
          <cell r="AT546">
            <v>0</v>
          </cell>
          <cell r="AU546">
            <v>0</v>
          </cell>
          <cell r="AV546">
            <v>0</v>
          </cell>
          <cell r="AW546">
            <v>0</v>
          </cell>
          <cell r="AX546">
            <v>0</v>
          </cell>
          <cell r="AY546">
            <v>0</v>
          </cell>
          <cell r="AZ546" t="str">
            <v>DIRECTA PPFF CENTR (2 ITEMS)</v>
          </cell>
          <cell r="BA546" t="str">
            <v>INDAGACIÓN DE MERCADO</v>
          </cell>
          <cell r="BB546" t="str">
            <v>INDAGACIÓN DE MERCADO</v>
          </cell>
        </row>
        <row r="547">
          <cell r="D547" t="str">
            <v>01789</v>
          </cell>
          <cell r="E547" t="str">
            <v>582600900006</v>
          </cell>
          <cell r="F547" t="str">
            <v>CICLOSPORINA 50 mg/1 mL 1 mL INYECTABLE</v>
          </cell>
          <cell r="G547" t="str">
            <v>PPFF</v>
          </cell>
          <cell r="H547" t="str">
            <v>-</v>
          </cell>
          <cell r="I547" t="str">
            <v>-</v>
          </cell>
          <cell r="J547">
            <v>0</v>
          </cell>
          <cell r="P547">
            <v>1900</v>
          </cell>
          <cell r="AA547">
            <v>1900</v>
          </cell>
          <cell r="AB547">
            <v>0</v>
          </cell>
          <cell r="AC547">
            <v>0</v>
          </cell>
          <cell r="AD547">
            <v>0</v>
          </cell>
          <cell r="AE547">
            <v>0</v>
          </cell>
          <cell r="AF547">
            <v>0</v>
          </cell>
          <cell r="AG547">
            <v>0</v>
          </cell>
          <cell r="AH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0</v>
          </cell>
          <cell r="AM547">
            <v>0</v>
          </cell>
          <cell r="AN547">
            <v>0</v>
          </cell>
          <cell r="AO547">
            <v>0</v>
          </cell>
          <cell r="AP547">
            <v>0</v>
          </cell>
          <cell r="AQ547">
            <v>0</v>
          </cell>
          <cell r="AR547">
            <v>0</v>
          </cell>
          <cell r="AS547">
            <v>0</v>
          </cell>
          <cell r="AT547">
            <v>0</v>
          </cell>
          <cell r="AU547">
            <v>0</v>
          </cell>
          <cell r="AV547">
            <v>0</v>
          </cell>
          <cell r="AW547">
            <v>0</v>
          </cell>
          <cell r="AX547">
            <v>0</v>
          </cell>
          <cell r="AY547">
            <v>0</v>
          </cell>
          <cell r="AZ547" t="str">
            <v xml:space="preserve">DIRECTA PPFF CENTR (2 ITEMS) </v>
          </cell>
          <cell r="BA547" t="str">
            <v>INDAGACIÓN DE MERCADO</v>
          </cell>
          <cell r="BB547" t="str">
            <v>INDAGACIÓN DE MERCADO</v>
          </cell>
        </row>
        <row r="548">
          <cell r="D548" t="str">
            <v>21864</v>
          </cell>
          <cell r="E548" t="str">
            <v>585000010003</v>
          </cell>
          <cell r="F548" t="str">
            <v>SURFACTANTE PULMONAR DE ORIGEN NATURAL (SUSPENSION INTRATRAQUEAL) 25 mg/mL 8 mL INYECTABLE</v>
          </cell>
          <cell r="G548" t="str">
            <v>PPFF</v>
          </cell>
          <cell r="H548" t="str">
            <v>-</v>
          </cell>
          <cell r="J548">
            <v>0</v>
          </cell>
          <cell r="P548">
            <v>4410</v>
          </cell>
          <cell r="AA548">
            <v>4410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0</v>
          </cell>
          <cell r="AI548">
            <v>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P548">
            <v>0</v>
          </cell>
          <cell r="AQ548">
            <v>0</v>
          </cell>
          <cell r="AR548">
            <v>0</v>
          </cell>
          <cell r="AS548">
            <v>0</v>
          </cell>
          <cell r="AT548">
            <v>0</v>
          </cell>
          <cell r="AU548">
            <v>0</v>
          </cell>
          <cell r="AV548">
            <v>0</v>
          </cell>
          <cell r="AW548">
            <v>0</v>
          </cell>
          <cell r="AX548">
            <v>0</v>
          </cell>
          <cell r="AY548">
            <v>0</v>
          </cell>
          <cell r="AZ548" t="str">
            <v xml:space="preserve">DIRECTA PPFF CENTR (2 ITEMS) </v>
          </cell>
          <cell r="BA548" t="str">
            <v>INDAGACIÓN DE MERCADO</v>
          </cell>
          <cell r="BB548" t="str">
            <v>INDAGACIÓN DE MERCADO</v>
          </cell>
        </row>
        <row r="549">
          <cell r="D549" t="str">
            <v>04808</v>
          </cell>
          <cell r="E549" t="str">
            <v>582600480003</v>
          </cell>
          <cell r="F549" t="str">
            <v>MICOFENOLATO MOFETILO 250 mg  TABLETA</v>
          </cell>
          <cell r="G549" t="str">
            <v>PPFF</v>
          </cell>
          <cell r="H549" t="str">
            <v>-</v>
          </cell>
          <cell r="I549" t="str">
            <v>-</v>
          </cell>
          <cell r="J549">
            <v>0</v>
          </cell>
          <cell r="P549">
            <v>272200</v>
          </cell>
          <cell r="AA549">
            <v>272200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AF549">
            <v>0</v>
          </cell>
          <cell r="AG549">
            <v>0</v>
          </cell>
          <cell r="AH549">
            <v>0</v>
          </cell>
          <cell r="AI549">
            <v>0</v>
          </cell>
          <cell r="AJ549">
            <v>0</v>
          </cell>
          <cell r="AK549">
            <v>0</v>
          </cell>
          <cell r="AL549">
            <v>0</v>
          </cell>
          <cell r="AM549">
            <v>0</v>
          </cell>
          <cell r="AN549">
            <v>0</v>
          </cell>
          <cell r="AO549">
            <v>0</v>
          </cell>
          <cell r="AP549">
            <v>0</v>
          </cell>
          <cell r="AQ549">
            <v>0</v>
          </cell>
          <cell r="AR549">
            <v>0</v>
          </cell>
          <cell r="AS549">
            <v>0</v>
          </cell>
          <cell r="AT549">
            <v>0</v>
          </cell>
          <cell r="AU549">
            <v>0</v>
          </cell>
          <cell r="AV549">
            <v>0</v>
          </cell>
          <cell r="AW549">
            <v>0</v>
          </cell>
          <cell r="AX549">
            <v>0</v>
          </cell>
          <cell r="AY549">
            <v>0</v>
          </cell>
          <cell r="AZ549" t="str">
            <v>DIRECTA PPFF CENTR MICOFENOLATO TB</v>
          </cell>
          <cell r="BA549" t="str">
            <v>INDAGACIÓN DE MERCADO</v>
          </cell>
          <cell r="BB549" t="str">
            <v>INDAGACIÓN DE MERCADO</v>
          </cell>
        </row>
        <row r="550">
          <cell r="D550" t="str">
            <v>05231</v>
          </cell>
          <cell r="E550" t="str">
            <v>586900020002</v>
          </cell>
          <cell r="F550" t="str">
            <v>OXICODONA (TABLETA LIBERACION MODIFICADA) 10 mg  TABLETA</v>
          </cell>
          <cell r="G550" t="str">
            <v>PPFF</v>
          </cell>
          <cell r="H550" t="str">
            <v>-</v>
          </cell>
          <cell r="I550" t="str">
            <v>-</v>
          </cell>
          <cell r="J550">
            <v>2.8</v>
          </cell>
          <cell r="P550">
            <v>50500</v>
          </cell>
          <cell r="AA550">
            <v>50500</v>
          </cell>
          <cell r="AB550">
            <v>141400</v>
          </cell>
          <cell r="AC550">
            <v>0</v>
          </cell>
          <cell r="AD550">
            <v>0</v>
          </cell>
          <cell r="AE550">
            <v>0</v>
          </cell>
          <cell r="AF550">
            <v>0</v>
          </cell>
          <cell r="AG550">
            <v>0</v>
          </cell>
          <cell r="AH550">
            <v>0</v>
          </cell>
          <cell r="AI550">
            <v>0</v>
          </cell>
          <cell r="AJ550">
            <v>0</v>
          </cell>
          <cell r="AK550">
            <v>0</v>
          </cell>
          <cell r="AL550">
            <v>0</v>
          </cell>
          <cell r="AM550">
            <v>141400</v>
          </cell>
          <cell r="AN550">
            <v>0</v>
          </cell>
          <cell r="AO550">
            <v>0</v>
          </cell>
          <cell r="AP550">
            <v>0</v>
          </cell>
          <cell r="AQ550">
            <v>0</v>
          </cell>
          <cell r="AR550">
            <v>0</v>
          </cell>
          <cell r="AS550">
            <v>0</v>
          </cell>
          <cell r="AT550">
            <v>0</v>
          </cell>
          <cell r="AU550">
            <v>0</v>
          </cell>
          <cell r="AV550">
            <v>0</v>
          </cell>
          <cell r="AW550">
            <v>0</v>
          </cell>
          <cell r="AX550">
            <v>0</v>
          </cell>
          <cell r="AY550">
            <v>0</v>
          </cell>
          <cell r="AZ550" t="str">
            <v>DIRECTA PPFF CENTR OXICODONA TAB</v>
          </cell>
          <cell r="BA550" t="str">
            <v>INDAGACIÓN DE MERCADO</v>
          </cell>
          <cell r="BB550" t="str">
            <v>CERRÓ INDAGACIÓN DE MERCADO</v>
          </cell>
        </row>
        <row r="551">
          <cell r="D551" t="str">
            <v>30102</v>
          </cell>
          <cell r="E551" t="str">
            <v>582600490002</v>
          </cell>
          <cell r="F551" t="str">
            <v>TRASTUZUMAB 120 mg/mL 5 mL INYECTABLE</v>
          </cell>
          <cell r="G551" t="str">
            <v>PPFF</v>
          </cell>
          <cell r="H551" t="str">
            <v>-</v>
          </cell>
          <cell r="I551" t="str">
            <v>-</v>
          </cell>
          <cell r="J551">
            <v>0</v>
          </cell>
          <cell r="P551">
            <v>155</v>
          </cell>
          <cell r="AA551">
            <v>155</v>
          </cell>
          <cell r="AB551">
            <v>0</v>
          </cell>
          <cell r="AC551">
            <v>0</v>
          </cell>
          <cell r="AD551">
            <v>0</v>
          </cell>
          <cell r="AE551">
            <v>0</v>
          </cell>
          <cell r="AF551">
            <v>0</v>
          </cell>
          <cell r="AG551">
            <v>0</v>
          </cell>
          <cell r="AH551">
            <v>0</v>
          </cell>
          <cell r="AI551">
            <v>0</v>
          </cell>
          <cell r="AJ551">
            <v>0</v>
          </cell>
          <cell r="AK551">
            <v>0</v>
          </cell>
          <cell r="AL551">
            <v>0</v>
          </cell>
          <cell r="AM551">
            <v>0</v>
          </cell>
          <cell r="AN551">
            <v>0</v>
          </cell>
          <cell r="AO551">
            <v>0</v>
          </cell>
          <cell r="AP551">
            <v>0</v>
          </cell>
          <cell r="AQ551">
            <v>0</v>
          </cell>
          <cell r="AR551">
            <v>0</v>
          </cell>
          <cell r="AS551">
            <v>0</v>
          </cell>
          <cell r="AT551">
            <v>0</v>
          </cell>
          <cell r="AU551">
            <v>0</v>
          </cell>
          <cell r="AV551">
            <v>0</v>
          </cell>
          <cell r="AW551">
            <v>0</v>
          </cell>
          <cell r="AX551">
            <v>0</v>
          </cell>
          <cell r="AY551">
            <v>0</v>
          </cell>
          <cell r="AZ551" t="str">
            <v xml:space="preserve">DIRECTA PPFF CENTR TRASTUZUMAB 120 mg/mL 5 mL INYECTABLE </v>
          </cell>
          <cell r="BA551" t="str">
            <v>INDAGACIÓN DE MERCADO</v>
          </cell>
          <cell r="BB551" t="str">
            <v>INDAGACIÓN DE MERCADO</v>
          </cell>
        </row>
        <row r="552">
          <cell r="D552" t="str">
            <v>22234</v>
          </cell>
          <cell r="E552" t="str">
            <v>585200160012</v>
          </cell>
          <cell r="F552" t="str">
            <v>ZINC SULFATO 10 mg de Zn/5 mL 100 mL SOLUCION</v>
          </cell>
          <cell r="G552" t="str">
            <v>PPFF</v>
          </cell>
          <cell r="H552" t="str">
            <v>-</v>
          </cell>
          <cell r="I552" t="str">
            <v>-</v>
          </cell>
          <cell r="J552">
            <v>0</v>
          </cell>
          <cell r="P552">
            <v>20040</v>
          </cell>
          <cell r="AA552">
            <v>20040</v>
          </cell>
          <cell r="AB552">
            <v>0</v>
          </cell>
          <cell r="AC552">
            <v>0</v>
          </cell>
          <cell r="AD552">
            <v>0</v>
          </cell>
          <cell r="AE552">
            <v>0</v>
          </cell>
          <cell r="AF552">
            <v>0</v>
          </cell>
          <cell r="AG552">
            <v>0</v>
          </cell>
          <cell r="AH552">
            <v>0</v>
          </cell>
          <cell r="AI552">
            <v>0</v>
          </cell>
          <cell r="AJ552">
            <v>0</v>
          </cell>
          <cell r="AK552">
            <v>0</v>
          </cell>
          <cell r="AL552">
            <v>0</v>
          </cell>
          <cell r="AM552">
            <v>0</v>
          </cell>
          <cell r="AN552">
            <v>0</v>
          </cell>
          <cell r="AO552">
            <v>0</v>
          </cell>
          <cell r="AP552">
            <v>0</v>
          </cell>
          <cell r="AQ552">
            <v>0</v>
          </cell>
          <cell r="AR552">
            <v>0</v>
          </cell>
          <cell r="AS552">
            <v>0</v>
          </cell>
          <cell r="AT552">
            <v>0</v>
          </cell>
          <cell r="AU552">
            <v>0</v>
          </cell>
          <cell r="AV552">
            <v>0</v>
          </cell>
          <cell r="AW552">
            <v>0</v>
          </cell>
          <cell r="AX552">
            <v>0</v>
          </cell>
          <cell r="AY552">
            <v>0</v>
          </cell>
          <cell r="AZ552" t="str">
            <v>DIRECTA PPFF CENTR ZINC SULFATO SOLUCIÓN</v>
          </cell>
          <cell r="BA552" t="str">
            <v>INDAGACIÓN DE MERCADO</v>
          </cell>
          <cell r="BB552" t="str">
            <v>INDAGACIÓN DE MERCADO</v>
          </cell>
          <cell r="BC552" t="str">
            <v>INDAGACIÓN DE MERCADO</v>
          </cell>
        </row>
        <row r="553">
          <cell r="D553" t="str">
            <v>04333</v>
          </cell>
          <cell r="E553" t="str">
            <v>583000180001</v>
          </cell>
          <cell r="F553" t="str">
            <v>LANATOSIDO C 200 µg/ mL 2 mL INYECTABLE</v>
          </cell>
          <cell r="G553" t="str">
            <v>PPFF</v>
          </cell>
          <cell r="H553">
            <v>3.4499999999999997</v>
          </cell>
          <cell r="I553">
            <v>3.7949999999999999</v>
          </cell>
          <cell r="J553">
            <v>0</v>
          </cell>
          <cell r="P553">
            <v>27700</v>
          </cell>
          <cell r="U553">
            <v>300</v>
          </cell>
          <cell r="X553">
            <v>100</v>
          </cell>
          <cell r="AA553">
            <v>28100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AF553">
            <v>0</v>
          </cell>
          <cell r="AG553">
            <v>0</v>
          </cell>
          <cell r="AH553">
            <v>0</v>
          </cell>
          <cell r="AI553">
            <v>0</v>
          </cell>
          <cell r="AJ553">
            <v>0</v>
          </cell>
          <cell r="AK553">
            <v>0</v>
          </cell>
          <cell r="AL553">
            <v>0</v>
          </cell>
          <cell r="AM553">
            <v>0</v>
          </cell>
          <cell r="AN553">
            <v>0</v>
          </cell>
          <cell r="AO553">
            <v>0</v>
          </cell>
          <cell r="AP553">
            <v>0</v>
          </cell>
          <cell r="AQ553">
            <v>0</v>
          </cell>
          <cell r="AR553">
            <v>0</v>
          </cell>
          <cell r="AS553">
            <v>0</v>
          </cell>
          <cell r="AT553">
            <v>0</v>
          </cell>
          <cell r="AU553">
            <v>0</v>
          </cell>
          <cell r="AV553">
            <v>0</v>
          </cell>
          <cell r="AW553">
            <v>0</v>
          </cell>
          <cell r="AX553">
            <v>0</v>
          </cell>
          <cell r="AY553">
            <v>0</v>
          </cell>
          <cell r="AZ553" t="str">
            <v>DIRECTA PPFF CORP LANATÓSIDO INY</v>
          </cell>
          <cell r="BA553" t="str">
            <v>INDAGACIÓN DE MERCADO</v>
          </cell>
          <cell r="BB553" t="str">
            <v>INDAGACIÓN DE MERCADO</v>
          </cell>
        </row>
        <row r="554">
          <cell r="D554" t="str">
            <v>04415</v>
          </cell>
          <cell r="E554" t="str">
            <v>580100210010</v>
          </cell>
          <cell r="F554" t="str">
            <v>LIDOCAINA CLORHIDRATO 2 g/100 g 10 g GEL</v>
          </cell>
          <cell r="G554" t="str">
            <v>PPFF</v>
          </cell>
          <cell r="H554">
            <v>5.33</v>
          </cell>
          <cell r="I554">
            <v>5.8629999999999995</v>
          </cell>
          <cell r="J554">
            <v>0</v>
          </cell>
          <cell r="P554">
            <v>456300</v>
          </cell>
          <cell r="R554">
            <v>200</v>
          </cell>
          <cell r="S554">
            <v>15000</v>
          </cell>
          <cell r="T554">
            <v>250</v>
          </cell>
          <cell r="U554">
            <v>16000</v>
          </cell>
          <cell r="Y554">
            <v>700</v>
          </cell>
          <cell r="Z554">
            <v>150</v>
          </cell>
          <cell r="AA554">
            <v>488600</v>
          </cell>
          <cell r="AB554">
            <v>0</v>
          </cell>
          <cell r="AC554">
            <v>0</v>
          </cell>
          <cell r="AD554">
            <v>0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  <cell r="AM554">
            <v>0</v>
          </cell>
          <cell r="AN554">
            <v>0</v>
          </cell>
          <cell r="AO554">
            <v>0</v>
          </cell>
          <cell r="AP554">
            <v>0</v>
          </cell>
          <cell r="AQ554">
            <v>0</v>
          </cell>
          <cell r="AR554">
            <v>0</v>
          </cell>
          <cell r="AS554">
            <v>0</v>
          </cell>
          <cell r="AT554">
            <v>0</v>
          </cell>
          <cell r="AU554">
            <v>0</v>
          </cell>
          <cell r="AV554">
            <v>0</v>
          </cell>
          <cell r="AW554">
            <v>0</v>
          </cell>
          <cell r="AX554">
            <v>0</v>
          </cell>
          <cell r="AY554">
            <v>0</v>
          </cell>
          <cell r="AZ554" t="str">
            <v>SIE PPFF CORP LIDOCAINA CLORHIDRATO 2 g/100 g 10 g GEL</v>
          </cell>
          <cell r="BA554" t="str">
            <v>INDAGACIÓN DE MERCADO</v>
          </cell>
          <cell r="BB554" t="str">
            <v>INDAGACIÓN DE MERCADO</v>
          </cell>
          <cell r="BC554" t="str">
            <v>INDAGACIÓN DE MERCADO</v>
          </cell>
        </row>
        <row r="555">
          <cell r="D555" t="str">
            <v>01798</v>
          </cell>
          <cell r="E555" t="str">
            <v>582600900001</v>
          </cell>
          <cell r="F555" t="str">
            <v>CICLOSPORINA 50 mg  TABLETA</v>
          </cell>
          <cell r="G555" t="str">
            <v>PPFF</v>
          </cell>
          <cell r="H555" t="str">
            <v>-</v>
          </cell>
          <cell r="I555" t="str">
            <v>-</v>
          </cell>
          <cell r="J555">
            <v>0</v>
          </cell>
          <cell r="P555">
            <v>200000</v>
          </cell>
          <cell r="AA555">
            <v>200000</v>
          </cell>
          <cell r="AB555">
            <v>0</v>
          </cell>
          <cell r="AC555">
            <v>0</v>
          </cell>
          <cell r="AD555">
            <v>0</v>
          </cell>
          <cell r="AE555">
            <v>0</v>
          </cell>
          <cell r="AF555">
            <v>0</v>
          </cell>
          <cell r="AG555">
            <v>0</v>
          </cell>
          <cell r="AH555">
            <v>0</v>
          </cell>
          <cell r="AI555">
            <v>0</v>
          </cell>
          <cell r="AJ555">
            <v>0</v>
          </cell>
          <cell r="AK555">
            <v>0</v>
          </cell>
          <cell r="AL555">
            <v>0</v>
          </cell>
          <cell r="AM555">
            <v>0</v>
          </cell>
          <cell r="AN555">
            <v>0</v>
          </cell>
          <cell r="AO555">
            <v>0</v>
          </cell>
          <cell r="AP555">
            <v>0</v>
          </cell>
          <cell r="AQ555">
            <v>0</v>
          </cell>
          <cell r="AR555">
            <v>0</v>
          </cell>
          <cell r="AS555">
            <v>0</v>
          </cell>
          <cell r="AT555">
            <v>0</v>
          </cell>
          <cell r="AU555">
            <v>0</v>
          </cell>
          <cell r="AV555">
            <v>0</v>
          </cell>
          <cell r="AW555">
            <v>0</v>
          </cell>
          <cell r="AX555">
            <v>0</v>
          </cell>
          <cell r="AY555">
            <v>0</v>
          </cell>
          <cell r="AZ555" t="str">
            <v>SIE(CD) PPFF CENT CICLOSPORINA 50mg TABLETA</v>
          </cell>
          <cell r="BA555" t="str">
            <v>INDAGACIÓN DE MERCADO</v>
          </cell>
          <cell r="BB555" t="str">
            <v>INDAGACIÓN DE MERCADO</v>
          </cell>
        </row>
        <row r="556">
          <cell r="D556" t="str">
            <v>20284</v>
          </cell>
          <cell r="E556" t="str">
            <v>495700910023</v>
          </cell>
          <cell r="F556" t="str">
            <v>BOLSA DE COLOSTOMIA NEONATAL   UNIDAD</v>
          </cell>
          <cell r="G556" t="str">
            <v>DDMM Y OTROS</v>
          </cell>
          <cell r="H556" t="str">
            <v>-</v>
          </cell>
          <cell r="I556" t="str">
            <v>-</v>
          </cell>
          <cell r="J556">
            <v>16.62</v>
          </cell>
          <cell r="P556">
            <v>14675</v>
          </cell>
          <cell r="AA556">
            <v>14675</v>
          </cell>
          <cell r="AB556">
            <v>243898.50000000003</v>
          </cell>
          <cell r="AC556">
            <v>0</v>
          </cell>
          <cell r="AD556">
            <v>0</v>
          </cell>
          <cell r="AE556">
            <v>0</v>
          </cell>
          <cell r="AF556">
            <v>0</v>
          </cell>
          <cell r="AG556">
            <v>0</v>
          </cell>
          <cell r="AH556">
            <v>0</v>
          </cell>
          <cell r="AI556">
            <v>0</v>
          </cell>
          <cell r="AJ556">
            <v>0</v>
          </cell>
          <cell r="AK556">
            <v>0</v>
          </cell>
          <cell r="AL556">
            <v>0</v>
          </cell>
          <cell r="AM556">
            <v>243898.50000000003</v>
          </cell>
          <cell r="AN556">
            <v>0</v>
          </cell>
          <cell r="AO556">
            <v>0</v>
          </cell>
          <cell r="AP556">
            <v>0</v>
          </cell>
          <cell r="AQ556">
            <v>0</v>
          </cell>
          <cell r="AR556">
            <v>0</v>
          </cell>
          <cell r="AS556">
            <v>0</v>
          </cell>
          <cell r="AT556">
            <v>0</v>
          </cell>
          <cell r="AU556">
            <v>0</v>
          </cell>
          <cell r="AV556">
            <v>0</v>
          </cell>
          <cell r="AW556">
            <v>0</v>
          </cell>
          <cell r="AX556">
            <v>0</v>
          </cell>
          <cell r="AY556">
            <v>0</v>
          </cell>
          <cell r="AZ556" t="str">
            <v>AS DDMM BOLSA DE COLOSTOMIA NEONATAL</v>
          </cell>
          <cell r="BA556" t="str">
            <v>DESIERTO</v>
          </cell>
          <cell r="BB556" t="str">
            <v>DESIERTO</v>
          </cell>
          <cell r="BC556" t="str">
            <v>INDAGACIÓN DE MERCADO 2DA CONVOCATORIA</v>
          </cell>
          <cell r="BD556" t="str">
            <v>AS-41-2024-CENARES/MINSA-1</v>
          </cell>
        </row>
        <row r="557">
          <cell r="D557" t="str">
            <v>08166</v>
          </cell>
          <cell r="E557" t="str">
            <v>585100020002</v>
          </cell>
          <cell r="F557" t="str">
            <v>SOLUCION DE LACTATO SODICO COMPUESTA (LACTATO RINGER)  1 L INYECTABLE</v>
          </cell>
          <cell r="G557" t="str">
            <v>PPFF</v>
          </cell>
          <cell r="H557">
            <v>5.6499999999999995</v>
          </cell>
          <cell r="I557">
            <v>6.2149999999999999</v>
          </cell>
          <cell r="J557">
            <v>5.38</v>
          </cell>
          <cell r="P557">
            <v>106368</v>
          </cell>
          <cell r="R557">
            <v>120</v>
          </cell>
          <cell r="U557">
            <v>936</v>
          </cell>
          <cell r="AA557">
            <v>107424</v>
          </cell>
          <cell r="AB557">
            <v>572259.83999999997</v>
          </cell>
          <cell r="AC557">
            <v>0</v>
          </cell>
          <cell r="AD557">
            <v>645.6</v>
          </cell>
          <cell r="AE557">
            <v>0</v>
          </cell>
          <cell r="AF557">
            <v>0</v>
          </cell>
          <cell r="AG557">
            <v>5035.68</v>
          </cell>
          <cell r="AH557">
            <v>0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577941.12</v>
          </cell>
          <cell r="AN557">
            <v>0</v>
          </cell>
          <cell r="AO557">
            <v>0</v>
          </cell>
          <cell r="AP557">
            <v>0</v>
          </cell>
          <cell r="AQ557">
            <v>0</v>
          </cell>
          <cell r="AR557">
            <v>0</v>
          </cell>
          <cell r="AS557">
            <v>0</v>
          </cell>
          <cell r="AT557">
            <v>0</v>
          </cell>
          <cell r="AU557">
            <v>0</v>
          </cell>
          <cell r="AV557">
            <v>0</v>
          </cell>
          <cell r="AW557">
            <v>0</v>
          </cell>
          <cell r="AX557">
            <v>0</v>
          </cell>
          <cell r="AY557">
            <v>0</v>
          </cell>
          <cell r="AZ557" t="str">
            <v>SIE PPFF CENTR LACTATO DE RINGER 1 LT INY, VIEN DE LA AS PPFF CORP GRAN VOLUMEN 5 ITEM DERIVADA SIE-28-2024 /  LACTATO DE RINGER  1 LT INYECTABLE</v>
          </cell>
          <cell r="BA557" t="str">
            <v>INDAGACIÓN DE MERCADO</v>
          </cell>
          <cell r="BB557" t="str">
            <v>INDAGACIÓN DE MERCADO 3ERA CONVOCATORIA</v>
          </cell>
          <cell r="BD557" t="str">
            <v>SIE-SIE-28-2024-CENARES/ MINSA-1</v>
          </cell>
          <cell r="BF557" t="str">
            <v>AS-SM-42-2024-CENARES/ MINSA-17</v>
          </cell>
        </row>
        <row r="558">
          <cell r="D558" t="str">
            <v>10325</v>
          </cell>
          <cell r="E558" t="str">
            <v>495700110018</v>
          </cell>
          <cell r="F558" t="str">
            <v>BAJALENGUA DE MADERA ADULTO   UNIDAD</v>
          </cell>
          <cell r="G558" t="str">
            <v>DDMM Y OTROS</v>
          </cell>
          <cell r="H558">
            <v>0.05</v>
          </cell>
          <cell r="I558">
            <v>5.5000000000000007E-2</v>
          </cell>
          <cell r="J558">
            <v>0.04</v>
          </cell>
          <cell r="P558">
            <v>4342400</v>
          </cell>
          <cell r="S558">
            <v>188000</v>
          </cell>
          <cell r="T558">
            <v>20000</v>
          </cell>
          <cell r="U558">
            <v>550000</v>
          </cell>
          <cell r="W558">
            <v>2500</v>
          </cell>
          <cell r="Z558">
            <v>800</v>
          </cell>
          <cell r="AA558">
            <v>5103700</v>
          </cell>
          <cell r="AB558">
            <v>173696</v>
          </cell>
          <cell r="AC558">
            <v>0</v>
          </cell>
          <cell r="AD558">
            <v>0</v>
          </cell>
          <cell r="AE558">
            <v>7520</v>
          </cell>
          <cell r="AF558">
            <v>800</v>
          </cell>
          <cell r="AG558">
            <v>22000</v>
          </cell>
          <cell r="AH558">
            <v>0</v>
          </cell>
          <cell r="AI558">
            <v>100</v>
          </cell>
          <cell r="AJ558">
            <v>0</v>
          </cell>
          <cell r="AK558">
            <v>0</v>
          </cell>
          <cell r="AL558">
            <v>32</v>
          </cell>
          <cell r="AM558">
            <v>204148</v>
          </cell>
          <cell r="AN558">
            <v>0</v>
          </cell>
          <cell r="AO558">
            <v>0</v>
          </cell>
          <cell r="AP558">
            <v>0</v>
          </cell>
          <cell r="AQ558">
            <v>0</v>
          </cell>
          <cell r="AR558">
            <v>0</v>
          </cell>
          <cell r="AS558">
            <v>0</v>
          </cell>
          <cell r="AT558">
            <v>0</v>
          </cell>
          <cell r="AU558">
            <v>0</v>
          </cell>
          <cell r="AV558">
            <v>0</v>
          </cell>
          <cell r="AW558">
            <v>0</v>
          </cell>
          <cell r="AX558">
            <v>0</v>
          </cell>
          <cell r="AY558">
            <v>0</v>
          </cell>
          <cell r="AZ558" t="str">
            <v>DDMM Y OTROS PRODUCTOS CENTR 3 ITEMS QUE VIENE DE LA LP 27 ( DDMM Y OTROS CORP 6 ÍTEMS)</v>
          </cell>
          <cell r="BA558" t="str">
            <v>DESIERTO</v>
          </cell>
          <cell r="BB558" t="str">
            <v>DESIERTO PARA CENARES</v>
          </cell>
          <cell r="BD558" t="str">
            <v xml:space="preserve"> LP-SM-27-2024-CENARES/ MINSA-1</v>
          </cell>
        </row>
        <row r="559">
          <cell r="D559" t="str">
            <v>10326</v>
          </cell>
          <cell r="E559" t="str">
            <v>495700110002</v>
          </cell>
          <cell r="F559" t="str">
            <v>BAJALENGUA DE MADERA PEDIATRICA   UNIDAD</v>
          </cell>
          <cell r="G559" t="str">
            <v>DDMM Y OTROS</v>
          </cell>
          <cell r="H559">
            <v>0.05</v>
          </cell>
          <cell r="I559">
            <v>5.5000000000000007E-2</v>
          </cell>
          <cell r="J559">
            <v>0.04</v>
          </cell>
          <cell r="P559">
            <v>2956600</v>
          </cell>
          <cell r="T559">
            <v>100</v>
          </cell>
          <cell r="W559">
            <v>500</v>
          </cell>
          <cell r="Z559">
            <v>300</v>
          </cell>
          <cell r="AA559">
            <v>2957500</v>
          </cell>
          <cell r="AB559">
            <v>118264</v>
          </cell>
          <cell r="AC559">
            <v>0</v>
          </cell>
          <cell r="AD559">
            <v>0</v>
          </cell>
          <cell r="AE559">
            <v>0</v>
          </cell>
          <cell r="AF559">
            <v>4</v>
          </cell>
          <cell r="AG559">
            <v>0</v>
          </cell>
          <cell r="AH559">
            <v>0</v>
          </cell>
          <cell r="AI559">
            <v>20</v>
          </cell>
          <cell r="AJ559">
            <v>0</v>
          </cell>
          <cell r="AK559">
            <v>0</v>
          </cell>
          <cell r="AL559">
            <v>12</v>
          </cell>
          <cell r="AM559">
            <v>118300</v>
          </cell>
          <cell r="AN559">
            <v>0</v>
          </cell>
          <cell r="AO559">
            <v>0</v>
          </cell>
          <cell r="AP559">
            <v>0</v>
          </cell>
          <cell r="AQ559">
            <v>0</v>
          </cell>
          <cell r="AR559">
            <v>0</v>
          </cell>
          <cell r="AS559">
            <v>0</v>
          </cell>
          <cell r="AT559">
            <v>0</v>
          </cell>
          <cell r="AU559">
            <v>0</v>
          </cell>
          <cell r="AV559">
            <v>0</v>
          </cell>
          <cell r="AW559">
            <v>0</v>
          </cell>
          <cell r="AX559">
            <v>0</v>
          </cell>
          <cell r="AY559">
            <v>0</v>
          </cell>
          <cell r="AZ559" t="str">
            <v>DDMM Y OTROS PRODUCTOS CENTR 3 ITEMS QUE VIENE DE LA LP 27 ( DDMM Y OTROS CORP 6 ÍTEMS)</v>
          </cell>
          <cell r="BA559" t="str">
            <v>DESIERTO</v>
          </cell>
          <cell r="BB559" t="str">
            <v>DESIERTO PARA CENARES</v>
          </cell>
          <cell r="BD559" t="str">
            <v xml:space="preserve"> LP-SM-27-2024-CENARES/ MINSA-1</v>
          </cell>
        </row>
        <row r="560">
          <cell r="D560" t="str">
            <v>20144</v>
          </cell>
          <cell r="E560" t="str">
            <v>495700960005</v>
          </cell>
          <cell r="F560" t="str">
            <v>PAPEL CREPADO 120 cm X 120 cm   UNIDAD</v>
          </cell>
          <cell r="G560" t="str">
            <v>DDMM Y OTROS</v>
          </cell>
          <cell r="H560">
            <v>1.47</v>
          </cell>
          <cell r="I560">
            <v>1.617</v>
          </cell>
          <cell r="J560">
            <v>1.54</v>
          </cell>
          <cell r="P560">
            <v>464750</v>
          </cell>
          <cell r="T560">
            <v>3375</v>
          </cell>
          <cell r="U560">
            <v>875</v>
          </cell>
          <cell r="W560">
            <v>1000</v>
          </cell>
          <cell r="X560">
            <v>750</v>
          </cell>
          <cell r="AA560">
            <v>470750</v>
          </cell>
          <cell r="AB560">
            <v>715715</v>
          </cell>
          <cell r="AC560">
            <v>0</v>
          </cell>
          <cell r="AD560">
            <v>0</v>
          </cell>
          <cell r="AE560">
            <v>0</v>
          </cell>
          <cell r="AF560">
            <v>5197.5</v>
          </cell>
          <cell r="AG560">
            <v>1347.5</v>
          </cell>
          <cell r="AH560">
            <v>0</v>
          </cell>
          <cell r="AI560">
            <v>1540</v>
          </cell>
          <cell r="AJ560">
            <v>1155</v>
          </cell>
          <cell r="AK560">
            <v>0</v>
          </cell>
          <cell r="AL560">
            <v>0</v>
          </cell>
          <cell r="AM560">
            <v>724955</v>
          </cell>
          <cell r="AN560">
            <v>0</v>
          </cell>
          <cell r="AO560">
            <v>0</v>
          </cell>
          <cell r="AP560">
            <v>0</v>
          </cell>
          <cell r="AQ560">
            <v>0</v>
          </cell>
          <cell r="AR560">
            <v>0</v>
          </cell>
          <cell r="AS560">
            <v>0</v>
          </cell>
          <cell r="AT560">
            <v>0</v>
          </cell>
          <cell r="AU560">
            <v>0</v>
          </cell>
          <cell r="AV560">
            <v>0</v>
          </cell>
          <cell r="AW560">
            <v>0</v>
          </cell>
          <cell r="AX560">
            <v>0</v>
          </cell>
          <cell r="AY560">
            <v>0</v>
          </cell>
          <cell r="AZ560" t="str">
            <v>DDMM Y OTROS PRODUCTOS CENTR 3 ITEMS QUE VIENE DE LA LP 27 ( DDMM Y OTROS CORP 6 ÍTEMS)</v>
          </cell>
          <cell r="BA560" t="str">
            <v>DESIERTO</v>
          </cell>
          <cell r="BB560" t="str">
            <v>DESIERTO PARA CENARES</v>
          </cell>
          <cell r="BD560" t="str">
            <v xml:space="preserve"> LP-SM-27-2024-CENARES/ MINSA-1</v>
          </cell>
        </row>
        <row r="561">
          <cell r="D561" t="str">
            <v>18726</v>
          </cell>
          <cell r="E561" t="str">
            <v>495500010472</v>
          </cell>
          <cell r="F561" t="str">
            <v>GORRO DESCARTABLE DE ENFERMERA   UNIDAD</v>
          </cell>
          <cell r="G561" t="str">
            <v>DDMM Y OTROS</v>
          </cell>
          <cell r="H561">
            <v>0.12</v>
          </cell>
          <cell r="I561">
            <v>0.13200000000000001</v>
          </cell>
          <cell r="J561">
            <v>0.12</v>
          </cell>
          <cell r="P561">
            <v>6833100</v>
          </cell>
          <cell r="S561">
            <v>187000</v>
          </cell>
          <cell r="T561">
            <v>4500</v>
          </cell>
          <cell r="U561">
            <v>202000</v>
          </cell>
          <cell r="X561">
            <v>5000</v>
          </cell>
          <cell r="AA561">
            <v>7231600</v>
          </cell>
          <cell r="AB561">
            <v>819972</v>
          </cell>
          <cell r="AC561">
            <v>0</v>
          </cell>
          <cell r="AD561">
            <v>0</v>
          </cell>
          <cell r="AE561">
            <v>22440</v>
          </cell>
          <cell r="AF561">
            <v>540</v>
          </cell>
          <cell r="AG561">
            <v>24240</v>
          </cell>
          <cell r="AH561">
            <v>0</v>
          </cell>
          <cell r="AI561">
            <v>0</v>
          </cell>
          <cell r="AJ561">
            <v>600</v>
          </cell>
          <cell r="AK561">
            <v>0</v>
          </cell>
          <cell r="AL561">
            <v>0</v>
          </cell>
          <cell r="AM561">
            <v>867792</v>
          </cell>
          <cell r="AN561">
            <v>0</v>
          </cell>
          <cell r="AO561">
            <v>0</v>
          </cell>
          <cell r="AP561">
            <v>0</v>
          </cell>
          <cell r="AQ561">
            <v>0</v>
          </cell>
          <cell r="AR561">
            <v>0</v>
          </cell>
          <cell r="AS561">
            <v>0</v>
          </cell>
          <cell r="AT561">
            <v>0</v>
          </cell>
          <cell r="AU561">
            <v>0</v>
          </cell>
          <cell r="AV561">
            <v>0</v>
          </cell>
          <cell r="AW561">
            <v>0</v>
          </cell>
          <cell r="AX561">
            <v>0</v>
          </cell>
          <cell r="AY561">
            <v>0</v>
          </cell>
          <cell r="AZ561" t="str">
            <v>LP OTROS CORP EPP (04 ÍTEMS)</v>
          </cell>
          <cell r="BA561" t="str">
            <v>INDAGACIÓN DE MERCADO 2DA CONVOCATORIA</v>
          </cell>
          <cell r="BB561" t="str">
            <v>INDAGACIÓN DE MERCADO 2DA CONVOCATORIA</v>
          </cell>
          <cell r="BC561" t="str">
            <v>INDAGACIÓN DE MERCADO 2DA CONVOCATORIA</v>
          </cell>
          <cell r="BD561" t="str">
            <v>LP-SM-25-2024-CENARES/MINSA-1</v>
          </cell>
          <cell r="BE561">
            <v>45616</v>
          </cell>
        </row>
        <row r="562">
          <cell r="D562" t="str">
            <v>38955</v>
          </cell>
          <cell r="E562" t="str">
            <v>495500011500</v>
          </cell>
          <cell r="F562" t="str">
            <v>MANDIL DESCARTABLE NO ESTERIL  TALLA M UNIDAD</v>
          </cell>
          <cell r="G562" t="str">
            <v>DDMM Y OTROS</v>
          </cell>
          <cell r="H562">
            <v>2.6799999999999997</v>
          </cell>
          <cell r="I562">
            <v>2.9479999999999995</v>
          </cell>
          <cell r="J562">
            <v>2.4</v>
          </cell>
          <cell r="K562">
            <v>8283084.5999999996</v>
          </cell>
          <cell r="L562">
            <v>3326540</v>
          </cell>
          <cell r="M562">
            <v>2.4899999999999998</v>
          </cell>
          <cell r="P562">
            <v>3238210</v>
          </cell>
          <cell r="T562">
            <v>6530</v>
          </cell>
          <cell r="U562">
            <v>81800</v>
          </cell>
          <cell r="AA562">
            <v>3326540</v>
          </cell>
          <cell r="AB562">
            <v>7771704</v>
          </cell>
          <cell r="AC562">
            <v>0</v>
          </cell>
          <cell r="AD562">
            <v>0</v>
          </cell>
          <cell r="AE562">
            <v>0</v>
          </cell>
          <cell r="AF562">
            <v>15672</v>
          </cell>
          <cell r="AG562">
            <v>196320</v>
          </cell>
          <cell r="AH562">
            <v>0</v>
          </cell>
          <cell r="AI562">
            <v>0</v>
          </cell>
          <cell r="AJ562">
            <v>0</v>
          </cell>
          <cell r="AK562">
            <v>0</v>
          </cell>
          <cell r="AL562">
            <v>0</v>
          </cell>
          <cell r="AM562">
            <v>7983696</v>
          </cell>
          <cell r="AN562">
            <v>8063142.8999999994</v>
          </cell>
          <cell r="AO562">
            <v>0</v>
          </cell>
          <cell r="AP562">
            <v>0</v>
          </cell>
          <cell r="AQ562">
            <v>0</v>
          </cell>
          <cell r="AR562">
            <v>16259.699999999999</v>
          </cell>
          <cell r="AS562">
            <v>203681.99999999997</v>
          </cell>
          <cell r="AT562">
            <v>0</v>
          </cell>
          <cell r="AU562">
            <v>0</v>
          </cell>
          <cell r="AV562">
            <v>0</v>
          </cell>
          <cell r="AW562">
            <v>0</v>
          </cell>
          <cell r="AX562">
            <v>0</v>
          </cell>
          <cell r="AY562">
            <v>8283084.5999999996</v>
          </cell>
          <cell r="AZ562" t="str">
            <v>ASH OTROS CENTR EPP (MANDIL NO ESTERIL TALLA M)</v>
          </cell>
          <cell r="BA562" t="str">
            <v>INDAGACIÓN DE MERCADO 2DA CONVOCATORIA</v>
          </cell>
          <cell r="BB562" t="str">
            <v>INDAGACIÓN DE MERCADO (DESIERTO CENARES - CORPORATIVA)</v>
          </cell>
          <cell r="BC562" t="str">
            <v>INDAGACIÓN DE MERCADO (DESIERTO CENARES - CORPORATIVA)</v>
          </cell>
          <cell r="BD562" t="str">
            <v>LP-SM-25-2024-CENARES/MINSA-1</v>
          </cell>
        </row>
        <row r="563">
          <cell r="D563" t="str">
            <v>36413</v>
          </cell>
          <cell r="E563" t="str">
            <v>495700742966</v>
          </cell>
          <cell r="F563" t="str">
            <v>AEROCAMARA DE PLASTICO PEDIATRICO   UNIDAD</v>
          </cell>
          <cell r="G563" t="str">
            <v>DDMM Y OTROS</v>
          </cell>
          <cell r="H563">
            <v>4.0999999999999996</v>
          </cell>
          <cell r="I563">
            <v>4.51</v>
          </cell>
          <cell r="J563">
            <v>3.99</v>
          </cell>
          <cell r="K563">
            <v>1935840.56</v>
          </cell>
          <cell r="L563">
            <v>387944</v>
          </cell>
          <cell r="M563">
            <v>4.99</v>
          </cell>
          <cell r="P563">
            <v>218927</v>
          </cell>
          <cell r="S563">
            <v>3000</v>
          </cell>
          <cell r="T563">
            <v>15</v>
          </cell>
          <cell r="V563">
            <v>165252</v>
          </cell>
          <cell r="W563">
            <v>700</v>
          </cell>
          <cell r="Y563">
            <v>50</v>
          </cell>
          <cell r="AA563">
            <v>387944</v>
          </cell>
          <cell r="AB563">
            <v>873518.7300000001</v>
          </cell>
          <cell r="AC563">
            <v>0</v>
          </cell>
          <cell r="AD563">
            <v>0</v>
          </cell>
          <cell r="AE563">
            <v>11970</v>
          </cell>
          <cell r="AF563">
            <v>59.85</v>
          </cell>
          <cell r="AG563">
            <v>0</v>
          </cell>
          <cell r="AH563">
            <v>659355.48</v>
          </cell>
          <cell r="AI563">
            <v>2793</v>
          </cell>
          <cell r="AJ563">
            <v>0</v>
          </cell>
          <cell r="AK563">
            <v>199.5</v>
          </cell>
          <cell r="AL563">
            <v>0</v>
          </cell>
          <cell r="AM563">
            <v>1547896.56</v>
          </cell>
          <cell r="AN563">
            <v>1092445.73</v>
          </cell>
          <cell r="AO563">
            <v>0</v>
          </cell>
          <cell r="AP563">
            <v>0</v>
          </cell>
          <cell r="AQ563">
            <v>14970</v>
          </cell>
          <cell r="AR563">
            <v>74.850000000000009</v>
          </cell>
          <cell r="AS563">
            <v>0</v>
          </cell>
          <cell r="AT563">
            <v>824607.48</v>
          </cell>
          <cell r="AU563">
            <v>3493</v>
          </cell>
          <cell r="AV563">
            <v>0</v>
          </cell>
          <cell r="AW563">
            <v>249.5</v>
          </cell>
          <cell r="AX563">
            <v>0</v>
          </cell>
          <cell r="AY563">
            <v>1935840.56</v>
          </cell>
          <cell r="AZ563" t="str">
            <v>SIE DDMM CENTR AEROCAMARA PEDIATRICA</v>
          </cell>
          <cell r="BA563" t="str">
            <v>INDAGACIÓN DE MERCADO 2DA CONVOCATORIA</v>
          </cell>
          <cell r="BB563" t="str">
            <v>INDAGACIÓN DE MERCADO (DESIERTO CENARES - CORPORATIVA)</v>
          </cell>
          <cell r="BC563" t="str">
            <v>INDAGACIÓN DE MERCADO (DESIERTO CENARES - CORPORATIVA)</v>
          </cell>
          <cell r="BD563" t="str">
            <v>SIE-SIE-62-2024-CENARES/MINSA-1</v>
          </cell>
        </row>
        <row r="564">
          <cell r="D564" t="str">
            <v>16569</v>
          </cell>
          <cell r="E564" t="str">
            <v>495700290002</v>
          </cell>
          <cell r="F564" t="str">
            <v>GUANTE QUIRURGICO ESTERIL DESCARTABLE Nº 6 1/2   PAR</v>
          </cell>
          <cell r="G564" t="str">
            <v>DDMM Y OTROS</v>
          </cell>
          <cell r="H564">
            <v>0.59</v>
          </cell>
          <cell r="I564">
            <v>0.64900000000000002</v>
          </cell>
          <cell r="J564">
            <v>0.56000000000000005</v>
          </cell>
          <cell r="M564">
            <v>0.66199984991522987</v>
          </cell>
          <cell r="P564">
            <v>5000550</v>
          </cell>
          <cell r="S564">
            <v>105000</v>
          </cell>
          <cell r="T564">
            <v>500</v>
          </cell>
          <cell r="U564">
            <v>288200</v>
          </cell>
          <cell r="X564">
            <v>1000</v>
          </cell>
          <cell r="Y564">
            <v>1400</v>
          </cell>
          <cell r="Z564">
            <v>300</v>
          </cell>
          <cell r="AA564">
            <v>5396950</v>
          </cell>
          <cell r="AB564">
            <v>2800308.0000000005</v>
          </cell>
          <cell r="AC564">
            <v>0</v>
          </cell>
          <cell r="AD564">
            <v>0</v>
          </cell>
          <cell r="AE564">
            <v>58800.000000000007</v>
          </cell>
          <cell r="AF564">
            <v>280</v>
          </cell>
          <cell r="AG564">
            <v>161392.00000000003</v>
          </cell>
          <cell r="AH564">
            <v>0</v>
          </cell>
          <cell r="AI564">
            <v>0</v>
          </cell>
          <cell r="AJ564">
            <v>560</v>
          </cell>
          <cell r="AK564">
            <v>784.00000000000011</v>
          </cell>
          <cell r="AL564">
            <v>168.00000000000003</v>
          </cell>
          <cell r="AM564">
            <v>3022292.0000000005</v>
          </cell>
          <cell r="AN564">
            <v>3310363.3494936028</v>
          </cell>
          <cell r="AO564">
            <v>0</v>
          </cell>
          <cell r="AP564">
            <v>0</v>
          </cell>
          <cell r="AQ564">
            <v>69509.98424109914</v>
          </cell>
          <cell r="AR564">
            <v>330.99992495761495</v>
          </cell>
          <cell r="AS564">
            <v>190788.35674556924</v>
          </cell>
          <cell r="AT564">
            <v>0</v>
          </cell>
          <cell r="AU564">
            <v>0</v>
          </cell>
          <cell r="AV564">
            <v>661.9998499152299</v>
          </cell>
          <cell r="AW564">
            <v>926.79978988132177</v>
          </cell>
          <cell r="AX564">
            <v>198.59995497456896</v>
          </cell>
          <cell r="AY564">
            <v>3572780.09</v>
          </cell>
          <cell r="AZ564" t="str">
            <v>SIE DDMM CORP 27 ÍTEMS</v>
          </cell>
          <cell r="BA564" t="str">
            <v>DESIERTO</v>
          </cell>
          <cell r="BB564" t="str">
            <v>DESIERTO PARA CENARES</v>
          </cell>
          <cell r="BD564" t="str">
            <v>SIE-SIE-31-2024-CENARES/MINSA-1</v>
          </cell>
        </row>
        <row r="565">
          <cell r="D565" t="str">
            <v>16570</v>
          </cell>
          <cell r="E565" t="str">
            <v>495700290003</v>
          </cell>
          <cell r="F565" t="str">
            <v>GUANTE QUIRURGICO ESTERIL DESCARTABLE Nº 7   PAR</v>
          </cell>
          <cell r="G565" t="str">
            <v>DDMM Y OTROS</v>
          </cell>
          <cell r="H565">
            <v>0.6</v>
          </cell>
          <cell r="I565">
            <v>0.65999999999999992</v>
          </cell>
          <cell r="J565">
            <v>0.56000000000000005</v>
          </cell>
          <cell r="M565">
            <v>0.66199996949095663</v>
          </cell>
          <cell r="P565">
            <v>9197150</v>
          </cell>
          <cell r="S565">
            <v>150000</v>
          </cell>
          <cell r="T565">
            <v>3300</v>
          </cell>
          <cell r="U565">
            <v>471800</v>
          </cell>
          <cell r="X565">
            <v>8000</v>
          </cell>
          <cell r="Y565">
            <v>2300</v>
          </cell>
          <cell r="Z565">
            <v>600</v>
          </cell>
          <cell r="AA565">
            <v>9833150</v>
          </cell>
          <cell r="AB565">
            <v>5150404.0000000009</v>
          </cell>
          <cell r="AC565">
            <v>0</v>
          </cell>
          <cell r="AD565">
            <v>0</v>
          </cell>
          <cell r="AE565">
            <v>84000.000000000015</v>
          </cell>
          <cell r="AF565">
            <v>1848.0000000000002</v>
          </cell>
          <cell r="AG565">
            <v>264208</v>
          </cell>
          <cell r="AH565">
            <v>0</v>
          </cell>
          <cell r="AI565">
            <v>0</v>
          </cell>
          <cell r="AJ565">
            <v>4480</v>
          </cell>
          <cell r="AK565">
            <v>1288.0000000000002</v>
          </cell>
          <cell r="AL565">
            <v>336.00000000000006</v>
          </cell>
          <cell r="AM565">
            <v>5506564.0000000009</v>
          </cell>
          <cell r="AN565">
            <v>6088513.0194037519</v>
          </cell>
          <cell r="AO565">
            <v>0</v>
          </cell>
          <cell r="AP565">
            <v>0</v>
          </cell>
          <cell r="AQ565">
            <v>99299.995423643501</v>
          </cell>
          <cell r="AR565">
            <v>2184.599899320157</v>
          </cell>
          <cell r="AS565">
            <v>312331.58560583333</v>
          </cell>
          <cell r="AT565">
            <v>0</v>
          </cell>
          <cell r="AU565">
            <v>0</v>
          </cell>
          <cell r="AV565">
            <v>5295.9997559276526</v>
          </cell>
          <cell r="AW565">
            <v>1522.5999298292002</v>
          </cell>
          <cell r="AX565">
            <v>397.19998169457398</v>
          </cell>
          <cell r="AY565">
            <v>6509545</v>
          </cell>
          <cell r="AZ565" t="str">
            <v>SIE DDMM CORP 27 ÍTEMS</v>
          </cell>
          <cell r="BA565" t="str">
            <v>DESIERTO</v>
          </cell>
          <cell r="BB565" t="str">
            <v>DESIERTO PARA CENARES</v>
          </cell>
          <cell r="BD565" t="str">
            <v>SIE-SIE-31-2024-CENARES/MINSA-1</v>
          </cell>
        </row>
        <row r="566">
          <cell r="D566" t="str">
            <v>16571</v>
          </cell>
          <cell r="E566" t="str">
            <v>495700290004</v>
          </cell>
          <cell r="F566" t="str">
            <v>GUANTE QUIRURGICO ESTERIL DESCARTABLE Nº 7 1/2   PAR</v>
          </cell>
          <cell r="G566" t="str">
            <v>DDMM Y OTROS</v>
          </cell>
          <cell r="H566">
            <v>0.6</v>
          </cell>
          <cell r="I566">
            <v>0.65999999999999992</v>
          </cell>
          <cell r="J566">
            <v>0.56000000000000005</v>
          </cell>
          <cell r="M566">
            <v>0.65500000000000003</v>
          </cell>
          <cell r="P566">
            <v>11601250</v>
          </cell>
          <cell r="S566">
            <v>210000</v>
          </cell>
          <cell r="T566">
            <v>5050</v>
          </cell>
          <cell r="U566">
            <v>408200</v>
          </cell>
          <cell r="X566">
            <v>10000</v>
          </cell>
          <cell r="Y566">
            <v>2600</v>
          </cell>
          <cell r="Z566">
            <v>500</v>
          </cell>
          <cell r="AA566">
            <v>12237600</v>
          </cell>
          <cell r="AB566">
            <v>6496700.0000000009</v>
          </cell>
          <cell r="AC566">
            <v>0</v>
          </cell>
          <cell r="AD566">
            <v>0</v>
          </cell>
          <cell r="AE566">
            <v>117600.00000000001</v>
          </cell>
          <cell r="AF566">
            <v>2828.0000000000005</v>
          </cell>
          <cell r="AG566">
            <v>228592.00000000003</v>
          </cell>
          <cell r="AH566">
            <v>0</v>
          </cell>
          <cell r="AI566">
            <v>0</v>
          </cell>
          <cell r="AJ566">
            <v>5600.0000000000009</v>
          </cell>
          <cell r="AK566">
            <v>1456.0000000000002</v>
          </cell>
          <cell r="AL566">
            <v>280</v>
          </cell>
          <cell r="AM566">
            <v>6853056.0000000009</v>
          </cell>
          <cell r="AN566">
            <v>7598818.75</v>
          </cell>
          <cell r="AO566">
            <v>0</v>
          </cell>
          <cell r="AP566">
            <v>0</v>
          </cell>
          <cell r="AQ566">
            <v>137550</v>
          </cell>
          <cell r="AR566">
            <v>3307.75</v>
          </cell>
          <cell r="AS566">
            <v>267371</v>
          </cell>
          <cell r="AT566">
            <v>0</v>
          </cell>
          <cell r="AU566">
            <v>0</v>
          </cell>
          <cell r="AV566">
            <v>6550</v>
          </cell>
          <cell r="AW566">
            <v>1703</v>
          </cell>
          <cell r="AX566">
            <v>327.5</v>
          </cell>
          <cell r="AY566">
            <v>8015628</v>
          </cell>
          <cell r="AZ566" t="str">
            <v>SIE DDMM CORP 27 ÍTEMS</v>
          </cell>
          <cell r="BA566" t="str">
            <v>DESIERTO</v>
          </cell>
          <cell r="BB566" t="str">
            <v>DESIERTO PARA CENARES</v>
          </cell>
          <cell r="BD566" t="str">
            <v>SIE-SIE-31-2024-CENARES/MINSA-1</v>
          </cell>
        </row>
        <row r="567">
          <cell r="D567" t="str">
            <v>16572</v>
          </cell>
          <cell r="E567" t="str">
            <v>495700290005</v>
          </cell>
          <cell r="F567" t="str">
            <v>GUANTE QUIRURGICO ESTERIL DESCARTABLE Nº 8   PAR</v>
          </cell>
          <cell r="G567" t="str">
            <v>DDMM Y OTROS</v>
          </cell>
          <cell r="H567">
            <v>0.6</v>
          </cell>
          <cell r="I567">
            <v>0.65999999999999992</v>
          </cell>
          <cell r="J567">
            <v>0.56000000000000005</v>
          </cell>
          <cell r="M567">
            <v>0.65800000000000003</v>
          </cell>
          <cell r="P567">
            <v>1458250</v>
          </cell>
          <cell r="S567">
            <v>90000</v>
          </cell>
          <cell r="T567">
            <v>1650</v>
          </cell>
          <cell r="U567">
            <v>275000</v>
          </cell>
          <cell r="X567">
            <v>1000</v>
          </cell>
          <cell r="Y567">
            <v>800</v>
          </cell>
          <cell r="Z567">
            <v>250</v>
          </cell>
          <cell r="AA567">
            <v>1826950</v>
          </cell>
          <cell r="AB567">
            <v>816620.00000000012</v>
          </cell>
          <cell r="AC567">
            <v>0</v>
          </cell>
          <cell r="AD567">
            <v>0</v>
          </cell>
          <cell r="AE567">
            <v>50400.000000000007</v>
          </cell>
          <cell r="AF567">
            <v>924.00000000000011</v>
          </cell>
          <cell r="AG567">
            <v>154000.00000000003</v>
          </cell>
          <cell r="AH567">
            <v>0</v>
          </cell>
          <cell r="AI567">
            <v>0</v>
          </cell>
          <cell r="AJ567">
            <v>560</v>
          </cell>
          <cell r="AK567">
            <v>448.00000000000006</v>
          </cell>
          <cell r="AL567">
            <v>140</v>
          </cell>
          <cell r="AM567">
            <v>1023092.0000000001</v>
          </cell>
          <cell r="AN567">
            <v>959528.5</v>
          </cell>
          <cell r="AO567">
            <v>0</v>
          </cell>
          <cell r="AP567">
            <v>0</v>
          </cell>
          <cell r="AQ567">
            <v>59220</v>
          </cell>
          <cell r="AR567">
            <v>1085.7</v>
          </cell>
          <cell r="AS567">
            <v>180950</v>
          </cell>
          <cell r="AT567">
            <v>0</v>
          </cell>
          <cell r="AU567">
            <v>0</v>
          </cell>
          <cell r="AV567">
            <v>658</v>
          </cell>
          <cell r="AW567">
            <v>526.4</v>
          </cell>
          <cell r="AX567">
            <v>164.5</v>
          </cell>
          <cell r="AY567">
            <v>1202133.1000000001</v>
          </cell>
          <cell r="AZ567" t="str">
            <v>SIE DDMM CORP 27 ÍTEMS</v>
          </cell>
          <cell r="BA567" t="str">
            <v>DESIERTO</v>
          </cell>
          <cell r="BB567" t="str">
            <v>DESIERTO PARA CENARES</v>
          </cell>
          <cell r="BD567" t="str">
            <v>SIE-SIE-31-2024-CENARES/MINSA-1</v>
          </cell>
        </row>
        <row r="568">
          <cell r="D568" t="str">
            <v>16656</v>
          </cell>
          <cell r="E568" t="str">
            <v>495700350044</v>
          </cell>
          <cell r="F568" t="str">
            <v>JERINGA DESCARTABLE 1 mL CON AGUJA 25 G X 5/8"   UNIDAD</v>
          </cell>
          <cell r="G568" t="str">
            <v>DDMM Y OTROS</v>
          </cell>
          <cell r="H568">
            <v>0.13</v>
          </cell>
          <cell r="I568">
            <v>0.14300000000000002</v>
          </cell>
          <cell r="J568">
            <v>0.11</v>
          </cell>
          <cell r="M568">
            <v>0.11679999999999999</v>
          </cell>
          <cell r="P568">
            <v>6439400</v>
          </cell>
          <cell r="S568">
            <v>76000</v>
          </cell>
          <cell r="T568">
            <v>37500</v>
          </cell>
          <cell r="U568">
            <v>65700</v>
          </cell>
          <cell r="W568">
            <v>1000</v>
          </cell>
          <cell r="X568">
            <v>4000</v>
          </cell>
          <cell r="Y568">
            <v>3400</v>
          </cell>
          <cell r="Z568">
            <v>2000</v>
          </cell>
          <cell r="AA568">
            <v>6629000</v>
          </cell>
          <cell r="AB568">
            <v>708334</v>
          </cell>
          <cell r="AC568">
            <v>0</v>
          </cell>
          <cell r="AD568">
            <v>0</v>
          </cell>
          <cell r="AE568">
            <v>8360</v>
          </cell>
          <cell r="AF568">
            <v>4125</v>
          </cell>
          <cell r="AG568">
            <v>7227</v>
          </cell>
          <cell r="AH568">
            <v>0</v>
          </cell>
          <cell r="AI568">
            <v>110</v>
          </cell>
          <cell r="AJ568">
            <v>440</v>
          </cell>
          <cell r="AK568">
            <v>374</v>
          </cell>
          <cell r="AL568">
            <v>220</v>
          </cell>
          <cell r="AM568">
            <v>729190</v>
          </cell>
          <cell r="AN568">
            <v>752121.91999999993</v>
          </cell>
          <cell r="AO568">
            <v>0</v>
          </cell>
          <cell r="AP568">
            <v>0</v>
          </cell>
          <cell r="AQ568">
            <v>8876.7999999999993</v>
          </cell>
          <cell r="AR568">
            <v>4379.9999999999991</v>
          </cell>
          <cell r="AS568">
            <v>7673.7599999999993</v>
          </cell>
          <cell r="AT568">
            <v>0</v>
          </cell>
          <cell r="AU568">
            <v>116.79999999999998</v>
          </cell>
          <cell r="AV568">
            <v>467.19999999999993</v>
          </cell>
          <cell r="AW568">
            <v>397.11999999999995</v>
          </cell>
          <cell r="AX568">
            <v>233.59999999999997</v>
          </cell>
          <cell r="AY568">
            <v>774267.2</v>
          </cell>
          <cell r="AZ568" t="str">
            <v>SIE DDMM CORP 27 ÍTEMS</v>
          </cell>
          <cell r="BA568" t="str">
            <v>DESIERTO</v>
          </cell>
          <cell r="BB568" t="str">
            <v>DESIERTO PARA CENARES</v>
          </cell>
          <cell r="BD568" t="str">
            <v>SIE-SIE-31-2024-CENARES/MINSA-1</v>
          </cell>
        </row>
        <row r="569">
          <cell r="D569" t="str">
            <v>23370</v>
          </cell>
          <cell r="E569" t="str">
            <v>495700270035</v>
          </cell>
          <cell r="F569" t="str">
            <v>GASA QUIRURGICA 1 yd X 100 yd   UNIDAD</v>
          </cell>
          <cell r="G569" t="str">
            <v>DDMM Y OTROS</v>
          </cell>
          <cell r="H569">
            <v>85.04</v>
          </cell>
          <cell r="I569">
            <v>93.544000000000011</v>
          </cell>
          <cell r="J569">
            <v>68</v>
          </cell>
          <cell r="M569">
            <v>79.900000000000006</v>
          </cell>
          <cell r="P569">
            <v>67470</v>
          </cell>
          <cell r="T569">
            <v>770</v>
          </cell>
          <cell r="U569">
            <v>750</v>
          </cell>
          <cell r="X569">
            <v>300</v>
          </cell>
          <cell r="AA569">
            <v>69290</v>
          </cell>
          <cell r="AB569">
            <v>4587960</v>
          </cell>
          <cell r="AC569">
            <v>0</v>
          </cell>
          <cell r="AD569">
            <v>0</v>
          </cell>
          <cell r="AE569">
            <v>0</v>
          </cell>
          <cell r="AF569">
            <v>52360</v>
          </cell>
          <cell r="AG569">
            <v>51000</v>
          </cell>
          <cell r="AH569">
            <v>0</v>
          </cell>
          <cell r="AI569">
            <v>0</v>
          </cell>
          <cell r="AJ569">
            <v>20400</v>
          </cell>
          <cell r="AK569">
            <v>0</v>
          </cell>
          <cell r="AL569">
            <v>0</v>
          </cell>
          <cell r="AM569">
            <v>4711720</v>
          </cell>
          <cell r="AN569">
            <v>5390853</v>
          </cell>
          <cell r="AO569">
            <v>0</v>
          </cell>
          <cell r="AP569">
            <v>0</v>
          </cell>
          <cell r="AQ569">
            <v>0</v>
          </cell>
          <cell r="AR569">
            <v>61523.000000000007</v>
          </cell>
          <cell r="AS569">
            <v>59925.000000000007</v>
          </cell>
          <cell r="AT569">
            <v>0</v>
          </cell>
          <cell r="AU569">
            <v>0</v>
          </cell>
          <cell r="AV569">
            <v>23970</v>
          </cell>
          <cell r="AW569">
            <v>0</v>
          </cell>
          <cell r="AX569">
            <v>0</v>
          </cell>
          <cell r="AY569">
            <v>5536271</v>
          </cell>
          <cell r="AZ569" t="str">
            <v>SIE DDMM CORP 27 ÍTEMS</v>
          </cell>
          <cell r="BA569" t="str">
            <v>DESIERTO</v>
          </cell>
          <cell r="BB569" t="str">
            <v>DESIERTO PARA CENARES</v>
          </cell>
          <cell r="BD569" t="str">
            <v>SIE-SIE-31-2024-CENARES/MINSA-1</v>
          </cell>
        </row>
        <row r="570">
          <cell r="D570" t="str">
            <v>25009</v>
          </cell>
          <cell r="E570" t="str">
            <v>495700280010</v>
          </cell>
          <cell r="F570" t="str">
            <v>GUANTE PARA EXAMEN DESCARTABLE TALLA L   UNIDAD</v>
          </cell>
          <cell r="G570" t="str">
            <v>DDMM Y OTROS</v>
          </cell>
          <cell r="H570">
            <v>0.11</v>
          </cell>
          <cell r="I570">
            <v>0.121</v>
          </cell>
          <cell r="J570">
            <v>0.1</v>
          </cell>
          <cell r="M570">
            <v>0.11600000000000001</v>
          </cell>
          <cell r="P570">
            <v>23046000</v>
          </cell>
          <cell r="S570">
            <v>2930000</v>
          </cell>
          <cell r="T570">
            <v>33200</v>
          </cell>
          <cell r="U570">
            <v>621000</v>
          </cell>
          <cell r="Y570">
            <v>30000</v>
          </cell>
          <cell r="AA570">
            <v>26660200</v>
          </cell>
          <cell r="AB570">
            <v>2304600</v>
          </cell>
          <cell r="AC570">
            <v>0</v>
          </cell>
          <cell r="AD570">
            <v>0</v>
          </cell>
          <cell r="AE570">
            <v>293000</v>
          </cell>
          <cell r="AF570">
            <v>3320</v>
          </cell>
          <cell r="AG570">
            <v>62100</v>
          </cell>
          <cell r="AH570">
            <v>0</v>
          </cell>
          <cell r="AI570">
            <v>0</v>
          </cell>
          <cell r="AJ570">
            <v>0</v>
          </cell>
          <cell r="AK570">
            <v>3000</v>
          </cell>
          <cell r="AL570">
            <v>0</v>
          </cell>
          <cell r="AM570">
            <v>2666020</v>
          </cell>
          <cell r="AN570">
            <v>2673336</v>
          </cell>
          <cell r="AO570">
            <v>0</v>
          </cell>
          <cell r="AP570">
            <v>0</v>
          </cell>
          <cell r="AQ570">
            <v>339880</v>
          </cell>
          <cell r="AR570">
            <v>3851.2000000000003</v>
          </cell>
          <cell r="AS570">
            <v>72036</v>
          </cell>
          <cell r="AT570">
            <v>0</v>
          </cell>
          <cell r="AU570">
            <v>0</v>
          </cell>
          <cell r="AV570">
            <v>0</v>
          </cell>
          <cell r="AW570">
            <v>3480</v>
          </cell>
          <cell r="AX570">
            <v>0</v>
          </cell>
          <cell r="AY570">
            <v>3092583.2</v>
          </cell>
          <cell r="AZ570" t="str">
            <v>SIE DDMM CORP 27 ÍTEMS</v>
          </cell>
          <cell r="BA570" t="str">
            <v>DESIERTO</v>
          </cell>
          <cell r="BB570" t="str">
            <v>DESIERTO PARA CENARES</v>
          </cell>
          <cell r="BD570" t="str">
            <v>SIE-SIE-31-2024-CENARES/MINSA-1</v>
          </cell>
        </row>
        <row r="571">
          <cell r="D571" t="str">
            <v>00111</v>
          </cell>
          <cell r="E571" t="str">
            <v>584400580002</v>
          </cell>
          <cell r="F571" t="str">
            <v>ACICLOVIR (UNGÜENTO OFTALMICO) 3 g/100 g (3%) 3.5 g UNGÜENTO</v>
          </cell>
          <cell r="G571" t="str">
            <v>PPFF</v>
          </cell>
          <cell r="H571" t="str">
            <v>-</v>
          </cell>
          <cell r="I571" t="str">
            <v>-</v>
          </cell>
          <cell r="J571">
            <v>16.34</v>
          </cell>
          <cell r="P571">
            <v>10175</v>
          </cell>
          <cell r="AA571">
            <v>10175</v>
          </cell>
          <cell r="AB571">
            <v>166259.5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166259.5</v>
          </cell>
          <cell r="AN571">
            <v>0</v>
          </cell>
          <cell r="AO571">
            <v>0</v>
          </cell>
          <cell r="AP571">
            <v>0</v>
          </cell>
          <cell r="AQ571">
            <v>0</v>
          </cell>
          <cell r="AR571">
            <v>0</v>
          </cell>
          <cell r="AS571">
            <v>0</v>
          </cell>
          <cell r="AT571">
            <v>0</v>
          </cell>
          <cell r="AU571">
            <v>0</v>
          </cell>
          <cell r="AV571">
            <v>0</v>
          </cell>
          <cell r="AW571">
            <v>0</v>
          </cell>
          <cell r="AX571">
            <v>0</v>
          </cell>
          <cell r="AY571">
            <v>0</v>
          </cell>
          <cell r="AZ571" t="str">
            <v xml:space="preserve">SIE PPFF CENTR (19 ÍTEMS) - DESIERTO 16 ÍTEMS </v>
          </cell>
          <cell r="BA571" t="str">
            <v>INDAGACIÓN DE MERCADO 2DA CONVOCATORIA</v>
          </cell>
          <cell r="BB571" t="str">
            <v>INDAGACIÓN DE MERCADO 2DA CONVOCATORIA</v>
          </cell>
          <cell r="BC571" t="str">
            <v>INDAGACIÓN DE MERCADO 2DA CONVOCATORIA</v>
          </cell>
          <cell r="BD571" t="str">
            <v>SIE-SIE-57-2024-CENARES/ MINSA-1</v>
          </cell>
          <cell r="BE571">
            <v>45623</v>
          </cell>
        </row>
        <row r="572">
          <cell r="D572" t="str">
            <v>02031</v>
          </cell>
          <cell r="E572" t="str">
            <v>581200010004</v>
          </cell>
          <cell r="F572" t="str">
            <v>CLORANFENICOL (COMO SUCCINATO SODICO) 1 g  INYECTABLE</v>
          </cell>
          <cell r="G572" t="str">
            <v>PPFF</v>
          </cell>
          <cell r="H572" t="str">
            <v>-</v>
          </cell>
          <cell r="I572" t="str">
            <v>-</v>
          </cell>
          <cell r="J572">
            <v>5.25</v>
          </cell>
          <cell r="P572">
            <v>22580</v>
          </cell>
          <cell r="AA572">
            <v>22580</v>
          </cell>
          <cell r="AB572">
            <v>118545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K572">
            <v>0</v>
          </cell>
          <cell r="AL572">
            <v>0</v>
          </cell>
          <cell r="AM572">
            <v>118545</v>
          </cell>
          <cell r="AN572">
            <v>0</v>
          </cell>
          <cell r="AO572">
            <v>0</v>
          </cell>
          <cell r="AP572">
            <v>0</v>
          </cell>
          <cell r="AQ572">
            <v>0</v>
          </cell>
          <cell r="AR572">
            <v>0</v>
          </cell>
          <cell r="AS572">
            <v>0</v>
          </cell>
          <cell r="AT572">
            <v>0</v>
          </cell>
          <cell r="AU572">
            <v>0</v>
          </cell>
          <cell r="AV572">
            <v>0</v>
          </cell>
          <cell r="AW572">
            <v>0</v>
          </cell>
          <cell r="AX572">
            <v>0</v>
          </cell>
          <cell r="AY572">
            <v>0</v>
          </cell>
          <cell r="AZ572" t="str">
            <v xml:space="preserve">SIE PPFF CENTR (19 ÍTEMS) - DESIERTO 16 ÍTEMS </v>
          </cell>
          <cell r="BA572" t="str">
            <v>INDAGACIÓN DE MERCADO 2DA CONVOCATORIA</v>
          </cell>
          <cell r="BB572" t="str">
            <v>INDAGACIÓN DE MERCADO 2DA CONVOCATORIA</v>
          </cell>
          <cell r="BC572" t="str">
            <v>INDAGACIÓN DE MERCADO 2DA CONVOCATORIA</v>
          </cell>
          <cell r="BD572" t="str">
            <v>SIE-SIE-57-2024-CENARES/ MINSA-1</v>
          </cell>
          <cell r="BE572">
            <v>45623</v>
          </cell>
        </row>
        <row r="573">
          <cell r="D573" t="str">
            <v>02055</v>
          </cell>
          <cell r="E573" t="str">
            <v>581200010002</v>
          </cell>
          <cell r="F573" t="str">
            <v>CLORANFENICOL 500 mg  TABLETA</v>
          </cell>
          <cell r="G573" t="str">
            <v>PPFF</v>
          </cell>
          <cell r="H573" t="str">
            <v>-</v>
          </cell>
          <cell r="I573" t="str">
            <v>-</v>
          </cell>
          <cell r="J573">
            <v>0.33</v>
          </cell>
          <cell r="P573">
            <v>721000</v>
          </cell>
          <cell r="AA573">
            <v>721000</v>
          </cell>
          <cell r="AB573">
            <v>237930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K573">
            <v>0</v>
          </cell>
          <cell r="AL573">
            <v>0</v>
          </cell>
          <cell r="AM573">
            <v>237930</v>
          </cell>
          <cell r="AN573">
            <v>0</v>
          </cell>
          <cell r="AO573">
            <v>0</v>
          </cell>
          <cell r="AP573">
            <v>0</v>
          </cell>
          <cell r="AQ573">
            <v>0</v>
          </cell>
          <cell r="AR573">
            <v>0</v>
          </cell>
          <cell r="AS573">
            <v>0</v>
          </cell>
          <cell r="AT573">
            <v>0</v>
          </cell>
          <cell r="AU573">
            <v>0</v>
          </cell>
          <cell r="AV573">
            <v>0</v>
          </cell>
          <cell r="AW573">
            <v>0</v>
          </cell>
          <cell r="AX573">
            <v>0</v>
          </cell>
          <cell r="AY573">
            <v>0</v>
          </cell>
          <cell r="AZ573" t="str">
            <v xml:space="preserve">SIE PPFF CENTR (19 ÍTEMS) - DESIERTO 16 ÍTEMS </v>
          </cell>
          <cell r="BA573" t="str">
            <v>INDAGACIÓN DE MERCADO 2DA CONVOCATORIA</v>
          </cell>
          <cell r="BB573" t="str">
            <v>INDAGACIÓN DE MERCADO (DESIERTO CENARES - CORPORATIVA)</v>
          </cell>
          <cell r="BC573" t="str">
            <v>INDAGACIÓN DE MERCADO (DESIERTO CENARES - CORPORATIVA)</v>
          </cell>
          <cell r="BD573" t="str">
            <v>SIE-SIE-57-2024-CENARES/ MINSA-1</v>
          </cell>
          <cell r="BE573">
            <v>45623</v>
          </cell>
        </row>
        <row r="574">
          <cell r="D574" t="str">
            <v>02545</v>
          </cell>
          <cell r="E574" t="str">
            <v>582600640001</v>
          </cell>
          <cell r="F574" t="str">
            <v>DACTINOMICINA 500 µg (0.5 mg)  INYECTABLE</v>
          </cell>
          <cell r="G574" t="str">
            <v>PPFF</v>
          </cell>
          <cell r="H574" t="str">
            <v>-</v>
          </cell>
          <cell r="I574" t="str">
            <v>-</v>
          </cell>
          <cell r="J574">
            <v>37.799999999999997</v>
          </cell>
          <cell r="P574">
            <v>2080</v>
          </cell>
          <cell r="AA574">
            <v>2080</v>
          </cell>
          <cell r="AB574">
            <v>78624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K574">
            <v>0</v>
          </cell>
          <cell r="AL574">
            <v>0</v>
          </cell>
          <cell r="AM574">
            <v>78624</v>
          </cell>
          <cell r="AN574">
            <v>0</v>
          </cell>
          <cell r="AO574">
            <v>0</v>
          </cell>
          <cell r="AP574">
            <v>0</v>
          </cell>
          <cell r="AQ574">
            <v>0</v>
          </cell>
          <cell r="AR574">
            <v>0</v>
          </cell>
          <cell r="AS574">
            <v>0</v>
          </cell>
          <cell r="AT574">
            <v>0</v>
          </cell>
          <cell r="AU574">
            <v>0</v>
          </cell>
          <cell r="AV574">
            <v>0</v>
          </cell>
          <cell r="AW574">
            <v>0</v>
          </cell>
          <cell r="AX574">
            <v>0</v>
          </cell>
          <cell r="AY574">
            <v>0</v>
          </cell>
          <cell r="AZ574" t="str">
            <v xml:space="preserve">SIE PPFF CENTR (19 ÍTEMS) - DESIERTO 16 ÍTEMS </v>
          </cell>
          <cell r="BA574" t="str">
            <v>INDAGACIÓN DE MERCADO 2DA CONVOCATORIA</v>
          </cell>
          <cell r="BB574" t="str">
            <v>INDAGACIÓN DE MERCADO 2DA CONVOCATORIA</v>
          </cell>
          <cell r="BC574" t="str">
            <v>INDAGACIÓN DE MERCADO 2DA CONVOCATORIA</v>
          </cell>
          <cell r="BD574" t="str">
            <v>SIE-SIE-57-2024-CENARES/ MINSA-1</v>
          </cell>
          <cell r="BE574">
            <v>45623</v>
          </cell>
        </row>
        <row r="575">
          <cell r="D575" t="str">
            <v>02835</v>
          </cell>
          <cell r="E575" t="str">
            <v>580700120007</v>
          </cell>
          <cell r="F575" t="str">
            <v>DICLOXACILINA (COMO SAL SODICA) 250 mg  TABLETA</v>
          </cell>
          <cell r="G575" t="str">
            <v>PPFF</v>
          </cell>
          <cell r="H575" t="str">
            <v>-</v>
          </cell>
          <cell r="I575" t="str">
            <v>-</v>
          </cell>
          <cell r="J575">
            <v>0.26</v>
          </cell>
          <cell r="P575">
            <v>1479400</v>
          </cell>
          <cell r="AA575">
            <v>1479400</v>
          </cell>
          <cell r="AB575">
            <v>384644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K575">
            <v>0</v>
          </cell>
          <cell r="AL575">
            <v>0</v>
          </cell>
          <cell r="AM575">
            <v>384644</v>
          </cell>
          <cell r="AN575">
            <v>0</v>
          </cell>
          <cell r="AO575">
            <v>0</v>
          </cell>
          <cell r="AP575">
            <v>0</v>
          </cell>
          <cell r="AQ575">
            <v>0</v>
          </cell>
          <cell r="AR575">
            <v>0</v>
          </cell>
          <cell r="AS575">
            <v>0</v>
          </cell>
          <cell r="AT575">
            <v>0</v>
          </cell>
          <cell r="AU575">
            <v>0</v>
          </cell>
          <cell r="AV575">
            <v>0</v>
          </cell>
          <cell r="AW575">
            <v>0</v>
          </cell>
          <cell r="AX575">
            <v>0</v>
          </cell>
          <cell r="AY575">
            <v>0</v>
          </cell>
          <cell r="AZ575" t="str">
            <v xml:space="preserve">SIE PPFF CENTR (19 ÍTEMS) - DESIERTO 16 ÍTEMS </v>
          </cell>
          <cell r="BA575" t="str">
            <v>INDAGACIÓN DE MERCADO 2DA CONVOCATORIA</v>
          </cell>
          <cell r="BB575" t="str">
            <v>INDAGACIÓN DE MERCADO 2DA CONVOCATORIA</v>
          </cell>
          <cell r="BC575" t="str">
            <v>INDAGACIÓN DE MERCADO 2DA CONVOCATORIA</v>
          </cell>
          <cell r="BD575" t="str">
            <v>SIE-SIE-57-2024-CENARES/ MINSA-1</v>
          </cell>
          <cell r="BE575">
            <v>45623</v>
          </cell>
        </row>
        <row r="576">
          <cell r="D576" t="str">
            <v>02953</v>
          </cell>
          <cell r="E576" t="str">
            <v>583000220007</v>
          </cell>
          <cell r="F576" t="str">
            <v>DINITRATO DE ISOSORBIDA 10 mg  TABLETA</v>
          </cell>
          <cell r="G576" t="str">
            <v>PPFF</v>
          </cell>
          <cell r="H576" t="str">
            <v>-</v>
          </cell>
          <cell r="I576" t="str">
            <v>-</v>
          </cell>
          <cell r="J576">
            <v>0.37</v>
          </cell>
          <cell r="P576">
            <v>218400</v>
          </cell>
          <cell r="AA576">
            <v>218400</v>
          </cell>
          <cell r="AB576">
            <v>80808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80808</v>
          </cell>
          <cell r="AN576">
            <v>0</v>
          </cell>
          <cell r="AO576">
            <v>0</v>
          </cell>
          <cell r="AP576">
            <v>0</v>
          </cell>
          <cell r="AQ576">
            <v>0</v>
          </cell>
          <cell r="AR576">
            <v>0</v>
          </cell>
          <cell r="AS576">
            <v>0</v>
          </cell>
          <cell r="AT576">
            <v>0</v>
          </cell>
          <cell r="AU576">
            <v>0</v>
          </cell>
          <cell r="AV576">
            <v>0</v>
          </cell>
          <cell r="AW576">
            <v>0</v>
          </cell>
          <cell r="AX576">
            <v>0</v>
          </cell>
          <cell r="AY576">
            <v>0</v>
          </cell>
          <cell r="AZ576" t="str">
            <v xml:space="preserve">SIE PPFF CENTR (19 ÍTEMS) - DESIERTO 16 ÍTEMS </v>
          </cell>
          <cell r="BA576" t="str">
            <v>INDAGACIÓN DE MERCADO 2DA CONVOCATORIA</v>
          </cell>
          <cell r="BB576" t="str">
            <v>INDAGACIÓN DE MERCADO 2DA CONVOCATORIA</v>
          </cell>
          <cell r="BC576" t="str">
            <v>INDAGACIÓN DE MERCADO 2DA CONVOCATORIA</v>
          </cell>
          <cell r="BD576" t="str">
            <v>SIE-SIE-57-2024-CENARES/ MINSA-1</v>
          </cell>
          <cell r="BE576">
            <v>45623</v>
          </cell>
        </row>
        <row r="577">
          <cell r="D577" t="str">
            <v>03010</v>
          </cell>
          <cell r="E577" t="str">
            <v>583000490001</v>
          </cell>
          <cell r="F577" t="str">
            <v>DOPAMINA CLORHIDRATO 40 mg/mL 5 mL INYECTABLE</v>
          </cell>
          <cell r="G577" t="str">
            <v>PPFF</v>
          </cell>
          <cell r="H577" t="str">
            <v>-</v>
          </cell>
          <cell r="I577" t="str">
            <v>-</v>
          </cell>
          <cell r="J577">
            <v>2.39</v>
          </cell>
          <cell r="P577">
            <v>28125</v>
          </cell>
          <cell r="AA577">
            <v>28125</v>
          </cell>
          <cell r="AB577">
            <v>67218.75</v>
          </cell>
          <cell r="AC577">
            <v>0</v>
          </cell>
          <cell r="AD577">
            <v>0</v>
          </cell>
          <cell r="AE577">
            <v>0</v>
          </cell>
          <cell r="AF577">
            <v>0</v>
          </cell>
          <cell r="AG577">
            <v>0</v>
          </cell>
          <cell r="AH577">
            <v>0</v>
          </cell>
          <cell r="AI577">
            <v>0</v>
          </cell>
          <cell r="AJ577">
            <v>0</v>
          </cell>
          <cell r="AK577">
            <v>0</v>
          </cell>
          <cell r="AL577">
            <v>0</v>
          </cell>
          <cell r="AM577">
            <v>67218.75</v>
          </cell>
          <cell r="AN577">
            <v>0</v>
          </cell>
          <cell r="AO577">
            <v>0</v>
          </cell>
          <cell r="AP577">
            <v>0</v>
          </cell>
          <cell r="AQ577">
            <v>0</v>
          </cell>
          <cell r="AR577">
            <v>0</v>
          </cell>
          <cell r="AS577">
            <v>0</v>
          </cell>
          <cell r="AT577">
            <v>0</v>
          </cell>
          <cell r="AU577">
            <v>0</v>
          </cell>
          <cell r="AV577">
            <v>0</v>
          </cell>
          <cell r="AW577">
            <v>0</v>
          </cell>
          <cell r="AX577">
            <v>0</v>
          </cell>
          <cell r="AY577">
            <v>0</v>
          </cell>
          <cell r="AZ577" t="str">
            <v xml:space="preserve">SIE PPFF CENTR (19 ÍTEMS) - DESIERTO 16 ÍTEMS </v>
          </cell>
          <cell r="BA577" t="str">
            <v>INDAGACIÓN DE MERCADO 2DA CONVOCATORIA</v>
          </cell>
          <cell r="BB577" t="str">
            <v>INDAGACIÓN DE MERCADO 2DA CONVOCATORIA</v>
          </cell>
          <cell r="BC577" t="str">
            <v>INDAGACIÓN DE MERCADO 2DA CONVOCATORIA</v>
          </cell>
          <cell r="BD577" t="str">
            <v>SIE-SIE-57-2024-CENARES/ MINSA-1</v>
          </cell>
          <cell r="BE577">
            <v>45623</v>
          </cell>
        </row>
        <row r="578">
          <cell r="D578" t="str">
            <v>03791</v>
          </cell>
          <cell r="E578" t="str">
            <v>585100070008</v>
          </cell>
          <cell r="F578" t="str">
            <v>DEXTROSA 5 g/100 mL (5 %) 250 mL INYECTABLE</v>
          </cell>
          <cell r="G578" t="str">
            <v>PPFF</v>
          </cell>
          <cell r="H578" t="str">
            <v>-</v>
          </cell>
          <cell r="I578" t="str">
            <v>-</v>
          </cell>
          <cell r="J578">
            <v>3.54</v>
          </cell>
          <cell r="P578">
            <v>17976</v>
          </cell>
          <cell r="AA578">
            <v>17976</v>
          </cell>
          <cell r="AB578">
            <v>63635.040000000001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K578">
            <v>0</v>
          </cell>
          <cell r="AL578">
            <v>0</v>
          </cell>
          <cell r="AM578">
            <v>63635.040000000001</v>
          </cell>
          <cell r="AN578">
            <v>0</v>
          </cell>
          <cell r="AO578">
            <v>0</v>
          </cell>
          <cell r="AP578">
            <v>0</v>
          </cell>
          <cell r="AQ578">
            <v>0</v>
          </cell>
          <cell r="AR578">
            <v>0</v>
          </cell>
          <cell r="AS578">
            <v>0</v>
          </cell>
          <cell r="AT578">
            <v>0</v>
          </cell>
          <cell r="AU578">
            <v>0</v>
          </cell>
          <cell r="AV578">
            <v>0</v>
          </cell>
          <cell r="AW578">
            <v>0</v>
          </cell>
          <cell r="AX578">
            <v>0</v>
          </cell>
          <cell r="AY578">
            <v>0</v>
          </cell>
          <cell r="AZ578" t="str">
            <v xml:space="preserve">SIE PPFF CENTR (19 ÍTEMS) - DESIERTO 16 ÍTEMS </v>
          </cell>
          <cell r="BA578" t="str">
            <v>INDAGACIÓN DE MERCADO 2DA CONVOCATORIA</v>
          </cell>
          <cell r="BB578" t="str">
            <v>INDAGACIÓN DE MERCADO 2DA CONVOCATORIA</v>
          </cell>
          <cell r="BC578" t="str">
            <v>INDAGACIÓN DE MERCADO 2DA CONVOCATORIA</v>
          </cell>
          <cell r="BD578" t="str">
            <v>SIE-SIE-57-2024-CENARES/ MINSA-1</v>
          </cell>
          <cell r="BE578">
            <v>45623</v>
          </cell>
        </row>
        <row r="579">
          <cell r="D579" t="str">
            <v>03796</v>
          </cell>
          <cell r="E579" t="str">
            <v>585100070009</v>
          </cell>
          <cell r="F579" t="str">
            <v>DEXTROSA 50 g/100 mL (50 %) 1 L INYECTABLE</v>
          </cell>
          <cell r="G579" t="str">
            <v>PPFF</v>
          </cell>
          <cell r="H579" t="str">
            <v>-</v>
          </cell>
          <cell r="I579" t="str">
            <v>-</v>
          </cell>
          <cell r="J579">
            <v>25</v>
          </cell>
          <cell r="P579">
            <v>17964</v>
          </cell>
          <cell r="AA579">
            <v>17964</v>
          </cell>
          <cell r="AB579">
            <v>449100</v>
          </cell>
          <cell r="AC579">
            <v>0</v>
          </cell>
          <cell r="AD579">
            <v>0</v>
          </cell>
          <cell r="AE579">
            <v>0</v>
          </cell>
          <cell r="AF579">
            <v>0</v>
          </cell>
          <cell r="AG579">
            <v>0</v>
          </cell>
          <cell r="AH579">
            <v>0</v>
          </cell>
          <cell r="AI579">
            <v>0</v>
          </cell>
          <cell r="AJ579">
            <v>0</v>
          </cell>
          <cell r="AK579">
            <v>0</v>
          </cell>
          <cell r="AL579">
            <v>0</v>
          </cell>
          <cell r="AM579">
            <v>449100</v>
          </cell>
          <cell r="AN579">
            <v>0</v>
          </cell>
          <cell r="AO579">
            <v>0</v>
          </cell>
          <cell r="AP579">
            <v>0</v>
          </cell>
          <cell r="AQ579">
            <v>0</v>
          </cell>
          <cell r="AR579">
            <v>0</v>
          </cell>
          <cell r="AS579">
            <v>0</v>
          </cell>
          <cell r="AT579">
            <v>0</v>
          </cell>
          <cell r="AU579">
            <v>0</v>
          </cell>
          <cell r="AV579">
            <v>0</v>
          </cell>
          <cell r="AW579">
            <v>0</v>
          </cell>
          <cell r="AX579">
            <v>0</v>
          </cell>
          <cell r="AY579">
            <v>0</v>
          </cell>
          <cell r="AZ579" t="str">
            <v xml:space="preserve">SIE PPFF CENTR (19 ÍTEMS) - DESIERTO 16 ÍTEMS </v>
          </cell>
          <cell r="BA579" t="str">
            <v>INDAGACIÓN DE MERCADO 2DA CONVOCATORIA</v>
          </cell>
          <cell r="BB579" t="str">
            <v>INDAGACIÓN DE MERCADO 2DA CONVOCATORIA</v>
          </cell>
          <cell r="BC579" t="str">
            <v>INDAGACIÓN DE MERCADO 2DA CONVOCATORIA</v>
          </cell>
          <cell r="BD579" t="str">
            <v>SIE-SIE-57-2024-CENARES/ MINSA-1</v>
          </cell>
          <cell r="BE579">
            <v>45623</v>
          </cell>
        </row>
        <row r="580">
          <cell r="D580" t="str">
            <v>03882</v>
          </cell>
          <cell r="E580" t="str">
            <v>584800620001</v>
          </cell>
          <cell r="F580" t="str">
            <v>HALOPERIDOL 5 mg  TABLETA</v>
          </cell>
          <cell r="G580" t="str">
            <v>PPFF</v>
          </cell>
          <cell r="H580" t="str">
            <v>-</v>
          </cell>
          <cell r="I580" t="str">
            <v>-</v>
          </cell>
          <cell r="J580">
            <v>0.22</v>
          </cell>
          <cell r="P580">
            <v>465300</v>
          </cell>
          <cell r="AA580">
            <v>465300</v>
          </cell>
          <cell r="AB580">
            <v>102366</v>
          </cell>
          <cell r="AC580">
            <v>0</v>
          </cell>
          <cell r="AD580">
            <v>0</v>
          </cell>
          <cell r="AE580">
            <v>0</v>
          </cell>
          <cell r="AF580">
            <v>0</v>
          </cell>
          <cell r="AG580">
            <v>0</v>
          </cell>
          <cell r="AH580">
            <v>0</v>
          </cell>
          <cell r="AI580">
            <v>0</v>
          </cell>
          <cell r="AJ580">
            <v>0</v>
          </cell>
          <cell r="AK580">
            <v>0</v>
          </cell>
          <cell r="AL580">
            <v>0</v>
          </cell>
          <cell r="AM580">
            <v>102366</v>
          </cell>
          <cell r="AN580">
            <v>0</v>
          </cell>
          <cell r="AO580">
            <v>0</v>
          </cell>
          <cell r="AP580">
            <v>0</v>
          </cell>
          <cell r="AQ580">
            <v>0</v>
          </cell>
          <cell r="AR580">
            <v>0</v>
          </cell>
          <cell r="AS580">
            <v>0</v>
          </cell>
          <cell r="AT580">
            <v>0</v>
          </cell>
          <cell r="AU580">
            <v>0</v>
          </cell>
          <cell r="AV580">
            <v>0</v>
          </cell>
          <cell r="AW580">
            <v>0</v>
          </cell>
          <cell r="AX580">
            <v>0</v>
          </cell>
          <cell r="AY580">
            <v>0</v>
          </cell>
          <cell r="AZ580" t="str">
            <v xml:space="preserve">SIE PPFF CENTR (19 ÍTEMS) - DESIERTO 16 ÍTEMS </v>
          </cell>
          <cell r="BA580" t="str">
            <v>INDAGACIÓN DE MERCADO 2DA CONVOCATORIA</v>
          </cell>
          <cell r="BB580" t="str">
            <v>INDAGACIÓN DE MERCADO 2DA CONVOCATORIA</v>
          </cell>
          <cell r="BC580" t="str">
            <v>INDAGACIÓN DE MERCADO 2DA CONVOCATORIA</v>
          </cell>
          <cell r="BD580" t="str">
            <v>SIE-SIE-57-2024-CENARES/ MINSA-1</v>
          </cell>
          <cell r="BE580">
            <v>45623</v>
          </cell>
        </row>
        <row r="581">
          <cell r="D581" t="str">
            <v>04085</v>
          </cell>
          <cell r="E581" t="str">
            <v>584000060007</v>
          </cell>
          <cell r="F581" t="str">
            <v>INSULINA HUMANA (ADN RECOMBINANTE) 100 UI/mL 10 mL INYECTABLE</v>
          </cell>
          <cell r="G581" t="str">
            <v>PPFF</v>
          </cell>
          <cell r="H581" t="str">
            <v>-</v>
          </cell>
          <cell r="I581" t="str">
            <v>-</v>
          </cell>
          <cell r="J581">
            <v>13.36</v>
          </cell>
          <cell r="P581">
            <v>61763</v>
          </cell>
          <cell r="Q581">
            <v>9855</v>
          </cell>
          <cell r="AA581">
            <v>71618</v>
          </cell>
          <cell r="AB581">
            <v>825153.67999999993</v>
          </cell>
          <cell r="AC581">
            <v>131662.79999999999</v>
          </cell>
          <cell r="AD581">
            <v>0</v>
          </cell>
          <cell r="AE581">
            <v>0</v>
          </cell>
          <cell r="AF581">
            <v>0</v>
          </cell>
          <cell r="AG581">
            <v>0</v>
          </cell>
          <cell r="AH581">
            <v>0</v>
          </cell>
          <cell r="AI581">
            <v>0</v>
          </cell>
          <cell r="AJ581">
            <v>0</v>
          </cell>
          <cell r="AK581">
            <v>0</v>
          </cell>
          <cell r="AL581">
            <v>0</v>
          </cell>
          <cell r="AM581">
            <v>956816.48</v>
          </cell>
          <cell r="AN581">
            <v>0</v>
          </cell>
          <cell r="AO581">
            <v>0</v>
          </cell>
          <cell r="AP581">
            <v>0</v>
          </cell>
          <cell r="AQ581">
            <v>0</v>
          </cell>
          <cell r="AR581">
            <v>0</v>
          </cell>
          <cell r="AS581">
            <v>0</v>
          </cell>
          <cell r="AT581">
            <v>0</v>
          </cell>
          <cell r="AU581">
            <v>0</v>
          </cell>
          <cell r="AV581">
            <v>0</v>
          </cell>
          <cell r="AW581">
            <v>0</v>
          </cell>
          <cell r="AX581">
            <v>0</v>
          </cell>
          <cell r="AY581">
            <v>0</v>
          </cell>
          <cell r="AZ581" t="str">
            <v xml:space="preserve">SIE PPFF CENTR (19 ÍTEMS) - DESIERTO 16 ÍTEMS </v>
          </cell>
          <cell r="BA581" t="str">
            <v>INDAGACIÓN DE MERCADO 2DA CONVOCATORIA</v>
          </cell>
          <cell r="BB581" t="str">
            <v>INDAGACIÓN DE MERCADO 2DA CONVOCATORIA</v>
          </cell>
          <cell r="BC581" t="str">
            <v>INDAGACIÓN DE MERCADO 2DA CONVOCATORIA</v>
          </cell>
          <cell r="BD581" t="str">
            <v>SIE-SIE-57-2024-CENARES/ MINSA-1</v>
          </cell>
          <cell r="BE581">
            <v>45623</v>
          </cell>
        </row>
        <row r="582">
          <cell r="D582" t="str">
            <v>04853</v>
          </cell>
          <cell r="E582" t="str">
            <v>582600710005</v>
          </cell>
          <cell r="F582" t="str">
            <v>MITOMICINA 20 mg  INYECTABLE</v>
          </cell>
          <cell r="G582" t="str">
            <v>PPFF</v>
          </cell>
          <cell r="H582" t="str">
            <v>-</v>
          </cell>
          <cell r="I582" t="str">
            <v>-</v>
          </cell>
          <cell r="J582">
            <v>180.7</v>
          </cell>
          <cell r="P582">
            <v>540</v>
          </cell>
          <cell r="AA582">
            <v>540</v>
          </cell>
          <cell r="AB582">
            <v>97578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0</v>
          </cell>
          <cell r="AH582">
            <v>0</v>
          </cell>
          <cell r="AI582">
            <v>0</v>
          </cell>
          <cell r="AJ582">
            <v>0</v>
          </cell>
          <cell r="AK582">
            <v>0</v>
          </cell>
          <cell r="AL582">
            <v>0</v>
          </cell>
          <cell r="AM582">
            <v>97578</v>
          </cell>
          <cell r="AN582">
            <v>0</v>
          </cell>
          <cell r="AO582">
            <v>0</v>
          </cell>
          <cell r="AP582">
            <v>0</v>
          </cell>
          <cell r="AQ582">
            <v>0</v>
          </cell>
          <cell r="AR582">
            <v>0</v>
          </cell>
          <cell r="AS582">
            <v>0</v>
          </cell>
          <cell r="AT582">
            <v>0</v>
          </cell>
          <cell r="AU582">
            <v>0</v>
          </cell>
          <cell r="AV582">
            <v>0</v>
          </cell>
          <cell r="AW582">
            <v>0</v>
          </cell>
          <cell r="AX582">
            <v>0</v>
          </cell>
          <cell r="AY582">
            <v>0</v>
          </cell>
          <cell r="AZ582" t="str">
            <v xml:space="preserve">SIE PPFF CENTR (19 ÍTEMS) - DESIERTO 16 ÍTEMS </v>
          </cell>
          <cell r="BA582" t="str">
            <v>INDAGACIÓN DE MERCADO 2DA CONVOCATORIA</v>
          </cell>
          <cell r="BB582" t="str">
            <v>INDAGACIÓN DE MERCADO 2DA CONVOCATORIA</v>
          </cell>
          <cell r="BC582" t="str">
            <v>INDAGACIÓN DE MERCADO 2DA CONVOCATORIA</v>
          </cell>
          <cell r="BD582" t="str">
            <v>SIE-SIE-57-2024-CENARES/ MINSA-1</v>
          </cell>
          <cell r="BE582">
            <v>45623</v>
          </cell>
        </row>
        <row r="583">
          <cell r="D583" t="str">
            <v>06125</v>
          </cell>
          <cell r="E583" t="str">
            <v>587300040002</v>
          </cell>
          <cell r="F583" t="str">
            <v>TIAMAZOL 20 mg  TABLETA</v>
          </cell>
          <cell r="G583" t="str">
            <v>PPFF</v>
          </cell>
          <cell r="H583" t="str">
            <v>-</v>
          </cell>
          <cell r="I583" t="str">
            <v>-</v>
          </cell>
          <cell r="J583">
            <v>0.71</v>
          </cell>
          <cell r="P583">
            <v>583600</v>
          </cell>
          <cell r="AA583">
            <v>583600</v>
          </cell>
          <cell r="AB583">
            <v>414356</v>
          </cell>
          <cell r="AC583">
            <v>0</v>
          </cell>
          <cell r="AD583">
            <v>0</v>
          </cell>
          <cell r="AE583">
            <v>0</v>
          </cell>
          <cell r="AF583">
            <v>0</v>
          </cell>
          <cell r="AG583">
            <v>0</v>
          </cell>
          <cell r="AH583">
            <v>0</v>
          </cell>
          <cell r="AI583">
            <v>0</v>
          </cell>
          <cell r="AJ583">
            <v>0</v>
          </cell>
          <cell r="AK583">
            <v>0</v>
          </cell>
          <cell r="AL583">
            <v>0</v>
          </cell>
          <cell r="AM583">
            <v>414356</v>
          </cell>
          <cell r="AN583">
            <v>0</v>
          </cell>
          <cell r="AO583">
            <v>0</v>
          </cell>
          <cell r="AP583">
            <v>0</v>
          </cell>
          <cell r="AQ583">
            <v>0</v>
          </cell>
          <cell r="AR583">
            <v>0</v>
          </cell>
          <cell r="AS583">
            <v>0</v>
          </cell>
          <cell r="AT583">
            <v>0</v>
          </cell>
          <cell r="AU583">
            <v>0</v>
          </cell>
          <cell r="AV583">
            <v>0</v>
          </cell>
          <cell r="AW583">
            <v>0</v>
          </cell>
          <cell r="AX583">
            <v>0</v>
          </cell>
          <cell r="AY583">
            <v>0</v>
          </cell>
          <cell r="AZ583" t="str">
            <v xml:space="preserve">SIE PPFF CENTR (19 ÍTEMS) - DESIERTO 16 ÍTEMS </v>
          </cell>
          <cell r="BA583" t="str">
            <v>INDAGACIÓN DE MERCADO 2DA CONVOCATORIA</v>
          </cell>
          <cell r="BB583" t="str">
            <v>INDAGACIÓN DE MERCADO 2DA CONVOCATORIA</v>
          </cell>
          <cell r="BC583" t="str">
            <v>INDAGACIÓN DE MERCADO 2DA CONVOCATORIA</v>
          </cell>
          <cell r="BD583" t="str">
            <v>SIE-SIE-57-2024-CENARES/ MINSA-1</v>
          </cell>
          <cell r="BE583">
            <v>45623</v>
          </cell>
        </row>
        <row r="584">
          <cell r="D584" t="str">
            <v>08075</v>
          </cell>
          <cell r="E584" t="str">
            <v>580500100002</v>
          </cell>
          <cell r="F584" t="str">
            <v>FENITOINA SODICA 50 mg/mL 5 mL INYECTABLE</v>
          </cell>
          <cell r="G584" t="str">
            <v>PPFF</v>
          </cell>
          <cell r="H584" t="str">
            <v>-</v>
          </cell>
          <cell r="I584" t="str">
            <v>-</v>
          </cell>
          <cell r="J584">
            <v>4.45</v>
          </cell>
          <cell r="P584">
            <v>19300</v>
          </cell>
          <cell r="AA584">
            <v>19300</v>
          </cell>
          <cell r="AB584">
            <v>85885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0</v>
          </cell>
          <cell r="AH584">
            <v>0</v>
          </cell>
          <cell r="AI584">
            <v>0</v>
          </cell>
          <cell r="AJ584">
            <v>0</v>
          </cell>
          <cell r="AK584">
            <v>0</v>
          </cell>
          <cell r="AL584">
            <v>0</v>
          </cell>
          <cell r="AM584">
            <v>85885</v>
          </cell>
          <cell r="AN584">
            <v>0</v>
          </cell>
          <cell r="AO584">
            <v>0</v>
          </cell>
          <cell r="AP584">
            <v>0</v>
          </cell>
          <cell r="AQ584">
            <v>0</v>
          </cell>
          <cell r="AR584">
            <v>0</v>
          </cell>
          <cell r="AS584">
            <v>0</v>
          </cell>
          <cell r="AT584">
            <v>0</v>
          </cell>
          <cell r="AU584">
            <v>0</v>
          </cell>
          <cell r="AV584">
            <v>0</v>
          </cell>
          <cell r="AW584">
            <v>0</v>
          </cell>
          <cell r="AX584">
            <v>0</v>
          </cell>
          <cell r="AY584">
            <v>0</v>
          </cell>
          <cell r="AZ584" t="str">
            <v xml:space="preserve">SIE PPFF CENTR (19 ÍTEMS) - DESIERTO 16 ÍTEMS </v>
          </cell>
          <cell r="BA584" t="str">
            <v>INDAGACIÓN DE MERCADO 2DA CONVOCATORIA</v>
          </cell>
          <cell r="BB584" t="str">
            <v>INDAGACIÓN DE MERCADO 2DA CONVOCATORIA</v>
          </cell>
          <cell r="BC584" t="str">
            <v>INDAGACIÓN DE MERCADO 2DA CONVOCATORIA</v>
          </cell>
          <cell r="BD584" t="str">
            <v>SIE-SIE-57-2024-CENARES/ MINSA-1</v>
          </cell>
          <cell r="BE584">
            <v>45623</v>
          </cell>
        </row>
        <row r="585">
          <cell r="D585" t="str">
            <v>18077</v>
          </cell>
          <cell r="E585" t="str">
            <v>583600190021</v>
          </cell>
          <cell r="F585" t="str">
            <v>YODO POVIDONA (ESPUMA) 8.5 g/100 mL 1 L SOLUCION</v>
          </cell>
          <cell r="G585" t="str">
            <v>PPFF</v>
          </cell>
          <cell r="H585" t="str">
            <v>-</v>
          </cell>
          <cell r="I585" t="str">
            <v>-</v>
          </cell>
          <cell r="J585">
            <v>16.79</v>
          </cell>
          <cell r="P585">
            <v>21768</v>
          </cell>
          <cell r="AA585">
            <v>21768</v>
          </cell>
          <cell r="AB585">
            <v>365484.72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365484.72</v>
          </cell>
          <cell r="AN585">
            <v>0</v>
          </cell>
          <cell r="AO585">
            <v>0</v>
          </cell>
          <cell r="AP585">
            <v>0</v>
          </cell>
          <cell r="AQ585">
            <v>0</v>
          </cell>
          <cell r="AR585">
            <v>0</v>
          </cell>
          <cell r="AS585">
            <v>0</v>
          </cell>
          <cell r="AT585">
            <v>0</v>
          </cell>
          <cell r="AU585">
            <v>0</v>
          </cell>
          <cell r="AV585">
            <v>0</v>
          </cell>
          <cell r="AW585">
            <v>0</v>
          </cell>
          <cell r="AX585">
            <v>0</v>
          </cell>
          <cell r="AY585">
            <v>0</v>
          </cell>
          <cell r="AZ585" t="str">
            <v xml:space="preserve">SIE PPFF CENTR (19 ÍTEMS) - DESIERTO 16 ÍTEMS </v>
          </cell>
          <cell r="BA585" t="str">
            <v>INDAGACIÓN DE MERCADO 2DA CONVOCATORIA</v>
          </cell>
          <cell r="BB585" t="str">
            <v>INDAGACIÓN DE MERCADO 2DA CONVOCATORIA</v>
          </cell>
          <cell r="BC585" t="str">
            <v>INDAGACIÓN DE MERCADO 2DA CONVOCATORIA</v>
          </cell>
          <cell r="BD585" t="str">
            <v>SIE-SIE-57-2024-CENARES/ MINSA-1</v>
          </cell>
          <cell r="BE585">
            <v>45623</v>
          </cell>
        </row>
        <row r="586">
          <cell r="D586" t="str">
            <v>23438</v>
          </cell>
          <cell r="E586" t="str">
            <v>580100210063</v>
          </cell>
          <cell r="F586" t="str">
            <v>LIDOCAINA CLORHIDRATO + EPINEFRINA 20 mg + 12.5  µg/mL 1.8 mL INYECTABLE</v>
          </cell>
          <cell r="G586" t="str">
            <v>PPFF</v>
          </cell>
          <cell r="H586" t="str">
            <v>-</v>
          </cell>
          <cell r="I586" t="str">
            <v>-</v>
          </cell>
          <cell r="J586">
            <v>2.2000000000000002</v>
          </cell>
          <cell r="P586">
            <v>1269840</v>
          </cell>
          <cell r="AA586">
            <v>1269840</v>
          </cell>
          <cell r="AB586">
            <v>2793648</v>
          </cell>
          <cell r="AC586">
            <v>0</v>
          </cell>
          <cell r="AD586">
            <v>0</v>
          </cell>
          <cell r="AE586">
            <v>0</v>
          </cell>
          <cell r="AF586">
            <v>0</v>
          </cell>
          <cell r="AG586">
            <v>0</v>
          </cell>
          <cell r="AH586">
            <v>0</v>
          </cell>
          <cell r="AI586">
            <v>0</v>
          </cell>
          <cell r="AJ586">
            <v>0</v>
          </cell>
          <cell r="AK586">
            <v>0</v>
          </cell>
          <cell r="AL586">
            <v>0</v>
          </cell>
          <cell r="AM586">
            <v>2793648</v>
          </cell>
          <cell r="AN586">
            <v>0</v>
          </cell>
          <cell r="AO586">
            <v>0</v>
          </cell>
          <cell r="AP586">
            <v>0</v>
          </cell>
          <cell r="AQ586">
            <v>0</v>
          </cell>
          <cell r="AR586">
            <v>0</v>
          </cell>
          <cell r="AS586">
            <v>0</v>
          </cell>
          <cell r="AT586">
            <v>0</v>
          </cell>
          <cell r="AU586">
            <v>0</v>
          </cell>
          <cell r="AV586">
            <v>0</v>
          </cell>
          <cell r="AW586">
            <v>0</v>
          </cell>
          <cell r="AX586">
            <v>0</v>
          </cell>
          <cell r="AY586">
            <v>0</v>
          </cell>
          <cell r="AZ586" t="str">
            <v xml:space="preserve">SIE PPFF CENTR (19 ÍTEMS) - DESIERTO 16 ÍTEMS </v>
          </cell>
          <cell r="BA586" t="str">
            <v>INDAGACIÓN DE MERCADO 2DA CONVOCATORIA</v>
          </cell>
          <cell r="BB586" t="str">
            <v>INDAGACIÓN DE MERCADO 2DA CONVOCATORIA</v>
          </cell>
          <cell r="BC586" t="str">
            <v>INDAGACIÓN DE MERCADO 2DA CONVOCATORIA</v>
          </cell>
          <cell r="BD586" t="str">
            <v>SIE-SIE-57-2024-CENARES/ MINSA-1</v>
          </cell>
          <cell r="BE586">
            <v>45623</v>
          </cell>
        </row>
        <row r="587">
          <cell r="D587" t="str">
            <v>00721</v>
          </cell>
          <cell r="E587" t="str">
            <v>580700150002</v>
          </cell>
          <cell r="F587" t="str">
            <v>AMOXICILINA + ACIDO CLAVULANICO 250 mg + 62.5 mg/5 mL 120 mL SUSPENSION</v>
          </cell>
          <cell r="G587" t="str">
            <v>PPFF</v>
          </cell>
          <cell r="H587" t="str">
            <v>-</v>
          </cell>
          <cell r="I587" t="str">
            <v>-</v>
          </cell>
          <cell r="J587">
            <v>10</v>
          </cell>
          <cell r="P587">
            <v>50712</v>
          </cell>
          <cell r="AA587">
            <v>50712</v>
          </cell>
          <cell r="AB587">
            <v>507120</v>
          </cell>
          <cell r="AC587">
            <v>0</v>
          </cell>
          <cell r="AD587">
            <v>0</v>
          </cell>
          <cell r="AE587">
            <v>0</v>
          </cell>
          <cell r="AF587">
            <v>0</v>
          </cell>
          <cell r="AG587">
            <v>0</v>
          </cell>
          <cell r="AH587">
            <v>0</v>
          </cell>
          <cell r="AI587">
            <v>0</v>
          </cell>
          <cell r="AJ587">
            <v>0</v>
          </cell>
          <cell r="AK587">
            <v>0</v>
          </cell>
          <cell r="AL587">
            <v>0</v>
          </cell>
          <cell r="AM587">
            <v>507120</v>
          </cell>
          <cell r="AN587">
            <v>0</v>
          </cell>
          <cell r="AO587">
            <v>0</v>
          </cell>
          <cell r="AP587">
            <v>0</v>
          </cell>
          <cell r="AQ587">
            <v>0</v>
          </cell>
          <cell r="AR587">
            <v>0</v>
          </cell>
          <cell r="AS587">
            <v>0</v>
          </cell>
          <cell r="AT587">
            <v>0</v>
          </cell>
          <cell r="AU587">
            <v>0</v>
          </cell>
          <cell r="AV587">
            <v>0</v>
          </cell>
          <cell r="AW587">
            <v>0</v>
          </cell>
          <cell r="AX587">
            <v>0</v>
          </cell>
          <cell r="AY587">
            <v>0</v>
          </cell>
          <cell r="AZ587" t="str">
            <v>AS PPFF CENTR QUE VIENE DE LA SIE PPFF CENTR (5 ITEMS) (SIE 66)</v>
          </cell>
          <cell r="BA587" t="str">
            <v>INDAGACIÓN DE MERCADO 2DA CONVOCATORIA</v>
          </cell>
          <cell r="BB587" t="str">
            <v>INDAGACIÓN DE MERCADO 2DA CONVOCATORIA</v>
          </cell>
          <cell r="BC587" t="str">
            <v>INDAGACIÓN DE MERCADO 2DA CONVOCATORIA</v>
          </cell>
          <cell r="BD587" t="str">
            <v>SIE-SIE-66-2024-CENARES/MINSA-1</v>
          </cell>
        </row>
        <row r="588">
          <cell r="D588" t="str">
            <v>05660</v>
          </cell>
          <cell r="E588" t="str">
            <v>583800720004</v>
          </cell>
          <cell r="F588" t="str">
            <v>RANITIDINA (COMO CLORHIDRATO) 150 mg  TABLETA</v>
          </cell>
          <cell r="G588" t="str">
            <v>PPFF</v>
          </cell>
          <cell r="H588" t="str">
            <v>-</v>
          </cell>
          <cell r="I588" t="str">
            <v>-</v>
          </cell>
          <cell r="J588">
            <v>0.34</v>
          </cell>
          <cell r="P588">
            <v>623900</v>
          </cell>
          <cell r="AA588">
            <v>623900</v>
          </cell>
          <cell r="AB588">
            <v>212126.00000000003</v>
          </cell>
          <cell r="AC588">
            <v>0</v>
          </cell>
          <cell r="AD588">
            <v>0</v>
          </cell>
          <cell r="AE588">
            <v>0</v>
          </cell>
          <cell r="AF588">
            <v>0</v>
          </cell>
          <cell r="AG588">
            <v>0</v>
          </cell>
          <cell r="AH588">
            <v>0</v>
          </cell>
          <cell r="AI588">
            <v>0</v>
          </cell>
          <cell r="AJ588">
            <v>0</v>
          </cell>
          <cell r="AK588">
            <v>0</v>
          </cell>
          <cell r="AL588">
            <v>0</v>
          </cell>
          <cell r="AM588">
            <v>212126.00000000003</v>
          </cell>
          <cell r="AN588">
            <v>0</v>
          </cell>
          <cell r="AO588">
            <v>0</v>
          </cell>
          <cell r="AP588">
            <v>0</v>
          </cell>
          <cell r="AQ588">
            <v>0</v>
          </cell>
          <cell r="AR588">
            <v>0</v>
          </cell>
          <cell r="AS588">
            <v>0</v>
          </cell>
          <cell r="AT588">
            <v>0</v>
          </cell>
          <cell r="AU588">
            <v>0</v>
          </cell>
          <cell r="AV588">
            <v>0</v>
          </cell>
          <cell r="AW588">
            <v>0</v>
          </cell>
          <cell r="AX588">
            <v>0</v>
          </cell>
          <cell r="AY588">
            <v>0</v>
          </cell>
          <cell r="AZ588" t="str">
            <v>AS PPFF CENTR QUE VIENE DE LA SIE PPFF CENTR (5 ITEMS) (SIE 66)</v>
          </cell>
          <cell r="BA588" t="str">
            <v>INDAGACIÓN DE MERCADO 2DA CONVOCATORIA</v>
          </cell>
          <cell r="BB588" t="str">
            <v>INDAGACIÓN DE MERCADO 2DA CONVOCATORIA</v>
          </cell>
          <cell r="BC588" t="str">
            <v>INDAGACIÓN DE MERCADO 2DA CONVOCATORIA</v>
          </cell>
          <cell r="BD588" t="str">
            <v>SIE-SIE-66-2024-CENARES/MINSA-1</v>
          </cell>
        </row>
        <row r="589">
          <cell r="D589" t="str">
            <v>06002</v>
          </cell>
          <cell r="E589" t="str">
            <v>581300030012</v>
          </cell>
          <cell r="F589" t="str">
            <v>SULFAMETOXAZOL + TRIMETOPRIMA 400 mg + 80 mg  TABLETA</v>
          </cell>
          <cell r="G589" t="str">
            <v>PPFF</v>
          </cell>
          <cell r="H589" t="str">
            <v>-</v>
          </cell>
          <cell r="I589" t="str">
            <v>-</v>
          </cell>
          <cell r="J589">
            <v>0.31</v>
          </cell>
          <cell r="P589">
            <v>1443400</v>
          </cell>
          <cell r="AA589">
            <v>1443400</v>
          </cell>
          <cell r="AB589">
            <v>447454</v>
          </cell>
          <cell r="AC589">
            <v>0</v>
          </cell>
          <cell r="AD589">
            <v>0</v>
          </cell>
          <cell r="AE589">
            <v>0</v>
          </cell>
          <cell r="AF589">
            <v>0</v>
          </cell>
          <cell r="AG589">
            <v>0</v>
          </cell>
          <cell r="AH589">
            <v>0</v>
          </cell>
          <cell r="AI589">
            <v>0</v>
          </cell>
          <cell r="AJ589">
            <v>0</v>
          </cell>
          <cell r="AK589">
            <v>0</v>
          </cell>
          <cell r="AL589">
            <v>0</v>
          </cell>
          <cell r="AM589">
            <v>447454</v>
          </cell>
          <cell r="AN589">
            <v>0</v>
          </cell>
          <cell r="AO589">
            <v>0</v>
          </cell>
          <cell r="AP589">
            <v>0</v>
          </cell>
          <cell r="AQ589">
            <v>0</v>
          </cell>
          <cell r="AR589">
            <v>0</v>
          </cell>
          <cell r="AS589">
            <v>0</v>
          </cell>
          <cell r="AT589">
            <v>0</v>
          </cell>
          <cell r="AU589">
            <v>0</v>
          </cell>
          <cell r="AV589">
            <v>0</v>
          </cell>
          <cell r="AW589">
            <v>0</v>
          </cell>
          <cell r="AX589">
            <v>0</v>
          </cell>
          <cell r="AY589">
            <v>0</v>
          </cell>
          <cell r="AZ589" t="str">
            <v>AS PPFF CENTR QUE VIENE DE LA SIE PPFF CENTR (5 ITEMS) (SIE 66)</v>
          </cell>
          <cell r="BA589" t="str">
            <v>INDAGACIÓN DE MERCADO 2DA CONVOCATORIA</v>
          </cell>
          <cell r="BB589" t="str">
            <v>INDAGACIÓN DE MERCADO 2DA CONVOCATORIA</v>
          </cell>
          <cell r="BC589" t="str">
            <v>INDAGACIÓN DE MERCADO 2DA CONVOCATORIA</v>
          </cell>
          <cell r="BD589" t="str">
            <v>SIE-SIE-66-2024-CENARES/MINSA-1</v>
          </cell>
        </row>
        <row r="590">
          <cell r="D590" t="str">
            <v>20382</v>
          </cell>
          <cell r="E590" t="str">
            <v>586300220002</v>
          </cell>
          <cell r="F590" t="str">
            <v>SUCCINILCOLINA (CLORURO DE SUXAMETONIO) 500 mg  INYECTABLE</v>
          </cell>
          <cell r="G590" t="str">
            <v>PPFF</v>
          </cell>
          <cell r="H590" t="str">
            <v>-</v>
          </cell>
          <cell r="I590" t="str">
            <v>-</v>
          </cell>
          <cell r="J590">
            <v>0</v>
          </cell>
          <cell r="P590">
            <v>26570</v>
          </cell>
          <cell r="AA590">
            <v>26570</v>
          </cell>
          <cell r="AB590">
            <v>0</v>
          </cell>
          <cell r="AC590">
            <v>0</v>
          </cell>
          <cell r="AD590">
            <v>0</v>
          </cell>
          <cell r="AE590">
            <v>0</v>
          </cell>
          <cell r="AF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P590">
            <v>0</v>
          </cell>
          <cell r="AQ590">
            <v>0</v>
          </cell>
          <cell r="AR590">
            <v>0</v>
          </cell>
          <cell r="AS590">
            <v>0</v>
          </cell>
          <cell r="AT590">
            <v>0</v>
          </cell>
          <cell r="AU590">
            <v>0</v>
          </cell>
          <cell r="AV590">
            <v>0</v>
          </cell>
          <cell r="AW590">
            <v>0</v>
          </cell>
          <cell r="AX590">
            <v>0</v>
          </cell>
          <cell r="AY590">
            <v>0</v>
          </cell>
          <cell r="AZ590" t="str">
            <v>SIE PPFF CENTR SUXAMETONIO</v>
          </cell>
          <cell r="BA590" t="str">
            <v>DESIERTO</v>
          </cell>
          <cell r="BB590" t="str">
            <v>DESIERTO</v>
          </cell>
          <cell r="BC590" t="str">
            <v>INDAGACIÓN DE MERCADO 2DA CONVOCATORIA</v>
          </cell>
          <cell r="BD590" t="str">
            <v>SIE-SIE-74-2024-CENARES/ MINSA-1</v>
          </cell>
        </row>
        <row r="591">
          <cell r="D591" t="str">
            <v>00202</v>
          </cell>
          <cell r="E591" t="str">
            <v>583300110001</v>
          </cell>
          <cell r="F591" t="str">
            <v>ACIDO FUSIDICO 2 g/100 g 15 g CREMA</v>
          </cell>
          <cell r="G591" t="str">
            <v>PPFF</v>
          </cell>
          <cell r="H591">
            <v>5.1899999999999995</v>
          </cell>
          <cell r="I591">
            <v>5.7089999999999996</v>
          </cell>
          <cell r="J591">
            <v>5.0199999999999996</v>
          </cell>
          <cell r="P591">
            <v>45925</v>
          </cell>
          <cell r="T591">
            <v>1450</v>
          </cell>
          <cell r="U591">
            <v>1400</v>
          </cell>
          <cell r="X591">
            <v>400</v>
          </cell>
          <cell r="Y591">
            <v>800</v>
          </cell>
          <cell r="AA591">
            <v>49975</v>
          </cell>
          <cell r="AB591">
            <v>230543.49999999997</v>
          </cell>
          <cell r="AC591">
            <v>0</v>
          </cell>
          <cell r="AD591">
            <v>0</v>
          </cell>
          <cell r="AE591">
            <v>0</v>
          </cell>
          <cell r="AF591">
            <v>7278.9999999999991</v>
          </cell>
          <cell r="AG591">
            <v>7027.9999999999991</v>
          </cell>
          <cell r="AH591">
            <v>0</v>
          </cell>
          <cell r="AI591">
            <v>0</v>
          </cell>
          <cell r="AJ591">
            <v>2007.9999999999998</v>
          </cell>
          <cell r="AK591">
            <v>4015.9999999999995</v>
          </cell>
          <cell r="AL591">
            <v>0</v>
          </cell>
          <cell r="AM591">
            <v>250874.49999999997</v>
          </cell>
          <cell r="AN591">
            <v>0</v>
          </cell>
          <cell r="AO591">
            <v>0</v>
          </cell>
          <cell r="AP591">
            <v>0</v>
          </cell>
          <cell r="AQ591">
            <v>0</v>
          </cell>
          <cell r="AR591">
            <v>0</v>
          </cell>
          <cell r="AS591">
            <v>0</v>
          </cell>
          <cell r="AT591">
            <v>0</v>
          </cell>
          <cell r="AU591">
            <v>0</v>
          </cell>
          <cell r="AV591">
            <v>0</v>
          </cell>
          <cell r="AW591">
            <v>0</v>
          </cell>
          <cell r="AX591">
            <v>0</v>
          </cell>
          <cell r="AY591">
            <v>0</v>
          </cell>
          <cell r="AZ591" t="str">
            <v>SIE PPFF CENTR (3 ITEMS) VIENE DE LA SIE PPFF CORP  (31 ITEMS)</v>
          </cell>
          <cell r="BA591" t="str">
            <v>DESIERTO</v>
          </cell>
          <cell r="BB591" t="str">
            <v>DESIERTO PARA CENARES</v>
          </cell>
          <cell r="BC591" t="str">
            <v>INDAGACIÓN DE MERCADO (DESIERTO CENARES - CORPORATIVA)</v>
          </cell>
          <cell r="BD591" t="str">
            <v>SIE-SIE-61-2024-CENARES/ MINSA-1</v>
          </cell>
        </row>
        <row r="592">
          <cell r="D592" t="str">
            <v>00663</v>
          </cell>
          <cell r="E592" t="str">
            <v>583000450001</v>
          </cell>
          <cell r="F592" t="str">
            <v>AMIODARONA CLORHIDRATO 50 mg/mL 3 mL INYECTABLE</v>
          </cell>
          <cell r="G592" t="str">
            <v>PPFF</v>
          </cell>
          <cell r="H592">
            <v>5.49</v>
          </cell>
          <cell r="I592">
            <v>6.0390000000000006</v>
          </cell>
          <cell r="J592">
            <v>4.3</v>
          </cell>
          <cell r="P592">
            <v>56075</v>
          </cell>
          <cell r="U592">
            <v>3750</v>
          </cell>
          <cell r="W592">
            <v>25</v>
          </cell>
          <cell r="AA592">
            <v>59850</v>
          </cell>
          <cell r="AB592">
            <v>241122.5</v>
          </cell>
          <cell r="AC592">
            <v>0</v>
          </cell>
          <cell r="AD592">
            <v>0</v>
          </cell>
          <cell r="AE592">
            <v>0</v>
          </cell>
          <cell r="AF592">
            <v>0</v>
          </cell>
          <cell r="AG592">
            <v>16125</v>
          </cell>
          <cell r="AH592">
            <v>0</v>
          </cell>
          <cell r="AI592">
            <v>107.5</v>
          </cell>
          <cell r="AJ592">
            <v>0</v>
          </cell>
          <cell r="AK592">
            <v>0</v>
          </cell>
          <cell r="AL592">
            <v>0</v>
          </cell>
          <cell r="AM592">
            <v>257355</v>
          </cell>
          <cell r="AN592">
            <v>0</v>
          </cell>
          <cell r="AO592">
            <v>0</v>
          </cell>
          <cell r="AP592">
            <v>0</v>
          </cell>
          <cell r="AQ592">
            <v>0</v>
          </cell>
          <cell r="AR592">
            <v>0</v>
          </cell>
          <cell r="AS592">
            <v>0</v>
          </cell>
          <cell r="AT592">
            <v>0</v>
          </cell>
          <cell r="AU592">
            <v>0</v>
          </cell>
          <cell r="AV592">
            <v>0</v>
          </cell>
          <cell r="AW592">
            <v>0</v>
          </cell>
          <cell r="AX592">
            <v>0</v>
          </cell>
          <cell r="AY592">
            <v>0</v>
          </cell>
          <cell r="AZ592" t="str">
            <v>SIE PPFF CORP  (31 ITEMS)</v>
          </cell>
          <cell r="BA592" t="str">
            <v>DESIERTO</v>
          </cell>
          <cell r="BB592" t="str">
            <v>DESIERTO</v>
          </cell>
          <cell r="BC592" t="str">
            <v>INDAGACIÓN DE MERCADO 2DA CONVOCATORIA</v>
          </cell>
          <cell r="BD592" t="str">
            <v>SIE-SIE-61-2024-CENARES/ MINSA-1</v>
          </cell>
        </row>
        <row r="593">
          <cell r="D593" t="str">
            <v>01053</v>
          </cell>
          <cell r="E593" t="str">
            <v>583300950004</v>
          </cell>
          <cell r="F593" t="str">
            <v>BENZOATO DE BENCILO 25 g/100 mL (25 %) 120 mL LOCION</v>
          </cell>
          <cell r="G593" t="str">
            <v>PPFF</v>
          </cell>
          <cell r="H593">
            <v>3.57</v>
          </cell>
          <cell r="I593">
            <v>3.9269999999999996</v>
          </cell>
          <cell r="J593">
            <v>2.46</v>
          </cell>
          <cell r="P593">
            <v>175150</v>
          </cell>
          <cell r="S593">
            <v>1000</v>
          </cell>
          <cell r="T593">
            <v>5675</v>
          </cell>
          <cell r="X593">
            <v>800</v>
          </cell>
          <cell r="AA593">
            <v>182625</v>
          </cell>
          <cell r="AB593">
            <v>430869</v>
          </cell>
          <cell r="AC593">
            <v>0</v>
          </cell>
          <cell r="AD593">
            <v>0</v>
          </cell>
          <cell r="AE593">
            <v>2460</v>
          </cell>
          <cell r="AF593">
            <v>13960.5</v>
          </cell>
          <cell r="AG593">
            <v>0</v>
          </cell>
          <cell r="AH593">
            <v>0</v>
          </cell>
          <cell r="AI593">
            <v>0</v>
          </cell>
          <cell r="AJ593">
            <v>1968</v>
          </cell>
          <cell r="AK593">
            <v>0</v>
          </cell>
          <cell r="AL593">
            <v>0</v>
          </cell>
          <cell r="AM593">
            <v>449257.5</v>
          </cell>
          <cell r="AN593">
            <v>0</v>
          </cell>
          <cell r="AO593">
            <v>0</v>
          </cell>
          <cell r="AP593">
            <v>0</v>
          </cell>
          <cell r="AQ593">
            <v>0</v>
          </cell>
          <cell r="AR593">
            <v>0</v>
          </cell>
          <cell r="AS593">
            <v>0</v>
          </cell>
          <cell r="AT593">
            <v>0</v>
          </cell>
          <cell r="AU593">
            <v>0</v>
          </cell>
          <cell r="AV593">
            <v>0</v>
          </cell>
          <cell r="AW593">
            <v>0</v>
          </cell>
          <cell r="AX593">
            <v>0</v>
          </cell>
          <cell r="AY593">
            <v>0</v>
          </cell>
          <cell r="AZ593" t="str">
            <v>SIE PPFF CENTR (3 ITEMS) VIENE DE LA SIE PPFF CORP  (31 ITEMS)</v>
          </cell>
          <cell r="BA593" t="str">
            <v>DESIERTO</v>
          </cell>
          <cell r="BB593" t="str">
            <v>DESIERTO PARA CENARES</v>
          </cell>
          <cell r="BC593" t="str">
            <v>INDAGACIÓN DE MERCADO (DESIERTO CENARES - CORPORATIVA)</v>
          </cell>
          <cell r="BD593" t="str">
            <v>SIE-SIE-61-2024-CENARES/ MINSA-1</v>
          </cell>
        </row>
        <row r="594">
          <cell r="D594" t="str">
            <v>01467</v>
          </cell>
          <cell r="E594" t="str">
            <v>585100110001</v>
          </cell>
          <cell r="F594" t="str">
            <v>CALCIO GLUCONATO 100 mg/mL (Equiv. a 8.4 mg/mL de Calc 10 mL INYECTABLE</v>
          </cell>
          <cell r="G594" t="str">
            <v>PPFF</v>
          </cell>
          <cell r="H594">
            <v>0.74</v>
          </cell>
          <cell r="I594">
            <v>0.81399999999999995</v>
          </cell>
          <cell r="J594">
            <v>0.7</v>
          </cell>
          <cell r="P594">
            <v>631550</v>
          </cell>
          <cell r="U594">
            <v>6500</v>
          </cell>
          <cell r="Y594">
            <v>200</v>
          </cell>
          <cell r="AA594">
            <v>638250</v>
          </cell>
          <cell r="AB594">
            <v>442085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4550</v>
          </cell>
          <cell r="AH594">
            <v>0</v>
          </cell>
          <cell r="AI594">
            <v>0</v>
          </cell>
          <cell r="AJ594">
            <v>0</v>
          </cell>
          <cell r="AK594">
            <v>140</v>
          </cell>
          <cell r="AL594">
            <v>0</v>
          </cell>
          <cell r="AM594">
            <v>446775</v>
          </cell>
          <cell r="AN594">
            <v>0</v>
          </cell>
          <cell r="AO594">
            <v>0</v>
          </cell>
          <cell r="AP594">
            <v>0</v>
          </cell>
          <cell r="AQ594">
            <v>0</v>
          </cell>
          <cell r="AR594">
            <v>0</v>
          </cell>
          <cell r="AS594">
            <v>0</v>
          </cell>
          <cell r="AT594">
            <v>0</v>
          </cell>
          <cell r="AU594">
            <v>0</v>
          </cell>
          <cell r="AV594">
            <v>0</v>
          </cell>
          <cell r="AW594">
            <v>0</v>
          </cell>
          <cell r="AX594">
            <v>0</v>
          </cell>
          <cell r="AY594">
            <v>0</v>
          </cell>
          <cell r="AZ594" t="str">
            <v>SIE PPFF CORP  (31 ITEMS)</v>
          </cell>
          <cell r="BA594" t="str">
            <v>DESIERTO</v>
          </cell>
          <cell r="BB594" t="str">
            <v>DESIERTO</v>
          </cell>
          <cell r="BC594" t="str">
            <v>INDAGACIÓN DE MERCADO 2DA CONVOCATORIA</v>
          </cell>
          <cell r="BD594" t="str">
            <v>SIE-SIE-61-2024-CENARES/ MINSA-1</v>
          </cell>
        </row>
        <row r="595">
          <cell r="D595" t="str">
            <v>02752</v>
          </cell>
          <cell r="E595" t="str">
            <v>584900280003</v>
          </cell>
          <cell r="F595" t="str">
            <v>DIAZEPAM 5 mg/mL 2 mL INYECTABLE</v>
          </cell>
          <cell r="G595" t="str">
            <v>PPFF</v>
          </cell>
          <cell r="H595">
            <v>0.59</v>
          </cell>
          <cell r="I595">
            <v>0.64900000000000002</v>
          </cell>
          <cell r="J595">
            <v>0.56000000000000005</v>
          </cell>
          <cell r="P595">
            <v>222250</v>
          </cell>
          <cell r="T595">
            <v>1700</v>
          </cell>
          <cell r="U595">
            <v>2000</v>
          </cell>
          <cell r="W595">
            <v>50</v>
          </cell>
          <cell r="X595">
            <v>1200</v>
          </cell>
          <cell r="Y595">
            <v>600</v>
          </cell>
          <cell r="AA595">
            <v>227800</v>
          </cell>
          <cell r="AB595">
            <v>124460.00000000001</v>
          </cell>
          <cell r="AC595">
            <v>0</v>
          </cell>
          <cell r="AD595">
            <v>0</v>
          </cell>
          <cell r="AE595">
            <v>0</v>
          </cell>
          <cell r="AF595">
            <v>952.00000000000011</v>
          </cell>
          <cell r="AG595">
            <v>1120</v>
          </cell>
          <cell r="AH595">
            <v>0</v>
          </cell>
          <cell r="AI595">
            <v>28.000000000000004</v>
          </cell>
          <cell r="AJ595">
            <v>672.00000000000011</v>
          </cell>
          <cell r="AK595">
            <v>336.00000000000006</v>
          </cell>
          <cell r="AL595">
            <v>0</v>
          </cell>
          <cell r="AM595">
            <v>127568.00000000001</v>
          </cell>
          <cell r="AN595">
            <v>0</v>
          </cell>
          <cell r="AO595">
            <v>0</v>
          </cell>
          <cell r="AP595">
            <v>0</v>
          </cell>
          <cell r="AQ595">
            <v>0</v>
          </cell>
          <cell r="AR595">
            <v>0</v>
          </cell>
          <cell r="AS595">
            <v>0</v>
          </cell>
          <cell r="AT595">
            <v>0</v>
          </cell>
          <cell r="AU595">
            <v>0</v>
          </cell>
          <cell r="AV595">
            <v>0</v>
          </cell>
          <cell r="AW595">
            <v>0</v>
          </cell>
          <cell r="AX595">
            <v>0</v>
          </cell>
          <cell r="AY595">
            <v>0</v>
          </cell>
          <cell r="AZ595" t="str">
            <v>SIE PPFF CORP  (31 ITEMS)</v>
          </cell>
          <cell r="BA595" t="str">
            <v>DESIERTO</v>
          </cell>
          <cell r="BB595" t="str">
            <v>DESIERTO</v>
          </cell>
          <cell r="BC595" t="str">
            <v>INDAGACIÓN DE MERCADO 2DA CONVOCATORIA</v>
          </cell>
          <cell r="BD595" t="str">
            <v>SIE-SIE-61-2024-CENARES/ MINSA-1</v>
          </cell>
        </row>
        <row r="596">
          <cell r="D596" t="str">
            <v>04556</v>
          </cell>
          <cell r="E596" t="str">
            <v>580500140002</v>
          </cell>
          <cell r="F596" t="str">
            <v>MAGNESIO SULFATO 200 mg/mL 10 mL INYECTABLE</v>
          </cell>
          <cell r="G596" t="str">
            <v>PPFF</v>
          </cell>
          <cell r="H596">
            <v>1.29</v>
          </cell>
          <cell r="I596">
            <v>1.419</v>
          </cell>
          <cell r="J596">
            <v>1.25</v>
          </cell>
          <cell r="P596">
            <v>422650</v>
          </cell>
          <cell r="U596">
            <v>3225</v>
          </cell>
          <cell r="W596">
            <v>25</v>
          </cell>
          <cell r="Z596">
            <v>100</v>
          </cell>
          <cell r="AA596">
            <v>426000</v>
          </cell>
          <cell r="AB596">
            <v>528312.5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4031.25</v>
          </cell>
          <cell r="AH596">
            <v>0</v>
          </cell>
          <cell r="AI596">
            <v>31.25</v>
          </cell>
          <cell r="AJ596">
            <v>0</v>
          </cell>
          <cell r="AK596">
            <v>0</v>
          </cell>
          <cell r="AL596">
            <v>125</v>
          </cell>
          <cell r="AM596">
            <v>532500</v>
          </cell>
          <cell r="AN596">
            <v>0</v>
          </cell>
          <cell r="AO596">
            <v>0</v>
          </cell>
          <cell r="AP596">
            <v>0</v>
          </cell>
          <cell r="AQ596">
            <v>0</v>
          </cell>
          <cell r="AR596">
            <v>0</v>
          </cell>
          <cell r="AS596">
            <v>0</v>
          </cell>
          <cell r="AT596">
            <v>0</v>
          </cell>
          <cell r="AU596">
            <v>0</v>
          </cell>
          <cell r="AV596">
            <v>0</v>
          </cell>
          <cell r="AW596">
            <v>0</v>
          </cell>
          <cell r="AX596">
            <v>0</v>
          </cell>
          <cell r="AY596">
            <v>0</v>
          </cell>
          <cell r="AZ596" t="str">
            <v>SIE PPFF CORP  (31 ITEMS)</v>
          </cell>
          <cell r="BA596" t="str">
            <v>DESIERTO</v>
          </cell>
          <cell r="BB596" t="str">
            <v>DESIERTO</v>
          </cell>
          <cell r="BC596" t="str">
            <v>INDAGACIÓN DE MERCADO 2DA CONVOCATORIA</v>
          </cell>
          <cell r="BD596" t="str">
            <v>SIE-SIE-61-2024-CENARES/ MINSA-1</v>
          </cell>
        </row>
        <row r="597">
          <cell r="D597" t="str">
            <v>22851</v>
          </cell>
          <cell r="E597" t="str">
            <v>580100210067</v>
          </cell>
          <cell r="F597" t="str">
            <v>LIDOCAINA CLORHIDRATO + EPINEFRINA SIN PRESERVANTE 20 mg + 5 µg/mL 20 mL INYECTABLE</v>
          </cell>
          <cell r="G597" t="str">
            <v>PPFF</v>
          </cell>
          <cell r="H597">
            <v>3.78</v>
          </cell>
          <cell r="I597">
            <v>4.1579999999999995</v>
          </cell>
          <cell r="J597">
            <v>5</v>
          </cell>
          <cell r="P597">
            <v>29817</v>
          </cell>
          <cell r="S597">
            <v>1500</v>
          </cell>
          <cell r="AA597">
            <v>31317</v>
          </cell>
          <cell r="AB597">
            <v>149085</v>
          </cell>
          <cell r="AC597">
            <v>0</v>
          </cell>
          <cell r="AD597">
            <v>0</v>
          </cell>
          <cell r="AE597">
            <v>7500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156585</v>
          </cell>
          <cell r="AN597">
            <v>0</v>
          </cell>
          <cell r="AO597">
            <v>0</v>
          </cell>
          <cell r="AP597">
            <v>0</v>
          </cell>
          <cell r="AQ597">
            <v>0</v>
          </cell>
          <cell r="AR597">
            <v>0</v>
          </cell>
          <cell r="AS597">
            <v>0</v>
          </cell>
          <cell r="AT597">
            <v>0</v>
          </cell>
          <cell r="AU597">
            <v>0</v>
          </cell>
          <cell r="AV597">
            <v>0</v>
          </cell>
          <cell r="AW597">
            <v>0</v>
          </cell>
          <cell r="AX597">
            <v>0</v>
          </cell>
          <cell r="AY597">
            <v>0</v>
          </cell>
          <cell r="AZ597" t="str">
            <v>SIE PPFF CENTR (3 ITEMS) VIENE DE LA SIE PPFF CORP  (31 ITEMS)</v>
          </cell>
          <cell r="BA597" t="str">
            <v>DESIERTO</v>
          </cell>
          <cell r="BB597" t="str">
            <v>DESIERTO</v>
          </cell>
          <cell r="BC597" t="str">
            <v>INDAGACIÓN DE MERCADO 2DA CONVOCATORIA</v>
          </cell>
          <cell r="BD597" t="str">
            <v>SIE-SIE-61-2024-CENARES/ MINSA-1</v>
          </cell>
        </row>
        <row r="598">
          <cell r="D598" t="str">
            <v>04701</v>
          </cell>
          <cell r="E598" t="str">
            <v>583100350002</v>
          </cell>
          <cell r="F598" t="str">
            <v>METILDOPA 250 mg  TABLETA</v>
          </cell>
          <cell r="G598" t="str">
            <v>PPFF</v>
          </cell>
          <cell r="H598">
            <v>0.31</v>
          </cell>
          <cell r="I598">
            <v>0.34099999999999997</v>
          </cell>
          <cell r="J598">
            <v>0.28999999999999998</v>
          </cell>
          <cell r="P598">
            <v>2359400</v>
          </cell>
          <cell r="U598">
            <v>120000</v>
          </cell>
          <cell r="X598">
            <v>8000</v>
          </cell>
          <cell r="Y598">
            <v>27000</v>
          </cell>
          <cell r="AA598">
            <v>2514400</v>
          </cell>
          <cell r="AB598">
            <v>684226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34800</v>
          </cell>
          <cell r="AH598">
            <v>0</v>
          </cell>
          <cell r="AI598">
            <v>0</v>
          </cell>
          <cell r="AJ598">
            <v>2320</v>
          </cell>
          <cell r="AK598">
            <v>7829.9999999999991</v>
          </cell>
          <cell r="AL598">
            <v>0</v>
          </cell>
          <cell r="AM598">
            <v>729176</v>
          </cell>
          <cell r="AN598">
            <v>0</v>
          </cell>
          <cell r="AO598">
            <v>0</v>
          </cell>
          <cell r="AP598">
            <v>0</v>
          </cell>
          <cell r="AQ598">
            <v>0</v>
          </cell>
          <cell r="AR598">
            <v>0</v>
          </cell>
          <cell r="AS598">
            <v>0</v>
          </cell>
          <cell r="AT598">
            <v>0</v>
          </cell>
          <cell r="AU598">
            <v>0</v>
          </cell>
          <cell r="AV598">
            <v>0</v>
          </cell>
          <cell r="AW598">
            <v>0</v>
          </cell>
          <cell r="AX598">
            <v>0</v>
          </cell>
          <cell r="AY598">
            <v>0</v>
          </cell>
          <cell r="AZ598" t="str">
            <v>SIE PPFF CENTR  TABLETAS (2 ITEMS)</v>
          </cell>
          <cell r="BA598" t="str">
            <v>INDAGACIÓN DE MERCADO 2DA CONVOCATORIA</v>
          </cell>
          <cell r="BB598" t="str">
            <v>INDAGACIÓN DE MERCADO (DESIERTO CENARES - CORPORATIVA)</v>
          </cell>
          <cell r="BC598" t="str">
            <v>INDAGACIÓN DE MERCADO (DESIERTO CENARES - CORPORATIVA)</v>
          </cell>
          <cell r="BD598" t="str">
            <v>SIE-SIE-45-2024-CENARES/MINSA-1</v>
          </cell>
        </row>
        <row r="599">
          <cell r="D599" t="str">
            <v>05161</v>
          </cell>
          <cell r="E599" t="str">
            <v>583800770003</v>
          </cell>
          <cell r="F599" t="str">
            <v>ONDANSETRON (COMO CLORHIDRATO) 8 mg  TABLETA</v>
          </cell>
          <cell r="G599" t="str">
            <v>PPFF</v>
          </cell>
          <cell r="H599">
            <v>0.76</v>
          </cell>
          <cell r="I599">
            <v>0.83600000000000008</v>
          </cell>
          <cell r="J599">
            <v>0.72</v>
          </cell>
          <cell r="P599">
            <v>732600</v>
          </cell>
          <cell r="S599">
            <v>25000</v>
          </cell>
          <cell r="U599">
            <v>14400</v>
          </cell>
          <cell r="Y599">
            <v>3000</v>
          </cell>
          <cell r="AA599">
            <v>775000</v>
          </cell>
          <cell r="AB599">
            <v>527472</v>
          </cell>
          <cell r="AC599">
            <v>0</v>
          </cell>
          <cell r="AD599">
            <v>0</v>
          </cell>
          <cell r="AE599">
            <v>18000</v>
          </cell>
          <cell r="AF599">
            <v>0</v>
          </cell>
          <cell r="AG599">
            <v>10368</v>
          </cell>
          <cell r="AH599">
            <v>0</v>
          </cell>
          <cell r="AI599">
            <v>0</v>
          </cell>
          <cell r="AJ599">
            <v>0</v>
          </cell>
          <cell r="AK599">
            <v>2160</v>
          </cell>
          <cell r="AL599">
            <v>0</v>
          </cell>
          <cell r="AM599">
            <v>558000</v>
          </cell>
          <cell r="AN599">
            <v>0</v>
          </cell>
          <cell r="AO599">
            <v>0</v>
          </cell>
          <cell r="AP599">
            <v>0</v>
          </cell>
          <cell r="AQ599">
            <v>0</v>
          </cell>
          <cell r="AR599">
            <v>0</v>
          </cell>
          <cell r="AS599">
            <v>0</v>
          </cell>
          <cell r="AT599">
            <v>0</v>
          </cell>
          <cell r="AU599">
            <v>0</v>
          </cell>
          <cell r="AV599">
            <v>0</v>
          </cell>
          <cell r="AW599">
            <v>0</v>
          </cell>
          <cell r="AX599">
            <v>0</v>
          </cell>
          <cell r="AY599">
            <v>0</v>
          </cell>
          <cell r="AZ599" t="str">
            <v>SIE PPFF CORP TABLETAS (I) (45 ITEMS)</v>
          </cell>
          <cell r="BA599" t="str">
            <v>INDAGACIÓN DE MERCADO 2DA CONVOCATORIA</v>
          </cell>
          <cell r="BB599" t="str">
            <v>INDAGACIÓN DE MERCADO 2DA CONVOCATORIA</v>
          </cell>
          <cell r="BC599" t="str">
            <v>INDAGACIÓN DE MERCADO 2DA CONVOCATORIA</v>
          </cell>
          <cell r="BD599" t="str">
            <v>SIE-SIE-45-2024-CENARES/MINSA-1</v>
          </cell>
        </row>
        <row r="600">
          <cell r="D600" t="str">
            <v>05634</v>
          </cell>
          <cell r="E600" t="str">
            <v>583000460001</v>
          </cell>
          <cell r="F600" t="str">
            <v>PROPRANOLOL CLORHIDRATO 40 mg  TABLETA</v>
          </cell>
          <cell r="G600" t="str">
            <v>PPFF</v>
          </cell>
          <cell r="H600">
            <v>0.08</v>
          </cell>
          <cell r="I600">
            <v>8.7999999999999995E-2</v>
          </cell>
          <cell r="J600">
            <v>7.0000000000000007E-2</v>
          </cell>
          <cell r="P600">
            <v>1318100</v>
          </cell>
          <cell r="S600">
            <v>90000</v>
          </cell>
          <cell r="U600">
            <v>115000</v>
          </cell>
          <cell r="W600">
            <v>13200</v>
          </cell>
          <cell r="X600">
            <v>24000</v>
          </cell>
          <cell r="AA600">
            <v>1560300</v>
          </cell>
          <cell r="AB600">
            <v>92267.000000000015</v>
          </cell>
          <cell r="AC600">
            <v>0</v>
          </cell>
          <cell r="AD600">
            <v>0</v>
          </cell>
          <cell r="AE600">
            <v>6300.0000000000009</v>
          </cell>
          <cell r="AF600">
            <v>0</v>
          </cell>
          <cell r="AG600">
            <v>8050.0000000000009</v>
          </cell>
          <cell r="AH600">
            <v>0</v>
          </cell>
          <cell r="AI600">
            <v>924.00000000000011</v>
          </cell>
          <cell r="AJ600">
            <v>1680.0000000000002</v>
          </cell>
          <cell r="AK600">
            <v>0</v>
          </cell>
          <cell r="AL600">
            <v>0</v>
          </cell>
          <cell r="AM600">
            <v>109221.00000000001</v>
          </cell>
          <cell r="AN600">
            <v>0</v>
          </cell>
          <cell r="AO600">
            <v>0</v>
          </cell>
          <cell r="AP600">
            <v>0</v>
          </cell>
          <cell r="AQ600">
            <v>0</v>
          </cell>
          <cell r="AR600">
            <v>0</v>
          </cell>
          <cell r="AS600">
            <v>0</v>
          </cell>
          <cell r="AT600">
            <v>0</v>
          </cell>
          <cell r="AU600">
            <v>0</v>
          </cell>
          <cell r="AV600">
            <v>0</v>
          </cell>
          <cell r="AW600">
            <v>0</v>
          </cell>
          <cell r="AX600">
            <v>0</v>
          </cell>
          <cell r="AY600">
            <v>0</v>
          </cell>
          <cell r="AZ600" t="str">
            <v>SIE PPFF CORP TABLETAS (I) (45 ITEMS)</v>
          </cell>
          <cell r="BA600" t="str">
            <v>INDAGACIÓN DE MERCADO 2DA CONVOCATORIA</v>
          </cell>
          <cell r="BB600" t="str">
            <v>INDAGACIÓN DE MERCADO 2DA CONVOCATORIA</v>
          </cell>
          <cell r="BC600" t="str">
            <v>INDAGACIÓN DE MERCADO 2DA CONVOCATORIA</v>
          </cell>
          <cell r="BD600" t="str">
            <v>SIE-SIE-45-2024-CENARES/MINSA-1</v>
          </cell>
        </row>
        <row r="601">
          <cell r="D601" t="str">
            <v>26680</v>
          </cell>
          <cell r="E601" t="str">
            <v>582600480006</v>
          </cell>
          <cell r="F601" t="str">
            <v>MICOFENOLATO MOFETILO 500 mg  TABLETA</v>
          </cell>
          <cell r="G601" t="str">
            <v>PPFF</v>
          </cell>
          <cell r="H601">
            <v>0.85</v>
          </cell>
          <cell r="I601">
            <v>0.93499999999999994</v>
          </cell>
          <cell r="J601">
            <v>0.8</v>
          </cell>
          <cell r="P601">
            <v>995100</v>
          </cell>
          <cell r="U601">
            <v>45000</v>
          </cell>
          <cell r="AA601">
            <v>1040100</v>
          </cell>
          <cell r="AB601">
            <v>796080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36000</v>
          </cell>
          <cell r="AH601">
            <v>0</v>
          </cell>
          <cell r="AI601">
            <v>0</v>
          </cell>
          <cell r="AJ601">
            <v>0</v>
          </cell>
          <cell r="AK601">
            <v>0</v>
          </cell>
          <cell r="AL601">
            <v>0</v>
          </cell>
          <cell r="AM601">
            <v>832080</v>
          </cell>
          <cell r="AN601">
            <v>0</v>
          </cell>
          <cell r="AO601">
            <v>0</v>
          </cell>
          <cell r="AP601">
            <v>0</v>
          </cell>
          <cell r="AQ601">
            <v>0</v>
          </cell>
          <cell r="AR601">
            <v>0</v>
          </cell>
          <cell r="AS601">
            <v>0</v>
          </cell>
          <cell r="AT601">
            <v>0</v>
          </cell>
          <cell r="AU601">
            <v>0</v>
          </cell>
          <cell r="AV601">
            <v>0</v>
          </cell>
          <cell r="AW601">
            <v>0</v>
          </cell>
          <cell r="AX601">
            <v>0</v>
          </cell>
          <cell r="AY601">
            <v>0</v>
          </cell>
          <cell r="AZ601" t="str">
            <v>SIE PPFF CORP TABLETAS (I) (45 ITEMS)</v>
          </cell>
          <cell r="BA601" t="str">
            <v>INDAGACIÓN DE MERCADO 2DA CONVOCATORIA</v>
          </cell>
          <cell r="BB601" t="str">
            <v>INDAGACIÓN DE MERCADO 2DA CONVOCATORIA</v>
          </cell>
          <cell r="BC601" t="str">
            <v>INDAGACIÓN DE MERCADO 2DA CONVOCATORIA</v>
          </cell>
          <cell r="BD601" t="str">
            <v>SIE-SIE-45-2024-CENARES/MINSA-1</v>
          </cell>
        </row>
        <row r="602">
          <cell r="D602" t="str">
            <v>35040</v>
          </cell>
          <cell r="E602" t="str">
            <v>583800710002</v>
          </cell>
          <cell r="F602" t="str">
            <v>OMEPRAZOL (TABLETA DE LIBERACION MODIFICADA) 20 mg  TABLETA</v>
          </cell>
          <cell r="G602" t="str">
            <v>PPFF</v>
          </cell>
          <cell r="H602">
            <v>6.0000000000000005E-2</v>
          </cell>
          <cell r="I602">
            <v>6.6000000000000003E-2</v>
          </cell>
          <cell r="J602">
            <v>0.05</v>
          </cell>
          <cell r="P602">
            <v>35490900</v>
          </cell>
          <cell r="S602">
            <v>1100000</v>
          </cell>
          <cell r="T602">
            <v>260800</v>
          </cell>
          <cell r="U602">
            <v>500000</v>
          </cell>
          <cell r="W602">
            <v>700000</v>
          </cell>
          <cell r="X602">
            <v>400000</v>
          </cell>
          <cell r="Y602">
            <v>100000</v>
          </cell>
          <cell r="AA602">
            <v>38551700</v>
          </cell>
          <cell r="AB602">
            <v>1774545</v>
          </cell>
          <cell r="AC602">
            <v>0</v>
          </cell>
          <cell r="AD602">
            <v>0</v>
          </cell>
          <cell r="AE602">
            <v>55000</v>
          </cell>
          <cell r="AF602">
            <v>13040</v>
          </cell>
          <cell r="AG602">
            <v>25000</v>
          </cell>
          <cell r="AH602">
            <v>0</v>
          </cell>
          <cell r="AI602">
            <v>35000</v>
          </cell>
          <cell r="AJ602">
            <v>20000</v>
          </cell>
          <cell r="AK602">
            <v>5000</v>
          </cell>
          <cell r="AL602">
            <v>0</v>
          </cell>
          <cell r="AM602">
            <v>1927585</v>
          </cell>
          <cell r="AN602">
            <v>0</v>
          </cell>
          <cell r="AO602">
            <v>0</v>
          </cell>
          <cell r="AP602">
            <v>0</v>
          </cell>
          <cell r="AQ602">
            <v>0</v>
          </cell>
          <cell r="AR602">
            <v>0</v>
          </cell>
          <cell r="AS602">
            <v>0</v>
          </cell>
          <cell r="AT602">
            <v>0</v>
          </cell>
          <cell r="AU602">
            <v>0</v>
          </cell>
          <cell r="AV602">
            <v>0</v>
          </cell>
          <cell r="AW602">
            <v>0</v>
          </cell>
          <cell r="AX602">
            <v>0</v>
          </cell>
          <cell r="AY602">
            <v>0</v>
          </cell>
          <cell r="AZ602" t="str">
            <v>SIE PPFF CENTR  TABLETAS (2 ITEMS)</v>
          </cell>
          <cell r="BA602" t="str">
            <v>INDAGACIÓN DE MERCADO 2DA CONVOCATORIA</v>
          </cell>
          <cell r="BB602" t="str">
            <v>INDAGACIÓN DE MERCADO (DESIERTO CENARES - CORPORATIVA)</v>
          </cell>
          <cell r="BC602" t="str">
            <v>INDAGACIÓN DE MERCADO (DESIERTO CENARES - CORPORATIVA)</v>
          </cell>
          <cell r="BD602" t="str">
            <v>SIE-SIE-45-2024-CENARES/MINSA-1</v>
          </cell>
        </row>
        <row r="603">
          <cell r="D603" t="str">
            <v>12224</v>
          </cell>
          <cell r="E603" t="str">
            <v>495701360135</v>
          </cell>
          <cell r="F603" t="str">
            <v>SUTURA NYLON AZUL MONOFILAMENTO 4/0 C/A 3/8 CIRCULO CORTANTE 15 mm X 75 cm   UNIDAD</v>
          </cell>
          <cell r="G603" t="str">
            <v>DDMM Y OTROS</v>
          </cell>
          <cell r="H603" t="str">
            <v>-</v>
          </cell>
          <cell r="I603" t="str">
            <v>-</v>
          </cell>
          <cell r="J603">
            <v>0</v>
          </cell>
          <cell r="P603">
            <v>10680</v>
          </cell>
          <cell r="AA603">
            <v>10680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N603">
            <v>0</v>
          </cell>
          <cell r="AO603">
            <v>0</v>
          </cell>
          <cell r="AP603">
            <v>0</v>
          </cell>
          <cell r="AQ603">
            <v>0</v>
          </cell>
          <cell r="AR603">
            <v>0</v>
          </cell>
          <cell r="AS603">
            <v>0</v>
          </cell>
          <cell r="AT603">
            <v>0</v>
          </cell>
          <cell r="AU603">
            <v>0</v>
          </cell>
          <cell r="AV603">
            <v>0</v>
          </cell>
          <cell r="AW603">
            <v>0</v>
          </cell>
          <cell r="AX603">
            <v>0</v>
          </cell>
          <cell r="AY603">
            <v>0</v>
          </cell>
          <cell r="AZ603" t="str">
            <v>-</v>
          </cell>
          <cell r="BA603" t="str">
            <v>RETIRADO POR SER &lt; 8UIT</v>
          </cell>
          <cell r="BB603" t="str">
            <v>RETIRADO POR SER &lt; 8UIT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riella Edisol Alanya Mercado" refreshedDate="45673.435265277774" createdVersion="5" refreshedVersion="5" minRefreshableVersion="3" recordCount="11">
  <cacheSource type="worksheet">
    <worksheetSource ref="G1:AP12" sheet="BD"/>
  </cacheSource>
  <cacheFields count="36">
    <cacheField name="PLIEGO/SECTOR" numFmtId="0">
      <sharedItems/>
    </cacheField>
    <cacheField name="ENTIDAD ENCARGADA DE SUSCRIBIR EL CONTRATO" numFmtId="0">
      <sharedItems/>
    </cacheField>
    <cacheField name="COD MEF UE" numFmtId="0">
      <sharedItems count="11">
        <s v="1169"/>
        <s v="1235"/>
        <s v="126"/>
        <s v="1317"/>
        <s v="132"/>
        <s v="137"/>
        <s v="141"/>
        <s v="1670"/>
        <s v="874"/>
        <s v="901"/>
        <s v="999"/>
      </sharedItems>
    </cacheField>
    <cacheField name="UNIDAD EJECUTORA" numFmtId="0">
      <sharedItems count="11">
        <s v="REGION CUSCO- HOSPITAL ANTONIO LORENA"/>
        <s v="INSTITUTO NACIONAL DE ENFERMEDADES NEOPLASICAS"/>
        <s v="INSTITUTO NACIONAL DE SALUD DEL NIÑO"/>
        <s v="REGION CALLAO - HOSPITAL DANIEL A. CARRION"/>
        <s v="HOSPITAL NACIONAL HIPOLITO UNANUE"/>
        <s v="HOSPITAL CAYETANO HEREDIA"/>
        <s v="HOSPITAL DE APOYO DEPARTAMENTAL MARIA AUXILIADORA"/>
        <s v="HOSPITAL DE EMERGENCIAS VILLA EL SALVADOR"/>
        <s v="REGION LORETO- HOSPITAL REGIONAL DE LORETO"/>
        <s v="REGION PIURA-HOSPITAL DE APOYO III SULLANA"/>
        <s v="REGION CAJAMARCA-HOSPITAL CAJAMARCA"/>
      </sharedItems>
    </cacheField>
    <cacheField name="PUNTO DE ENTREGA" numFmtId="0">
      <sharedItems count="11">
        <s v="REGION CUSCO- HOSPITAL ANTONIO LORENA"/>
        <s v="INSTITUTO NACIONAL DE ENFERMEDADES NEOPLASICAS"/>
        <s v="INSTITUTO NACIONAL DE SALUD DEL NIÑO"/>
        <s v="REGION CALLAO - HOSPITAL DANIEL A. CARRION"/>
        <s v="HOSPITAL NACIONAL HIPOLITO UNANUE"/>
        <s v="HOSPITAL CAYETANO HEREDIA"/>
        <s v="HOSPITAL DE APOYO DEPARTAMENTAL MARIA AUXILIADORA"/>
        <s v="HOSPITAL DE EMERGENCIAS VILLA EL SALVADOR"/>
        <s v="REGION LORETO- HOSPITAL REGIONAL DE LORETO"/>
        <s v="REGION PIURA-HOSPITAL DE APOYO III SULLANA"/>
        <s v="REGION CAJAMARCA-HOSPITAL CAJAMARCA"/>
      </sharedItems>
    </cacheField>
    <cacheField name="TIPO DE USUARIO" numFmtId="0">
      <sharedItems count="1">
        <s v="SIS"/>
      </sharedItems>
    </cacheField>
    <cacheField name="N° ÍTEM" numFmtId="0">
      <sharedItems containsSemiMixedTypes="0" containsString="0" containsNumber="1" containsInteger="1" minValue="1" maxValue="1" count="1">
        <n v="1"/>
      </sharedItems>
    </cacheField>
    <cacheField name="CÓDIGO SISMED" numFmtId="0">
      <sharedItems count="1">
        <s v="01798"/>
      </sharedItems>
    </cacheField>
    <cacheField name="CÓDIGO SIGA" numFmtId="0">
      <sharedItems count="1">
        <s v="582600900001"/>
      </sharedItems>
    </cacheField>
    <cacheField name="DESCRIPCIÓN DEL PRODUCTO" numFmtId="0">
      <sharedItems count="1">
        <s v="CICLOSPORINA 50 mg  TABLETA"/>
      </sharedItems>
    </cacheField>
    <cacheField name="CANTIDAD REQUERIDA" numFmtId="3">
      <sharedItems containsSemiMixedTypes="0" containsString="0" containsNumber="1" containsInteger="1" minValue="100" maxValue="48000"/>
    </cacheField>
    <cacheField name="MES 1" numFmtId="3">
      <sharedItems containsSemiMixedTypes="0" containsString="0" containsNumber="1" containsInteger="1" minValue="100" maxValue="10000"/>
    </cacheField>
    <cacheField name="MES 2" numFmtId="3">
      <sharedItems containsSemiMixedTypes="0" containsString="0" containsNumber="1" containsInteger="1" minValue="0" maxValue="4000"/>
    </cacheField>
    <cacheField name="MES 3" numFmtId="3">
      <sharedItems containsSemiMixedTypes="0" containsString="0" containsNumber="1" containsInteger="1" minValue="0" maxValue="6000"/>
    </cacheField>
    <cacheField name="MES 4" numFmtId="3">
      <sharedItems containsSemiMixedTypes="0" containsString="0" containsNumber="1" containsInteger="1" minValue="0" maxValue="10000"/>
    </cacheField>
    <cacheField name="MES 5" numFmtId="3">
      <sharedItems containsSemiMixedTypes="0" containsString="0" containsNumber="1" containsInteger="1" minValue="0" maxValue="4000"/>
    </cacheField>
    <cacheField name="MES 6" numFmtId="3">
      <sharedItems containsSemiMixedTypes="0" containsString="0" containsNumber="1" containsInteger="1" minValue="0" maxValue="6000"/>
    </cacheField>
    <cacheField name="MES 7" numFmtId="3">
      <sharedItems containsSemiMixedTypes="0" containsString="0" containsNumber="1" containsInteger="1" minValue="0" maxValue="10000"/>
    </cacheField>
    <cacheField name="MES 8" numFmtId="3">
      <sharedItems containsSemiMixedTypes="0" containsString="0" containsNumber="1" containsInteger="1" minValue="0" maxValue="4000"/>
    </cacheField>
    <cacheField name="MES 9" numFmtId="3">
      <sharedItems containsSemiMixedTypes="0" containsString="0" containsNumber="1" containsInteger="1" minValue="0" maxValue="4000"/>
    </cacheField>
    <cacheField name="MES 10" numFmtId="3">
      <sharedItems containsSemiMixedTypes="0" containsString="0" containsNumber="1" containsInteger="1" minValue="0" maxValue="6000"/>
    </cacheField>
    <cacheField name="MES 11" numFmtId="3">
      <sharedItems containsSemiMixedTypes="0" containsString="0" containsNumber="1" containsInteger="1" minValue="0" maxValue="4000"/>
    </cacheField>
    <cacheField name="MES 12" numFmtId="3">
      <sharedItems containsSemiMixedTypes="0" containsString="0" containsNumber="1" containsInteger="1" minValue="0" maxValue="6000"/>
    </cacheField>
    <cacheField name="DISTRIBUCIÓN TOTAL" numFmtId="3">
      <sharedItems containsSemiMixedTypes="0" containsString="0" containsNumber="1" containsInteger="1" minValue="100" maxValue="48000"/>
    </cacheField>
    <cacheField name="N° ENTREGAS" numFmtId="0">
      <sharedItems containsSemiMixedTypes="0" containsString="0" containsNumber="1" containsInteger="1" minValue="1" maxValue="12"/>
    </cacheField>
    <cacheField name="REGIÓN (SIS)" numFmtId="0">
      <sharedItems count="6">
        <s v="CUSCO"/>
        <s v="LIMA METROPOLITANA"/>
        <s v="CALLAO"/>
        <s v="LORETO"/>
        <s v="PIURA"/>
        <s v="CAJAMARCA"/>
      </sharedItems>
    </cacheField>
    <cacheField name="AGRUPACIÓN" numFmtId="0">
      <sharedItems/>
    </cacheField>
    <cacheField name="SITUACIÓN EXTERNA" numFmtId="0">
      <sharedItems/>
    </cacheField>
    <cacheField name="SITUACIÓN INTERNA" numFmtId="0">
      <sharedItems/>
    </cacheField>
    <cacheField name="PROCEDIMIENTO DE SELECCIÓN" numFmtId="0">
      <sharedItems/>
    </cacheField>
    <cacheField name="PROCEDIMIENTO DE SELECCIÓN 2DA CONVOCATORIA" numFmtId="0">
      <sharedItems/>
    </cacheField>
    <cacheField name="COMENTARIOS" numFmtId="0">
      <sharedItems containsNonDate="0" containsString="0" containsBlank="1"/>
    </cacheField>
    <cacheField name="CONFIRMACIÓN DE NECESIDAD 2024" numFmtId="0">
      <sharedItems containsNonDate="0" containsString="0" containsBlank="1"/>
    </cacheField>
    <cacheField name="PERSISTENCIA 2024" numFmtId="0">
      <sharedItems containsNonDate="0" containsString="0" containsBlank="1"/>
    </cacheField>
    <cacheField name="OBSERVACION PERSISTENCIA 2025" numFmtId="0">
      <sharedItems containsNonDate="0" containsString="0" containsBlank="1"/>
    </cacheField>
    <cacheField name="TIPO PERSISTENCIA 2025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">
  <r>
    <s v="MINSA"/>
    <s v="CENTRO NACIONAL DE ABASTECIMIENTO DE RECURSOS ESTRATEGICOS EN SALUD"/>
    <x v="0"/>
    <x v="0"/>
    <x v="0"/>
    <x v="0"/>
    <x v="0"/>
    <x v="0"/>
    <x v="0"/>
    <x v="0"/>
    <n v="4000"/>
    <n v="4000"/>
    <n v="0"/>
    <n v="0"/>
    <n v="0"/>
    <n v="0"/>
    <n v="0"/>
    <n v="0"/>
    <n v="0"/>
    <n v="0"/>
    <n v="0"/>
    <n v="0"/>
    <n v="0"/>
    <n v="4000"/>
    <n v="1"/>
    <x v="0"/>
    <e v="#N/A"/>
    <e v="#N/A"/>
    <e v="#N/A"/>
    <e v="#N/A"/>
    <e v="#N/A"/>
    <m/>
    <m/>
    <m/>
    <m/>
    <s v="SI"/>
  </r>
  <r>
    <s v="MINSA"/>
    <s v="CENTRO NACIONAL DE ABASTECIMIENTO DE RECURSOS ESTRATEGICOS EN SALUD"/>
    <x v="1"/>
    <x v="1"/>
    <x v="1"/>
    <x v="0"/>
    <x v="0"/>
    <x v="0"/>
    <x v="0"/>
    <x v="0"/>
    <n v="35000"/>
    <n v="6000"/>
    <n v="2000"/>
    <n v="2000"/>
    <n v="2000"/>
    <n v="2000"/>
    <n v="5000"/>
    <n v="2000"/>
    <n v="2000"/>
    <n v="2000"/>
    <n v="2000"/>
    <n v="2000"/>
    <n v="6000"/>
    <n v="35000"/>
    <n v="12"/>
    <x v="1"/>
    <e v="#N/A"/>
    <e v="#N/A"/>
    <e v="#N/A"/>
    <e v="#N/A"/>
    <e v="#N/A"/>
    <m/>
    <m/>
    <m/>
    <m/>
    <s v="SI"/>
  </r>
  <r>
    <s v="MINSA"/>
    <s v="CENTRO NACIONAL DE ABASTECIMIENTO DE RECURSOS ESTRATEGICOS EN SALUD"/>
    <x v="2"/>
    <x v="2"/>
    <x v="2"/>
    <x v="0"/>
    <x v="0"/>
    <x v="0"/>
    <x v="0"/>
    <x v="0"/>
    <n v="24000"/>
    <n v="6000"/>
    <n v="0"/>
    <n v="6000"/>
    <n v="0"/>
    <n v="0"/>
    <n v="6000"/>
    <n v="0"/>
    <n v="0"/>
    <n v="0"/>
    <n v="6000"/>
    <n v="0"/>
    <n v="0"/>
    <n v="24000"/>
    <n v="4"/>
    <x v="1"/>
    <e v="#N/A"/>
    <e v="#N/A"/>
    <e v="#N/A"/>
    <e v="#N/A"/>
    <e v="#N/A"/>
    <m/>
    <m/>
    <m/>
    <m/>
    <s v="SI"/>
  </r>
  <r>
    <s v="MINSA"/>
    <s v="CENTRO NACIONAL DE ABASTECIMIENTO DE RECURSOS ESTRATEGICOS EN SALUD"/>
    <x v="3"/>
    <x v="3"/>
    <x v="3"/>
    <x v="0"/>
    <x v="0"/>
    <x v="0"/>
    <x v="0"/>
    <x v="0"/>
    <n v="16900"/>
    <n v="2000"/>
    <n v="2000"/>
    <n v="2000"/>
    <n v="2000"/>
    <n v="1900"/>
    <n v="1000"/>
    <n v="1000"/>
    <n v="1000"/>
    <n v="1000"/>
    <n v="1000"/>
    <n v="1000"/>
    <n v="1000"/>
    <n v="16900"/>
    <n v="12"/>
    <x v="2"/>
    <e v="#N/A"/>
    <e v="#N/A"/>
    <e v="#N/A"/>
    <e v="#N/A"/>
    <e v="#N/A"/>
    <m/>
    <m/>
    <m/>
    <m/>
    <s v="SI"/>
  </r>
  <r>
    <s v="MINSA"/>
    <s v="CENTRO NACIONAL DE ABASTECIMIENTO DE RECURSOS ESTRATEGICOS EN SALUD"/>
    <x v="4"/>
    <x v="4"/>
    <x v="4"/>
    <x v="0"/>
    <x v="0"/>
    <x v="0"/>
    <x v="0"/>
    <x v="0"/>
    <n v="35000"/>
    <n v="10000"/>
    <n v="0"/>
    <n v="0"/>
    <n v="10000"/>
    <n v="0"/>
    <n v="0"/>
    <n v="10000"/>
    <n v="0"/>
    <n v="0"/>
    <n v="5000"/>
    <n v="0"/>
    <n v="0"/>
    <n v="35000"/>
    <n v="4"/>
    <x v="1"/>
    <e v="#N/A"/>
    <e v="#N/A"/>
    <e v="#N/A"/>
    <e v="#N/A"/>
    <e v="#N/A"/>
    <m/>
    <m/>
    <m/>
    <m/>
    <s v="SI"/>
  </r>
  <r>
    <s v="MINSA"/>
    <s v="CENTRO NACIONAL DE ABASTECIMIENTO DE RECURSOS ESTRATEGICOS EN SALUD"/>
    <x v="5"/>
    <x v="5"/>
    <x v="5"/>
    <x v="0"/>
    <x v="0"/>
    <x v="0"/>
    <x v="0"/>
    <x v="0"/>
    <n v="48000"/>
    <n v="4000"/>
    <n v="4000"/>
    <n v="4000"/>
    <n v="4000"/>
    <n v="4000"/>
    <n v="4000"/>
    <n v="4000"/>
    <n v="4000"/>
    <n v="4000"/>
    <n v="4000"/>
    <n v="4000"/>
    <n v="4000"/>
    <n v="48000"/>
    <n v="12"/>
    <x v="1"/>
    <e v="#N/A"/>
    <e v="#N/A"/>
    <e v="#N/A"/>
    <e v="#N/A"/>
    <e v="#N/A"/>
    <m/>
    <m/>
    <m/>
    <m/>
    <s v="SI"/>
  </r>
  <r>
    <s v="MINSA"/>
    <s v="CENTRO NACIONAL DE ABASTECIMIENTO DE RECURSOS ESTRATEGICOS EN SALUD"/>
    <x v="6"/>
    <x v="6"/>
    <x v="6"/>
    <x v="0"/>
    <x v="0"/>
    <x v="0"/>
    <x v="0"/>
    <x v="0"/>
    <n v="6200"/>
    <n v="2000"/>
    <n v="600"/>
    <n v="600"/>
    <n v="600"/>
    <n v="600"/>
    <n v="600"/>
    <n v="600"/>
    <n v="600"/>
    <n v="0"/>
    <n v="0"/>
    <n v="0"/>
    <n v="0"/>
    <n v="6200"/>
    <n v="8"/>
    <x v="1"/>
    <e v="#N/A"/>
    <e v="#N/A"/>
    <e v="#N/A"/>
    <e v="#N/A"/>
    <e v="#N/A"/>
    <m/>
    <m/>
    <m/>
    <m/>
    <s v="SI"/>
  </r>
  <r>
    <s v="MINSA"/>
    <s v="CENTRO NACIONAL DE ABASTECIMIENTO DE RECURSOS ESTRATEGICOS EN SALUD"/>
    <x v="7"/>
    <x v="7"/>
    <x v="7"/>
    <x v="0"/>
    <x v="0"/>
    <x v="0"/>
    <x v="0"/>
    <x v="0"/>
    <n v="2000"/>
    <n v="2000"/>
    <n v="0"/>
    <n v="0"/>
    <n v="0"/>
    <n v="0"/>
    <n v="0"/>
    <n v="0"/>
    <n v="0"/>
    <n v="0"/>
    <n v="0"/>
    <n v="0"/>
    <n v="0"/>
    <n v="2000"/>
    <n v="1"/>
    <x v="1"/>
    <e v="#N/A"/>
    <e v="#N/A"/>
    <e v="#N/A"/>
    <e v="#N/A"/>
    <e v="#N/A"/>
    <m/>
    <m/>
    <m/>
    <m/>
    <s v="SI"/>
  </r>
  <r>
    <s v="MINSA"/>
    <s v="CENTRO NACIONAL DE ABASTECIMIENTO DE RECURSOS ESTRATEGICOS EN SALUD"/>
    <x v="8"/>
    <x v="8"/>
    <x v="8"/>
    <x v="0"/>
    <x v="0"/>
    <x v="0"/>
    <x v="0"/>
    <x v="0"/>
    <n v="100"/>
    <n v="100"/>
    <n v="0"/>
    <n v="0"/>
    <n v="0"/>
    <n v="0"/>
    <n v="0"/>
    <n v="0"/>
    <n v="0"/>
    <n v="0"/>
    <n v="0"/>
    <n v="0"/>
    <n v="0"/>
    <n v="100"/>
    <n v="1"/>
    <x v="3"/>
    <e v="#N/A"/>
    <e v="#N/A"/>
    <e v="#N/A"/>
    <e v="#N/A"/>
    <e v="#N/A"/>
    <m/>
    <m/>
    <m/>
    <m/>
    <s v="SI"/>
  </r>
  <r>
    <s v="MINSA"/>
    <s v="CENTRO NACIONAL DE ABASTECIMIENTO DE RECURSOS ESTRATEGICOS EN SALUD"/>
    <x v="9"/>
    <x v="9"/>
    <x v="9"/>
    <x v="0"/>
    <x v="0"/>
    <x v="0"/>
    <x v="0"/>
    <x v="0"/>
    <n v="1900"/>
    <n v="600"/>
    <n v="0"/>
    <n v="300"/>
    <n v="0"/>
    <n v="300"/>
    <n v="0"/>
    <n v="300"/>
    <n v="0"/>
    <n v="200"/>
    <n v="0"/>
    <n v="200"/>
    <n v="0"/>
    <n v="1900"/>
    <n v="6"/>
    <x v="4"/>
    <e v="#N/A"/>
    <e v="#N/A"/>
    <e v="#N/A"/>
    <e v="#N/A"/>
    <e v="#N/A"/>
    <m/>
    <m/>
    <m/>
    <m/>
    <s v="SI"/>
  </r>
  <r>
    <s v="MINSA"/>
    <s v="CENTRO NACIONAL DE ABASTECIMIENTO DE RECURSOS ESTRATEGICOS EN SALUD"/>
    <x v="10"/>
    <x v="10"/>
    <x v="10"/>
    <x v="0"/>
    <x v="0"/>
    <x v="0"/>
    <x v="0"/>
    <x v="0"/>
    <n v="1200"/>
    <n v="1200"/>
    <n v="0"/>
    <n v="0"/>
    <n v="0"/>
    <n v="0"/>
    <n v="0"/>
    <n v="0"/>
    <n v="0"/>
    <n v="0"/>
    <n v="0"/>
    <n v="0"/>
    <n v="0"/>
    <n v="1200"/>
    <n v="1"/>
    <x v="5"/>
    <e v="#N/A"/>
    <e v="#N/A"/>
    <e v="#N/A"/>
    <e v="#N/A"/>
    <e v="#N/A"/>
    <m/>
    <m/>
    <m/>
    <m/>
    <s v="SI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2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compact="0" compactData="0" multipleFieldFilters="0">
  <location ref="A3:D15" firstHeaderRow="1" firstDataRow="1" firstDataCol="4"/>
  <pivotFields count="36"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1">
        <item x="0"/>
        <item x="1"/>
        <item x="2"/>
        <item x="3"/>
        <item x="4"/>
        <item x="5"/>
        <item x="6"/>
        <item x="7"/>
        <item x="8"/>
        <item x="9"/>
        <item x="1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1">
        <item x="5"/>
        <item x="6"/>
        <item x="7"/>
        <item x="4"/>
        <item x="1"/>
        <item x="2"/>
        <item x="10"/>
        <item x="3"/>
        <item x="0"/>
        <item x="8"/>
        <item x="9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1">
        <item x="5"/>
        <item x="6"/>
        <item x="7"/>
        <item x="4"/>
        <item x="1"/>
        <item x="2"/>
        <item x="10"/>
        <item x="3"/>
        <item x="0"/>
        <item x="8"/>
        <item x="9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6">
        <item x="5"/>
        <item x="2"/>
        <item x="0"/>
        <item x="1"/>
        <item x="3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4">
    <field x="25"/>
    <field x="2"/>
    <field x="3"/>
    <field x="4"/>
  </rowFields>
  <rowItems count="12">
    <i>
      <x/>
      <x v="10"/>
      <x v="6"/>
      <x v="6"/>
    </i>
    <i>
      <x v="1"/>
      <x v="3"/>
      <x v="7"/>
      <x v="7"/>
    </i>
    <i>
      <x v="2"/>
      <x/>
      <x v="8"/>
      <x v="8"/>
    </i>
    <i>
      <x v="3"/>
      <x v="1"/>
      <x v="4"/>
      <x v="4"/>
    </i>
    <i r="1">
      <x v="2"/>
      <x v="5"/>
      <x v="5"/>
    </i>
    <i r="1">
      <x v="4"/>
      <x v="3"/>
      <x v="3"/>
    </i>
    <i r="1">
      <x v="5"/>
      <x/>
      <x/>
    </i>
    <i r="1">
      <x v="6"/>
      <x v="1"/>
      <x v="1"/>
    </i>
    <i r="1">
      <x v="7"/>
      <x v="2"/>
      <x v="2"/>
    </i>
    <i>
      <x v="4"/>
      <x v="8"/>
      <x v="9"/>
      <x v="9"/>
    </i>
    <i>
      <x v="5"/>
      <x v="9"/>
      <x v="10"/>
      <x v="10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6" tint="0.79998168889431442"/>
    <pageSetUpPr fitToPage="1"/>
  </sheetPr>
  <dimension ref="A1:J8"/>
  <sheetViews>
    <sheetView view="pageBreakPreview" zoomScaleNormal="100" zoomScaleSheetLayoutView="100" workbookViewId="0">
      <pane ySplit="4" topLeftCell="A5" activePane="bottomLeft" state="frozen"/>
      <selection activeCell="A6" sqref="A6"/>
      <selection pane="bottomLeft" activeCell="G15" sqref="G15"/>
    </sheetView>
  </sheetViews>
  <sheetFormatPr baseColWidth="10" defaultRowHeight="15"/>
  <cols>
    <col min="1" max="1" width="5.28515625" style="9" customWidth="1"/>
    <col min="2" max="2" width="10" style="9" customWidth="1"/>
    <col min="3" max="3" width="13" style="9" bestFit="1" customWidth="1"/>
    <col min="4" max="4" width="49.42578125" style="10" customWidth="1"/>
    <col min="5" max="5" width="18.140625" style="10" customWidth="1"/>
    <col min="6" max="6" width="12.5703125" style="9" customWidth="1"/>
    <col min="7" max="7" width="10" style="9" bestFit="1" customWidth="1"/>
    <col min="8" max="8" width="11.42578125" style="6" customWidth="1"/>
    <col min="9" max="9" width="13.7109375" style="6" customWidth="1"/>
    <col min="10" max="10" width="11.42578125" style="6" customWidth="1"/>
    <col min="11" max="16384" width="11.42578125" style="6"/>
  </cols>
  <sheetData>
    <row r="1" spans="1:10" ht="23.25" customHeight="1">
      <c r="A1" s="135" t="s">
        <v>5</v>
      </c>
      <c r="B1" s="135"/>
      <c r="C1" s="135"/>
      <c r="D1" s="135"/>
      <c r="E1" s="135"/>
      <c r="F1" s="135"/>
      <c r="G1" s="135"/>
      <c r="H1" s="135"/>
      <c r="I1" s="135"/>
    </row>
    <row r="2" spans="1:10" ht="36" customHeight="1">
      <c r="A2" s="136" t="s">
        <v>57</v>
      </c>
      <c r="B2" s="136"/>
      <c r="C2" s="136"/>
      <c r="D2" s="136"/>
      <c r="E2" s="136"/>
      <c r="F2" s="136"/>
      <c r="G2" s="136"/>
      <c r="H2" s="136"/>
      <c r="I2" s="136"/>
    </row>
    <row r="3" spans="1:10">
      <c r="A3" s="7"/>
      <c r="B3" s="7"/>
      <c r="C3" s="7"/>
      <c r="D3" s="26"/>
      <c r="E3" s="8">
        <v>6</v>
      </c>
      <c r="F3" s="7"/>
      <c r="G3" s="7">
        <v>18</v>
      </c>
      <c r="H3" s="4"/>
      <c r="I3" s="4">
        <v>17</v>
      </c>
    </row>
    <row r="4" spans="1:10" s="5" customFormat="1" ht="45">
      <c r="A4" s="68" t="s">
        <v>84</v>
      </c>
      <c r="B4" s="68" t="s">
        <v>4</v>
      </c>
      <c r="C4" s="68" t="s">
        <v>60</v>
      </c>
      <c r="D4" s="68" t="s">
        <v>61</v>
      </c>
      <c r="E4" s="68" t="s">
        <v>85</v>
      </c>
      <c r="F4" s="68" t="s">
        <v>86</v>
      </c>
      <c r="G4" s="68" t="s">
        <v>2</v>
      </c>
      <c r="H4" s="68" t="s">
        <v>1</v>
      </c>
      <c r="I4" s="68" t="s">
        <v>0</v>
      </c>
    </row>
    <row r="5" spans="1:10" ht="30.75" customHeight="1">
      <c r="A5" s="40">
        <v>1</v>
      </c>
      <c r="B5" s="40" t="s">
        <v>334</v>
      </c>
      <c r="C5" s="40" t="s">
        <v>1414</v>
      </c>
      <c r="D5" s="47" t="s">
        <v>335</v>
      </c>
      <c r="E5" s="71" t="s">
        <v>48</v>
      </c>
      <c r="F5" s="41">
        <v>11</v>
      </c>
      <c r="G5" s="40">
        <v>12</v>
      </c>
      <c r="H5" s="41">
        <v>1</v>
      </c>
      <c r="I5" s="42">
        <v>174300</v>
      </c>
      <c r="J5" s="6">
        <f>A5</f>
        <v>1</v>
      </c>
    </row>
    <row r="6" spans="1:10" ht="19.5" customHeight="1">
      <c r="A6" s="137" t="s">
        <v>49</v>
      </c>
      <c r="B6" s="138"/>
      <c r="C6" s="138"/>
      <c r="D6" s="138"/>
      <c r="E6" s="138"/>
      <c r="F6" s="138"/>
      <c r="G6" s="138"/>
      <c r="H6" s="139"/>
      <c r="I6" s="67">
        <f>SUM(I5)</f>
        <v>174300</v>
      </c>
    </row>
    <row r="8" spans="1:10">
      <c r="I8" s="35"/>
    </row>
  </sheetData>
  <mergeCells count="3">
    <mergeCell ref="A1:I1"/>
    <mergeCell ref="A2:I2"/>
    <mergeCell ref="A6:H6"/>
  </mergeCells>
  <conditionalFormatting sqref="E5:I5">
    <cfRule type="cellIs" dxfId="33" priority="2" operator="equal">
      <formula>0</formula>
    </cfRule>
  </conditionalFormatting>
  <conditionalFormatting sqref="F5">
    <cfRule type="cellIs" dxfId="32" priority="8" operator="equal">
      <formula>1</formula>
    </cfRule>
  </conditionalFormatting>
  <printOptions horizontalCentered="1"/>
  <pageMargins left="0.59055118110236227" right="0.39370078740157483" top="0.59055118110236227" bottom="0.59055118110236227" header="0.39370078740157483" footer="0.43307086614173229"/>
  <pageSetup paperSize="9" scale="64" fitToHeight="0" orientation="portrait" r:id="rId1"/>
  <headerFooter>
    <oddFooter>&amp;C&amp;P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T12"/>
  <sheetViews>
    <sheetView view="pageBreakPreview" zoomScaleNormal="100" zoomScaleSheetLayoutView="100" workbookViewId="0">
      <pane ySplit="5" topLeftCell="A6" activePane="bottomLeft" state="frozen"/>
      <selection activeCell="A6" sqref="A6"/>
      <selection pane="bottomLeft" activeCell="T8" sqref="T8"/>
    </sheetView>
  </sheetViews>
  <sheetFormatPr baseColWidth="10" defaultColWidth="11.42578125" defaultRowHeight="15"/>
  <cols>
    <col min="1" max="1" width="15.7109375" style="69" customWidth="1"/>
    <col min="2" max="2" width="6" style="11" bestFit="1" customWidth="1"/>
    <col min="3" max="3" width="7.7109375" style="11" customWidth="1"/>
    <col min="4" max="4" width="13.42578125" style="11" bestFit="1" customWidth="1"/>
    <col min="5" max="5" width="33.7109375" style="13" bestFit="1" customWidth="1"/>
    <col min="6" max="6" width="11" style="12" bestFit="1" customWidth="1"/>
    <col min="7" max="13" width="9.140625" style="12" bestFit="1" customWidth="1"/>
    <col min="14" max="15" width="8" style="12" bestFit="1" customWidth="1"/>
    <col min="16" max="18" width="7.7109375" style="12" bestFit="1" customWidth="1"/>
    <col min="19" max="19" width="11.5703125" style="12" bestFit="1" customWidth="1"/>
    <col min="20" max="20" width="8.85546875" style="12" bestFit="1" customWidth="1"/>
    <col min="21" max="16384" width="11.42578125" style="12"/>
  </cols>
  <sheetData>
    <row r="1" spans="1:20" ht="15.75">
      <c r="A1" s="143" t="s">
        <v>6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</row>
    <row r="2" spans="1:20" ht="15.75" customHeight="1">
      <c r="A2" s="144" t="s">
        <v>52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</row>
    <row r="3" spans="1:20" ht="5.25" customHeight="1">
      <c r="A3" s="72"/>
      <c r="B3" s="17"/>
      <c r="C3" s="5"/>
      <c r="D3" s="5"/>
      <c r="E3" s="5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</row>
    <row r="4" spans="1:20" s="5" customFormat="1" ht="12.75" customHeight="1">
      <c r="A4" s="145" t="s">
        <v>91</v>
      </c>
      <c r="B4" s="145" t="s">
        <v>31</v>
      </c>
      <c r="C4" s="145" t="s">
        <v>60</v>
      </c>
      <c r="D4" s="145" t="s">
        <v>4</v>
      </c>
      <c r="E4" s="145" t="s">
        <v>30</v>
      </c>
      <c r="F4" s="145" t="s">
        <v>0</v>
      </c>
      <c r="G4" s="147" t="s">
        <v>7</v>
      </c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9"/>
      <c r="S4" s="145" t="s">
        <v>8</v>
      </c>
      <c r="T4" s="145" t="s">
        <v>9</v>
      </c>
    </row>
    <row r="5" spans="1:20" s="16" customFormat="1" ht="12.75">
      <c r="A5" s="146"/>
      <c r="B5" s="146"/>
      <c r="C5" s="146"/>
      <c r="D5" s="146"/>
      <c r="E5" s="146"/>
      <c r="F5" s="146"/>
      <c r="G5" s="84" t="s">
        <v>10</v>
      </c>
      <c r="H5" s="84" t="s">
        <v>11</v>
      </c>
      <c r="I5" s="84" t="s">
        <v>12</v>
      </c>
      <c r="J5" s="84" t="s">
        <v>13</v>
      </c>
      <c r="K5" s="84" t="s">
        <v>14</v>
      </c>
      <c r="L5" s="84" t="s">
        <v>15</v>
      </c>
      <c r="M5" s="84" t="s">
        <v>16</v>
      </c>
      <c r="N5" s="84" t="s">
        <v>17</v>
      </c>
      <c r="O5" s="84" t="s">
        <v>18</v>
      </c>
      <c r="P5" s="84" t="s">
        <v>19</v>
      </c>
      <c r="Q5" s="84" t="s">
        <v>20</v>
      </c>
      <c r="R5" s="84" t="s">
        <v>21</v>
      </c>
      <c r="S5" s="146"/>
      <c r="T5" s="146"/>
    </row>
    <row r="6" spans="1:20" s="16" customFormat="1" ht="27" customHeight="1">
      <c r="A6" s="49" t="s">
        <v>43</v>
      </c>
      <c r="B6" s="50">
        <v>1</v>
      </c>
      <c r="C6" s="50" t="s">
        <v>334</v>
      </c>
      <c r="D6" s="50" t="s">
        <v>1414</v>
      </c>
      <c r="E6" s="66" t="s">
        <v>335</v>
      </c>
      <c r="F6" s="51">
        <v>1200</v>
      </c>
      <c r="G6" s="52">
        <v>1200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3">
        <v>0</v>
      </c>
      <c r="Q6" s="53">
        <v>0</v>
      </c>
      <c r="R6" s="53">
        <v>0</v>
      </c>
      <c r="S6" s="53">
        <f>SUM(G6:R6)</f>
        <v>1200</v>
      </c>
      <c r="T6" s="54">
        <f t="shared" ref="T6:T11" si="0">COUNTIF(G6:R6,"&gt;0")</f>
        <v>1</v>
      </c>
    </row>
    <row r="7" spans="1:20" s="16" customFormat="1" ht="27" customHeight="1">
      <c r="A7" s="49" t="s">
        <v>1409</v>
      </c>
      <c r="B7" s="50">
        <v>1</v>
      </c>
      <c r="C7" s="50" t="s">
        <v>334</v>
      </c>
      <c r="D7" s="50" t="s">
        <v>1414</v>
      </c>
      <c r="E7" s="66" t="s">
        <v>335</v>
      </c>
      <c r="F7" s="51">
        <v>16900</v>
      </c>
      <c r="G7" s="52">
        <v>2000</v>
      </c>
      <c r="H7" s="53">
        <v>2000</v>
      </c>
      <c r="I7" s="53">
        <v>2000</v>
      </c>
      <c r="J7" s="53">
        <v>2000</v>
      </c>
      <c r="K7" s="53">
        <v>1900</v>
      </c>
      <c r="L7" s="53">
        <v>1000</v>
      </c>
      <c r="M7" s="53">
        <v>1000</v>
      </c>
      <c r="N7" s="53">
        <v>1000</v>
      </c>
      <c r="O7" s="53">
        <v>1000</v>
      </c>
      <c r="P7" s="53">
        <v>1000</v>
      </c>
      <c r="Q7" s="53">
        <v>1000</v>
      </c>
      <c r="R7" s="53">
        <v>1000</v>
      </c>
      <c r="S7" s="53">
        <f t="shared" ref="S7:S11" si="1">SUM(G7:R7)</f>
        <v>16900</v>
      </c>
      <c r="T7" s="54">
        <f t="shared" si="0"/>
        <v>12</v>
      </c>
    </row>
    <row r="8" spans="1:20" s="16" customFormat="1" ht="27" customHeight="1">
      <c r="A8" s="49" t="s">
        <v>44</v>
      </c>
      <c r="B8" s="50">
        <v>1</v>
      </c>
      <c r="C8" s="50" t="s">
        <v>334</v>
      </c>
      <c r="D8" s="50" t="s">
        <v>1414</v>
      </c>
      <c r="E8" s="66" t="s">
        <v>335</v>
      </c>
      <c r="F8" s="51">
        <v>4000</v>
      </c>
      <c r="G8" s="52">
        <v>4000</v>
      </c>
      <c r="H8" s="53">
        <v>0</v>
      </c>
      <c r="I8" s="53">
        <v>0</v>
      </c>
      <c r="J8" s="53">
        <v>0</v>
      </c>
      <c r="K8" s="53">
        <v>0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f t="shared" si="1"/>
        <v>4000</v>
      </c>
      <c r="T8" s="54">
        <f t="shared" si="0"/>
        <v>1</v>
      </c>
    </row>
    <row r="9" spans="1:20" s="16" customFormat="1" ht="27" customHeight="1">
      <c r="A9" s="49" t="s">
        <v>74</v>
      </c>
      <c r="B9" s="50">
        <v>1</v>
      </c>
      <c r="C9" s="50" t="s">
        <v>334</v>
      </c>
      <c r="D9" s="50" t="s">
        <v>1414</v>
      </c>
      <c r="E9" s="66" t="s">
        <v>335</v>
      </c>
      <c r="F9" s="51">
        <v>150200</v>
      </c>
      <c r="G9" s="52">
        <v>30000</v>
      </c>
      <c r="H9" s="53">
        <v>6600</v>
      </c>
      <c r="I9" s="53">
        <v>12600</v>
      </c>
      <c r="J9" s="53">
        <v>16600</v>
      </c>
      <c r="K9" s="53">
        <v>6600</v>
      </c>
      <c r="L9" s="53">
        <v>15600</v>
      </c>
      <c r="M9" s="53">
        <v>16600</v>
      </c>
      <c r="N9" s="53">
        <v>6600</v>
      </c>
      <c r="O9" s="53">
        <v>6000</v>
      </c>
      <c r="P9" s="53">
        <v>17000</v>
      </c>
      <c r="Q9" s="53">
        <v>6000</v>
      </c>
      <c r="R9" s="53">
        <v>10000</v>
      </c>
      <c r="S9" s="53">
        <f t="shared" si="1"/>
        <v>150200</v>
      </c>
      <c r="T9" s="54">
        <f t="shared" si="0"/>
        <v>12</v>
      </c>
    </row>
    <row r="10" spans="1:20" s="16" customFormat="1" ht="27" customHeight="1">
      <c r="A10" s="49" t="s">
        <v>45</v>
      </c>
      <c r="B10" s="50">
        <v>1</v>
      </c>
      <c r="C10" s="50" t="s">
        <v>334</v>
      </c>
      <c r="D10" s="50" t="s">
        <v>1414</v>
      </c>
      <c r="E10" s="66" t="s">
        <v>335</v>
      </c>
      <c r="F10" s="51">
        <v>100</v>
      </c>
      <c r="G10" s="52">
        <v>100</v>
      </c>
      <c r="H10" s="53">
        <v>0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53">
        <v>0</v>
      </c>
      <c r="O10" s="53">
        <v>0</v>
      </c>
      <c r="P10" s="53">
        <v>0</v>
      </c>
      <c r="Q10" s="53">
        <v>0</v>
      </c>
      <c r="R10" s="53">
        <v>0</v>
      </c>
      <c r="S10" s="53">
        <f t="shared" si="1"/>
        <v>100</v>
      </c>
      <c r="T10" s="54">
        <f t="shared" si="0"/>
        <v>1</v>
      </c>
    </row>
    <row r="11" spans="1:20" s="16" customFormat="1" ht="27" customHeight="1">
      <c r="A11" s="49" t="s">
        <v>47</v>
      </c>
      <c r="B11" s="50">
        <v>1</v>
      </c>
      <c r="C11" s="50" t="s">
        <v>334</v>
      </c>
      <c r="D11" s="50" t="s">
        <v>1414</v>
      </c>
      <c r="E11" s="66" t="s">
        <v>335</v>
      </c>
      <c r="F11" s="51">
        <v>1900</v>
      </c>
      <c r="G11" s="52">
        <v>600</v>
      </c>
      <c r="H11" s="53">
        <v>0</v>
      </c>
      <c r="I11" s="53">
        <v>300</v>
      </c>
      <c r="J11" s="53">
        <v>0</v>
      </c>
      <c r="K11" s="53">
        <v>300</v>
      </c>
      <c r="L11" s="53">
        <v>0</v>
      </c>
      <c r="M11" s="53">
        <v>300</v>
      </c>
      <c r="N11" s="53">
        <v>0</v>
      </c>
      <c r="O11" s="53">
        <v>200</v>
      </c>
      <c r="P11" s="53">
        <v>0</v>
      </c>
      <c r="Q11" s="53">
        <v>200</v>
      </c>
      <c r="R11" s="53">
        <v>0</v>
      </c>
      <c r="S11" s="53">
        <f t="shared" si="1"/>
        <v>1900</v>
      </c>
      <c r="T11" s="54">
        <f t="shared" si="0"/>
        <v>6</v>
      </c>
    </row>
    <row r="12" spans="1:20" s="16" customFormat="1" ht="27" customHeight="1">
      <c r="A12" s="140" t="s">
        <v>49</v>
      </c>
      <c r="B12" s="141"/>
      <c r="C12" s="141"/>
      <c r="D12" s="141"/>
      <c r="E12" s="142"/>
      <c r="F12" s="129">
        <f>SUM(F6:F11)</f>
        <v>174300</v>
      </c>
      <c r="G12" s="129">
        <f t="shared" ref="G12:S12" si="2">SUM(G6:G11)</f>
        <v>37900</v>
      </c>
      <c r="H12" s="129">
        <f t="shared" si="2"/>
        <v>8600</v>
      </c>
      <c r="I12" s="129">
        <f t="shared" si="2"/>
        <v>14900</v>
      </c>
      <c r="J12" s="129">
        <f t="shared" si="2"/>
        <v>18600</v>
      </c>
      <c r="K12" s="129">
        <f t="shared" si="2"/>
        <v>8800</v>
      </c>
      <c r="L12" s="129">
        <f t="shared" si="2"/>
        <v>16600</v>
      </c>
      <c r="M12" s="129">
        <f t="shared" si="2"/>
        <v>17900</v>
      </c>
      <c r="N12" s="129">
        <f t="shared" si="2"/>
        <v>7600</v>
      </c>
      <c r="O12" s="129">
        <f t="shared" si="2"/>
        <v>7200</v>
      </c>
      <c r="P12" s="129">
        <f t="shared" si="2"/>
        <v>18000</v>
      </c>
      <c r="Q12" s="129">
        <f t="shared" si="2"/>
        <v>7200</v>
      </c>
      <c r="R12" s="129">
        <f t="shared" si="2"/>
        <v>11000</v>
      </c>
      <c r="S12" s="129">
        <f t="shared" si="2"/>
        <v>174300</v>
      </c>
    </row>
  </sheetData>
  <mergeCells count="12">
    <mergeCell ref="A12:E12"/>
    <mergeCell ref="A1:T1"/>
    <mergeCell ref="A2:T2"/>
    <mergeCell ref="A4:A5"/>
    <mergeCell ref="B4:B5"/>
    <mergeCell ref="C4:C5"/>
    <mergeCell ref="E4:E5"/>
    <mergeCell ref="F4:F5"/>
    <mergeCell ref="G4:R4"/>
    <mergeCell ref="S4:S5"/>
    <mergeCell ref="T4:T5"/>
    <mergeCell ref="D4:D5"/>
  </mergeCells>
  <printOptions horizontalCentered="1"/>
  <pageMargins left="0.47244094488188981" right="0.47244094488188981" top="0.39370078740157483" bottom="1.1811023622047245" header="0.51181102362204722" footer="0.31496062992125984"/>
  <pageSetup paperSize="9" scale="64" fitToHeight="0" orientation="landscape" r:id="rId1"/>
  <headerFooter>
    <oddFooter>&amp;C&amp;P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CK395"/>
  <sheetViews>
    <sheetView view="pageBreakPreview" zoomScale="115" zoomScaleNormal="100" zoomScaleSheetLayoutView="115" workbookViewId="0">
      <pane ySplit="5" topLeftCell="A6" activePane="bottomLeft" state="frozen"/>
      <selection activeCell="A6" sqref="A6"/>
      <selection pane="bottomLeft" activeCell="S6" sqref="S6"/>
    </sheetView>
  </sheetViews>
  <sheetFormatPr baseColWidth="10" defaultColWidth="11.42578125" defaultRowHeight="15"/>
  <cols>
    <col min="1" max="1" width="5.140625" style="11" customWidth="1"/>
    <col min="2" max="2" width="9.42578125" style="11" customWidth="1"/>
    <col min="3" max="3" width="13" style="11" bestFit="1" customWidth="1"/>
    <col min="4" max="4" width="42.5703125" style="13" customWidth="1"/>
    <col min="5" max="5" width="10.85546875" style="12" bestFit="1" customWidth="1"/>
    <col min="6" max="6" width="10" style="12" bestFit="1" customWidth="1"/>
    <col min="7" max="7" width="8.85546875" style="12" bestFit="1" customWidth="1"/>
    <col min="8" max="8" width="9.7109375" style="12" bestFit="1" customWidth="1"/>
    <col min="9" max="9" width="8.85546875" style="12" bestFit="1" customWidth="1"/>
    <col min="10" max="10" width="9.7109375" style="12" bestFit="1" customWidth="1"/>
    <col min="11" max="11" width="8.85546875" style="12" bestFit="1" customWidth="1"/>
    <col min="12" max="12" width="9.7109375" style="12" bestFit="1" customWidth="1"/>
    <col min="13" max="13" width="8.85546875" style="12" bestFit="1" customWidth="1"/>
    <col min="14" max="14" width="9.7109375" style="12" bestFit="1" customWidth="1"/>
    <col min="15" max="17" width="8.85546875" style="12" bestFit="1" customWidth="1"/>
    <col min="18" max="18" width="11.7109375" style="12" bestFit="1" customWidth="1"/>
    <col min="19" max="19" width="9" style="12" bestFit="1" customWidth="1"/>
    <col min="20" max="33" width="11.42578125" style="59"/>
    <col min="34" max="16384" width="11.42578125" style="12"/>
  </cols>
  <sheetData>
    <row r="1" spans="1:89" ht="23.25" customHeight="1">
      <c r="A1" s="144" t="s">
        <v>53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</row>
    <row r="2" spans="1:89" ht="15.75" customHeight="1">
      <c r="A2" s="144" t="s">
        <v>54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</row>
    <row r="3" spans="1:89" ht="7.5" customHeight="1">
      <c r="A3" s="60"/>
      <c r="B3" s="60"/>
      <c r="C3" s="60"/>
      <c r="D3" s="61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59"/>
    </row>
    <row r="4" spans="1:89" s="63" customFormat="1" ht="21.75" customHeight="1">
      <c r="A4" s="151" t="s">
        <v>31</v>
      </c>
      <c r="B4" s="151" t="s">
        <v>4</v>
      </c>
      <c r="C4" s="151" t="s">
        <v>60</v>
      </c>
      <c r="D4" s="151" t="s">
        <v>30</v>
      </c>
      <c r="E4" s="151" t="s">
        <v>0</v>
      </c>
      <c r="F4" s="153" t="s">
        <v>7</v>
      </c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5"/>
      <c r="R4" s="151" t="s">
        <v>8</v>
      </c>
      <c r="S4" s="151" t="s">
        <v>9</v>
      </c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</row>
    <row r="5" spans="1:89" s="63" customFormat="1" ht="24.75" customHeight="1">
      <c r="A5" s="152"/>
      <c r="B5" s="152"/>
      <c r="C5" s="152"/>
      <c r="D5" s="152"/>
      <c r="E5" s="152"/>
      <c r="F5" s="48" t="s">
        <v>62</v>
      </c>
      <c r="G5" s="48" t="s">
        <v>63</v>
      </c>
      <c r="H5" s="48" t="s">
        <v>64</v>
      </c>
      <c r="I5" s="48" t="s">
        <v>65</v>
      </c>
      <c r="J5" s="48" t="s">
        <v>66</v>
      </c>
      <c r="K5" s="48" t="s">
        <v>67</v>
      </c>
      <c r="L5" s="48" t="s">
        <v>68</v>
      </c>
      <c r="M5" s="48" t="s">
        <v>69</v>
      </c>
      <c r="N5" s="48" t="s">
        <v>70</v>
      </c>
      <c r="O5" s="48" t="s">
        <v>71</v>
      </c>
      <c r="P5" s="48" t="s">
        <v>72</v>
      </c>
      <c r="Q5" s="48" t="s">
        <v>73</v>
      </c>
      <c r="R5" s="152"/>
      <c r="S5" s="15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</row>
    <row r="6" spans="1:89" s="14" customFormat="1" ht="24" customHeight="1">
      <c r="A6" s="55">
        <v>1</v>
      </c>
      <c r="B6" s="44" t="s">
        <v>334</v>
      </c>
      <c r="C6" s="44" t="s">
        <v>1414</v>
      </c>
      <c r="D6" s="57" t="s">
        <v>335</v>
      </c>
      <c r="E6" s="56">
        <v>174300</v>
      </c>
      <c r="F6" s="56">
        <v>37900</v>
      </c>
      <c r="G6" s="56">
        <v>8600</v>
      </c>
      <c r="H6" s="56">
        <v>14900</v>
      </c>
      <c r="I6" s="56">
        <v>18600</v>
      </c>
      <c r="J6" s="56">
        <v>8800</v>
      </c>
      <c r="K6" s="56">
        <v>16600</v>
      </c>
      <c r="L6" s="56">
        <v>17900</v>
      </c>
      <c r="M6" s="56">
        <v>7600</v>
      </c>
      <c r="N6" s="56">
        <v>7200</v>
      </c>
      <c r="O6" s="56">
        <v>18000</v>
      </c>
      <c r="P6" s="56">
        <v>7200</v>
      </c>
      <c r="Q6" s="56">
        <v>11000</v>
      </c>
      <c r="R6" s="56">
        <v>174300</v>
      </c>
      <c r="S6" s="58">
        <v>12</v>
      </c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</row>
    <row r="7" spans="1:89" s="59" customFormat="1" ht="24.75" customHeight="1">
      <c r="A7" s="150" t="s">
        <v>49</v>
      </c>
      <c r="B7" s="150"/>
      <c r="C7" s="150"/>
      <c r="D7" s="150"/>
      <c r="E7" s="74">
        <f>SUM(E6)</f>
        <v>174300</v>
      </c>
      <c r="F7" s="74">
        <f t="shared" ref="F7:R7" si="0">SUM(F6)</f>
        <v>37900</v>
      </c>
      <c r="G7" s="74">
        <f t="shared" si="0"/>
        <v>8600</v>
      </c>
      <c r="H7" s="74">
        <f t="shared" si="0"/>
        <v>14900</v>
      </c>
      <c r="I7" s="74">
        <f t="shared" si="0"/>
        <v>18600</v>
      </c>
      <c r="J7" s="74">
        <f t="shared" si="0"/>
        <v>8800</v>
      </c>
      <c r="K7" s="74">
        <f t="shared" si="0"/>
        <v>16600</v>
      </c>
      <c r="L7" s="74">
        <f t="shared" si="0"/>
        <v>17900</v>
      </c>
      <c r="M7" s="74">
        <f t="shared" si="0"/>
        <v>7600</v>
      </c>
      <c r="N7" s="74">
        <f t="shared" si="0"/>
        <v>7200</v>
      </c>
      <c r="O7" s="74">
        <f t="shared" si="0"/>
        <v>18000</v>
      </c>
      <c r="P7" s="74">
        <f t="shared" si="0"/>
        <v>7200</v>
      </c>
      <c r="Q7" s="74">
        <f t="shared" si="0"/>
        <v>11000</v>
      </c>
      <c r="R7" s="74">
        <f t="shared" si="0"/>
        <v>174300</v>
      </c>
    </row>
    <row r="8" spans="1:89" s="59" customFormat="1">
      <c r="A8" s="64"/>
      <c r="B8" s="64"/>
      <c r="C8" s="64"/>
      <c r="D8" s="65"/>
    </row>
    <row r="9" spans="1:89" s="59" customFormat="1">
      <c r="A9" s="64"/>
      <c r="B9" s="64"/>
      <c r="C9" s="64"/>
      <c r="D9" s="65"/>
    </row>
    <row r="10" spans="1:89" s="59" customFormat="1">
      <c r="A10" s="64"/>
      <c r="B10" s="64"/>
      <c r="C10" s="64"/>
      <c r="D10" s="65"/>
    </row>
    <row r="11" spans="1:89" s="59" customFormat="1">
      <c r="A11" s="64"/>
      <c r="B11" s="64"/>
      <c r="C11" s="64"/>
      <c r="D11" s="65"/>
    </row>
    <row r="12" spans="1:89" s="59" customFormat="1">
      <c r="A12" s="64"/>
      <c r="B12" s="64"/>
      <c r="C12" s="64"/>
      <c r="D12" s="65"/>
    </row>
    <row r="13" spans="1:89" s="59" customFormat="1">
      <c r="A13" s="64"/>
      <c r="B13" s="64"/>
      <c r="C13" s="64"/>
      <c r="D13" s="65"/>
    </row>
    <row r="14" spans="1:89" s="59" customFormat="1">
      <c r="A14" s="64"/>
      <c r="B14" s="64"/>
      <c r="C14" s="64"/>
      <c r="D14" s="65"/>
    </row>
    <row r="15" spans="1:89" s="59" customFormat="1">
      <c r="A15" s="64"/>
      <c r="B15" s="64"/>
      <c r="C15" s="64"/>
      <c r="D15" s="65"/>
    </row>
    <row r="16" spans="1:89" s="59" customFormat="1">
      <c r="A16" s="64"/>
      <c r="B16" s="64"/>
      <c r="C16" s="64"/>
      <c r="D16" s="65"/>
    </row>
    <row r="17" spans="1:4" s="59" customFormat="1">
      <c r="A17" s="64"/>
      <c r="B17" s="64"/>
      <c r="C17" s="64"/>
      <c r="D17" s="65"/>
    </row>
    <row r="18" spans="1:4" s="59" customFormat="1">
      <c r="A18" s="64"/>
      <c r="B18" s="64"/>
      <c r="C18" s="64"/>
      <c r="D18" s="65"/>
    </row>
    <row r="19" spans="1:4" s="59" customFormat="1">
      <c r="A19" s="64"/>
      <c r="B19" s="64"/>
      <c r="C19" s="64"/>
      <c r="D19" s="65"/>
    </row>
    <row r="20" spans="1:4" s="59" customFormat="1">
      <c r="A20" s="64"/>
      <c r="B20" s="64"/>
      <c r="C20" s="64"/>
      <c r="D20" s="65"/>
    </row>
    <row r="21" spans="1:4" s="59" customFormat="1">
      <c r="A21" s="64"/>
      <c r="B21" s="64"/>
      <c r="C21" s="64"/>
      <c r="D21" s="65"/>
    </row>
    <row r="22" spans="1:4" s="59" customFormat="1">
      <c r="A22" s="64"/>
      <c r="B22" s="64"/>
      <c r="C22" s="64"/>
      <c r="D22" s="65"/>
    </row>
    <row r="23" spans="1:4" s="59" customFormat="1">
      <c r="A23" s="64"/>
      <c r="B23" s="64"/>
      <c r="C23" s="64"/>
      <c r="D23" s="65"/>
    </row>
    <row r="24" spans="1:4" s="59" customFormat="1">
      <c r="A24" s="64"/>
      <c r="B24" s="64"/>
      <c r="C24" s="64"/>
      <c r="D24" s="65"/>
    </row>
    <row r="25" spans="1:4" s="59" customFormat="1">
      <c r="A25" s="64"/>
      <c r="B25" s="64"/>
      <c r="C25" s="64"/>
      <c r="D25" s="65"/>
    </row>
    <row r="26" spans="1:4" s="59" customFormat="1">
      <c r="A26" s="64"/>
      <c r="B26" s="64"/>
      <c r="C26" s="64"/>
      <c r="D26" s="65"/>
    </row>
    <row r="27" spans="1:4" s="59" customFormat="1">
      <c r="A27" s="64"/>
      <c r="B27" s="64"/>
      <c r="C27" s="64"/>
      <c r="D27" s="65"/>
    </row>
    <row r="28" spans="1:4" s="59" customFormat="1">
      <c r="A28" s="64"/>
      <c r="B28" s="64"/>
      <c r="C28" s="64"/>
      <c r="D28" s="65"/>
    </row>
    <row r="29" spans="1:4" s="59" customFormat="1">
      <c r="A29" s="64"/>
      <c r="B29" s="64"/>
      <c r="C29" s="64"/>
      <c r="D29" s="65"/>
    </row>
    <row r="30" spans="1:4" s="59" customFormat="1">
      <c r="A30" s="64"/>
      <c r="B30" s="64"/>
      <c r="C30" s="64"/>
      <c r="D30" s="65"/>
    </row>
    <row r="31" spans="1:4" s="59" customFormat="1">
      <c r="A31" s="64"/>
      <c r="B31" s="64"/>
      <c r="C31" s="64"/>
      <c r="D31" s="65"/>
    </row>
    <row r="32" spans="1:4" s="59" customFormat="1">
      <c r="A32" s="64"/>
      <c r="B32" s="64"/>
      <c r="C32" s="64"/>
      <c r="D32" s="65"/>
    </row>
    <row r="33" spans="1:4" s="59" customFormat="1">
      <c r="A33" s="64"/>
      <c r="B33" s="64"/>
      <c r="C33" s="64"/>
      <c r="D33" s="65"/>
    </row>
    <row r="34" spans="1:4" s="59" customFormat="1">
      <c r="A34" s="64"/>
      <c r="B34" s="64"/>
      <c r="C34" s="64"/>
      <c r="D34" s="65"/>
    </row>
    <row r="35" spans="1:4" s="59" customFormat="1">
      <c r="A35" s="64"/>
      <c r="B35" s="64"/>
      <c r="C35" s="64"/>
      <c r="D35" s="65"/>
    </row>
    <row r="36" spans="1:4" s="59" customFormat="1">
      <c r="A36" s="64"/>
      <c r="B36" s="64"/>
      <c r="C36" s="64"/>
      <c r="D36" s="65"/>
    </row>
    <row r="37" spans="1:4" s="59" customFormat="1">
      <c r="A37" s="64"/>
      <c r="B37" s="64"/>
      <c r="C37" s="64"/>
      <c r="D37" s="65"/>
    </row>
    <row r="38" spans="1:4" s="59" customFormat="1">
      <c r="A38" s="64"/>
      <c r="B38" s="64"/>
      <c r="C38" s="64"/>
      <c r="D38" s="65"/>
    </row>
    <row r="39" spans="1:4" s="59" customFormat="1">
      <c r="A39" s="64"/>
      <c r="B39" s="64"/>
      <c r="C39" s="64"/>
      <c r="D39" s="65"/>
    </row>
    <row r="40" spans="1:4" s="59" customFormat="1">
      <c r="A40" s="64"/>
      <c r="B40" s="64"/>
      <c r="C40" s="64"/>
      <c r="D40" s="65"/>
    </row>
    <row r="41" spans="1:4" s="59" customFormat="1">
      <c r="A41" s="64"/>
      <c r="B41" s="64"/>
      <c r="C41" s="64"/>
      <c r="D41" s="65"/>
    </row>
    <row r="42" spans="1:4" s="59" customFormat="1">
      <c r="A42" s="64"/>
      <c r="B42" s="64"/>
      <c r="C42" s="64"/>
      <c r="D42" s="65"/>
    </row>
    <row r="43" spans="1:4" s="59" customFormat="1">
      <c r="A43" s="64"/>
      <c r="B43" s="64"/>
      <c r="C43" s="64"/>
      <c r="D43" s="65"/>
    </row>
    <row r="44" spans="1:4" s="59" customFormat="1">
      <c r="A44" s="64"/>
      <c r="B44" s="64"/>
      <c r="C44" s="64"/>
      <c r="D44" s="65"/>
    </row>
    <row r="45" spans="1:4" s="59" customFormat="1">
      <c r="A45" s="64"/>
      <c r="B45" s="64"/>
      <c r="C45" s="64"/>
      <c r="D45" s="65"/>
    </row>
    <row r="46" spans="1:4" s="59" customFormat="1">
      <c r="A46" s="64"/>
      <c r="B46" s="64"/>
      <c r="C46" s="64"/>
      <c r="D46" s="65"/>
    </row>
    <row r="47" spans="1:4" s="59" customFormat="1">
      <c r="A47" s="64"/>
      <c r="B47" s="64"/>
      <c r="C47" s="64"/>
      <c r="D47" s="65"/>
    </row>
    <row r="48" spans="1:4" s="59" customFormat="1">
      <c r="A48" s="64"/>
      <c r="B48" s="64"/>
      <c r="C48" s="64"/>
      <c r="D48" s="65"/>
    </row>
    <row r="49" spans="1:4" s="59" customFormat="1">
      <c r="A49" s="64"/>
      <c r="B49" s="64"/>
      <c r="C49" s="64"/>
      <c r="D49" s="65"/>
    </row>
    <row r="50" spans="1:4" s="59" customFormat="1">
      <c r="A50" s="64"/>
      <c r="B50" s="64"/>
      <c r="C50" s="64"/>
      <c r="D50" s="65"/>
    </row>
    <row r="51" spans="1:4" s="59" customFormat="1">
      <c r="A51" s="64"/>
      <c r="B51" s="64"/>
      <c r="C51" s="64"/>
      <c r="D51" s="65"/>
    </row>
    <row r="52" spans="1:4" s="59" customFormat="1">
      <c r="A52" s="64"/>
      <c r="B52" s="64"/>
      <c r="C52" s="64"/>
      <c r="D52" s="65"/>
    </row>
    <row r="53" spans="1:4" s="59" customFormat="1">
      <c r="A53" s="64"/>
      <c r="B53" s="64"/>
      <c r="C53" s="64"/>
      <c r="D53" s="65"/>
    </row>
    <row r="54" spans="1:4" s="59" customFormat="1">
      <c r="A54" s="64"/>
      <c r="B54" s="64"/>
      <c r="C54" s="64"/>
      <c r="D54" s="65"/>
    </row>
    <row r="55" spans="1:4" s="59" customFormat="1">
      <c r="A55" s="64"/>
      <c r="B55" s="64"/>
      <c r="C55" s="64"/>
      <c r="D55" s="65"/>
    </row>
    <row r="56" spans="1:4" s="59" customFormat="1">
      <c r="A56" s="64"/>
      <c r="B56" s="64"/>
      <c r="C56" s="64"/>
      <c r="D56" s="65"/>
    </row>
    <row r="57" spans="1:4" s="59" customFormat="1">
      <c r="A57" s="64"/>
      <c r="B57" s="64"/>
      <c r="C57" s="64"/>
      <c r="D57" s="65"/>
    </row>
    <row r="58" spans="1:4" s="59" customFormat="1">
      <c r="A58" s="64"/>
      <c r="B58" s="64"/>
      <c r="C58" s="64"/>
      <c r="D58" s="65"/>
    </row>
    <row r="59" spans="1:4" s="59" customFormat="1">
      <c r="A59" s="64"/>
      <c r="B59" s="64"/>
      <c r="C59" s="64"/>
      <c r="D59" s="65"/>
    </row>
    <row r="60" spans="1:4" s="59" customFormat="1">
      <c r="A60" s="64"/>
      <c r="B60" s="64"/>
      <c r="C60" s="64"/>
      <c r="D60" s="65"/>
    </row>
    <row r="61" spans="1:4" s="59" customFormat="1">
      <c r="A61" s="64"/>
      <c r="B61" s="64"/>
      <c r="C61" s="64"/>
      <c r="D61" s="65"/>
    </row>
    <row r="62" spans="1:4" s="59" customFormat="1">
      <c r="A62" s="64"/>
      <c r="B62" s="64"/>
      <c r="C62" s="64"/>
      <c r="D62" s="65"/>
    </row>
    <row r="63" spans="1:4" s="59" customFormat="1">
      <c r="A63" s="64"/>
      <c r="B63" s="64"/>
      <c r="C63" s="64"/>
      <c r="D63" s="65"/>
    </row>
    <row r="64" spans="1:4" s="59" customFormat="1">
      <c r="A64" s="64"/>
      <c r="B64" s="64"/>
      <c r="C64" s="64"/>
      <c r="D64" s="65"/>
    </row>
    <row r="65" spans="1:4" s="59" customFormat="1">
      <c r="A65" s="64"/>
      <c r="B65" s="64"/>
      <c r="C65" s="64"/>
      <c r="D65" s="65"/>
    </row>
    <row r="66" spans="1:4" s="59" customFormat="1">
      <c r="A66" s="64"/>
      <c r="B66" s="64"/>
      <c r="C66" s="64"/>
      <c r="D66" s="65"/>
    </row>
    <row r="67" spans="1:4" s="59" customFormat="1">
      <c r="A67" s="64"/>
      <c r="B67" s="64"/>
      <c r="C67" s="64"/>
      <c r="D67" s="65"/>
    </row>
    <row r="68" spans="1:4" s="59" customFormat="1">
      <c r="A68" s="64"/>
      <c r="B68" s="64"/>
      <c r="C68" s="64"/>
      <c r="D68" s="65"/>
    </row>
    <row r="69" spans="1:4" s="59" customFormat="1">
      <c r="A69" s="64"/>
      <c r="B69" s="64"/>
      <c r="C69" s="64"/>
      <c r="D69" s="65"/>
    </row>
    <row r="70" spans="1:4" s="59" customFormat="1">
      <c r="A70" s="64"/>
      <c r="B70" s="64"/>
      <c r="C70" s="64"/>
      <c r="D70" s="65"/>
    </row>
    <row r="71" spans="1:4" s="59" customFormat="1">
      <c r="A71" s="64"/>
      <c r="B71" s="64"/>
      <c r="C71" s="64"/>
      <c r="D71" s="65"/>
    </row>
    <row r="72" spans="1:4" s="59" customFormat="1">
      <c r="A72" s="64"/>
      <c r="B72" s="64"/>
      <c r="C72" s="64"/>
      <c r="D72" s="65"/>
    </row>
    <row r="73" spans="1:4" s="59" customFormat="1">
      <c r="A73" s="64"/>
      <c r="B73" s="64"/>
      <c r="C73" s="64"/>
      <c r="D73" s="65"/>
    </row>
    <row r="74" spans="1:4" s="59" customFormat="1">
      <c r="A74" s="64"/>
      <c r="B74" s="64"/>
      <c r="C74" s="64"/>
      <c r="D74" s="65"/>
    </row>
    <row r="75" spans="1:4" s="59" customFormat="1">
      <c r="A75" s="64"/>
      <c r="B75" s="64"/>
      <c r="C75" s="64"/>
      <c r="D75" s="65"/>
    </row>
    <row r="76" spans="1:4" s="59" customFormat="1">
      <c r="A76" s="64"/>
      <c r="B76" s="64"/>
      <c r="C76" s="64"/>
      <c r="D76" s="65"/>
    </row>
    <row r="77" spans="1:4" s="59" customFormat="1">
      <c r="A77" s="64"/>
      <c r="B77" s="64"/>
      <c r="C77" s="64"/>
      <c r="D77" s="65"/>
    </row>
    <row r="78" spans="1:4" s="59" customFormat="1">
      <c r="A78" s="64"/>
      <c r="B78" s="64"/>
      <c r="C78" s="64"/>
      <c r="D78" s="65"/>
    </row>
    <row r="79" spans="1:4" s="59" customFormat="1">
      <c r="A79" s="64"/>
      <c r="B79" s="64"/>
      <c r="C79" s="64"/>
      <c r="D79" s="65"/>
    </row>
    <row r="80" spans="1:4" s="59" customFormat="1">
      <c r="A80" s="64"/>
      <c r="B80" s="64"/>
      <c r="C80" s="64"/>
      <c r="D80" s="65"/>
    </row>
    <row r="81" spans="1:4" s="59" customFormat="1">
      <c r="A81" s="64"/>
      <c r="B81" s="64"/>
      <c r="C81" s="64"/>
      <c r="D81" s="65"/>
    </row>
    <row r="82" spans="1:4" s="59" customFormat="1">
      <c r="A82" s="64"/>
      <c r="B82" s="64"/>
      <c r="C82" s="64"/>
      <c r="D82" s="65"/>
    </row>
    <row r="83" spans="1:4" s="59" customFormat="1">
      <c r="A83" s="64"/>
      <c r="B83" s="64"/>
      <c r="C83" s="64"/>
      <c r="D83" s="65"/>
    </row>
    <row r="84" spans="1:4" s="59" customFormat="1">
      <c r="A84" s="64"/>
      <c r="B84" s="64"/>
      <c r="C84" s="64"/>
      <c r="D84" s="65"/>
    </row>
    <row r="85" spans="1:4" s="59" customFormat="1">
      <c r="A85" s="64"/>
      <c r="B85" s="64"/>
      <c r="C85" s="64"/>
      <c r="D85" s="65"/>
    </row>
    <row r="86" spans="1:4" s="59" customFormat="1">
      <c r="A86" s="64"/>
      <c r="B86" s="64"/>
      <c r="C86" s="64"/>
      <c r="D86" s="65"/>
    </row>
    <row r="87" spans="1:4" s="59" customFormat="1">
      <c r="A87" s="64"/>
      <c r="B87" s="64"/>
      <c r="C87" s="64"/>
      <c r="D87" s="65"/>
    </row>
    <row r="88" spans="1:4" s="59" customFormat="1">
      <c r="A88" s="64"/>
      <c r="B88" s="64"/>
      <c r="C88" s="64"/>
      <c r="D88" s="65"/>
    </row>
    <row r="89" spans="1:4" s="59" customFormat="1">
      <c r="A89" s="64"/>
      <c r="B89" s="64"/>
      <c r="C89" s="64"/>
      <c r="D89" s="65"/>
    </row>
    <row r="90" spans="1:4" s="59" customFormat="1">
      <c r="A90" s="64"/>
      <c r="B90" s="64"/>
      <c r="C90" s="64"/>
      <c r="D90" s="65"/>
    </row>
    <row r="91" spans="1:4" s="59" customFormat="1">
      <c r="A91" s="64"/>
      <c r="B91" s="64"/>
      <c r="C91" s="64"/>
      <c r="D91" s="65"/>
    </row>
    <row r="92" spans="1:4" s="59" customFormat="1">
      <c r="A92" s="64"/>
      <c r="B92" s="64"/>
      <c r="C92" s="64"/>
      <c r="D92" s="65"/>
    </row>
    <row r="93" spans="1:4" s="59" customFormat="1">
      <c r="A93" s="64"/>
      <c r="B93" s="64"/>
      <c r="C93" s="64"/>
      <c r="D93" s="65"/>
    </row>
    <row r="94" spans="1:4" s="59" customFormat="1">
      <c r="A94" s="64"/>
      <c r="B94" s="64"/>
      <c r="C94" s="64"/>
      <c r="D94" s="65"/>
    </row>
    <row r="95" spans="1:4" s="59" customFormat="1">
      <c r="A95" s="64"/>
      <c r="B95" s="64"/>
      <c r="C95" s="64"/>
      <c r="D95" s="65"/>
    </row>
    <row r="96" spans="1:4" s="59" customFormat="1">
      <c r="A96" s="64"/>
      <c r="B96" s="64"/>
      <c r="C96" s="64"/>
      <c r="D96" s="65"/>
    </row>
    <row r="97" spans="1:4" s="59" customFormat="1">
      <c r="A97" s="64"/>
      <c r="B97" s="64"/>
      <c r="C97" s="64"/>
      <c r="D97" s="65"/>
    </row>
    <row r="98" spans="1:4" s="59" customFormat="1">
      <c r="A98" s="64"/>
      <c r="B98" s="64"/>
      <c r="C98" s="64"/>
      <c r="D98" s="65"/>
    </row>
    <row r="99" spans="1:4" s="59" customFormat="1">
      <c r="A99" s="64"/>
      <c r="B99" s="64"/>
      <c r="C99" s="64"/>
      <c r="D99" s="65"/>
    </row>
    <row r="100" spans="1:4" s="59" customFormat="1">
      <c r="A100" s="64"/>
      <c r="B100" s="64"/>
      <c r="C100" s="64"/>
      <c r="D100" s="65"/>
    </row>
    <row r="101" spans="1:4" s="59" customFormat="1">
      <c r="A101" s="64"/>
      <c r="B101" s="64"/>
      <c r="C101" s="64"/>
      <c r="D101" s="65"/>
    </row>
    <row r="102" spans="1:4" s="59" customFormat="1">
      <c r="A102" s="64"/>
      <c r="B102" s="64"/>
      <c r="C102" s="64"/>
      <c r="D102" s="65"/>
    </row>
    <row r="103" spans="1:4" s="59" customFormat="1">
      <c r="A103" s="64"/>
      <c r="B103" s="64"/>
      <c r="C103" s="64"/>
      <c r="D103" s="65"/>
    </row>
    <row r="104" spans="1:4" s="59" customFormat="1">
      <c r="A104" s="64"/>
      <c r="B104" s="64"/>
      <c r="C104" s="64"/>
      <c r="D104" s="65"/>
    </row>
    <row r="105" spans="1:4" s="59" customFormat="1">
      <c r="A105" s="64"/>
      <c r="B105" s="64"/>
      <c r="C105" s="64"/>
      <c r="D105" s="65"/>
    </row>
    <row r="106" spans="1:4" s="59" customFormat="1">
      <c r="A106" s="64"/>
      <c r="B106" s="64"/>
      <c r="C106" s="64"/>
      <c r="D106" s="65"/>
    </row>
    <row r="107" spans="1:4" s="59" customFormat="1">
      <c r="A107" s="64"/>
      <c r="B107" s="64"/>
      <c r="C107" s="64"/>
      <c r="D107" s="65"/>
    </row>
    <row r="108" spans="1:4" s="59" customFormat="1">
      <c r="A108" s="64"/>
      <c r="B108" s="64"/>
      <c r="C108" s="64"/>
      <c r="D108" s="65"/>
    </row>
    <row r="109" spans="1:4" s="59" customFormat="1">
      <c r="A109" s="64"/>
      <c r="B109" s="64"/>
      <c r="C109" s="64"/>
      <c r="D109" s="65"/>
    </row>
    <row r="110" spans="1:4" s="59" customFormat="1">
      <c r="A110" s="64"/>
      <c r="B110" s="64"/>
      <c r="C110" s="64"/>
      <c r="D110" s="65"/>
    </row>
    <row r="111" spans="1:4" s="59" customFormat="1">
      <c r="A111" s="64"/>
      <c r="B111" s="64"/>
      <c r="C111" s="64"/>
      <c r="D111" s="65"/>
    </row>
    <row r="112" spans="1:4" s="59" customFormat="1">
      <c r="A112" s="64"/>
      <c r="B112" s="64"/>
      <c r="C112" s="64"/>
      <c r="D112" s="65"/>
    </row>
    <row r="113" spans="1:4" s="59" customFormat="1">
      <c r="A113" s="64"/>
      <c r="B113" s="64"/>
      <c r="C113" s="64"/>
      <c r="D113" s="65"/>
    </row>
    <row r="114" spans="1:4" s="59" customFormat="1">
      <c r="A114" s="64"/>
      <c r="B114" s="64"/>
      <c r="C114" s="64"/>
      <c r="D114" s="65"/>
    </row>
    <row r="115" spans="1:4" s="59" customFormat="1">
      <c r="A115" s="64"/>
      <c r="B115" s="64"/>
      <c r="C115" s="64"/>
      <c r="D115" s="65"/>
    </row>
    <row r="116" spans="1:4" s="59" customFormat="1">
      <c r="A116" s="64"/>
      <c r="B116" s="64"/>
      <c r="C116" s="64"/>
      <c r="D116" s="65"/>
    </row>
    <row r="117" spans="1:4" s="59" customFormat="1">
      <c r="A117" s="64"/>
      <c r="B117" s="64"/>
      <c r="C117" s="64"/>
      <c r="D117" s="65"/>
    </row>
    <row r="118" spans="1:4" s="59" customFormat="1">
      <c r="A118" s="64"/>
      <c r="B118" s="64"/>
      <c r="C118" s="64"/>
      <c r="D118" s="65"/>
    </row>
    <row r="119" spans="1:4" s="59" customFormat="1">
      <c r="A119" s="64"/>
      <c r="B119" s="64"/>
      <c r="C119" s="64"/>
      <c r="D119" s="65"/>
    </row>
    <row r="120" spans="1:4" s="59" customFormat="1">
      <c r="A120" s="64"/>
      <c r="B120" s="64"/>
      <c r="C120" s="64"/>
      <c r="D120" s="65"/>
    </row>
    <row r="121" spans="1:4" s="59" customFormat="1">
      <c r="A121" s="64"/>
      <c r="B121" s="64"/>
      <c r="C121" s="64"/>
      <c r="D121" s="65"/>
    </row>
    <row r="122" spans="1:4" s="59" customFormat="1">
      <c r="A122" s="64"/>
      <c r="B122" s="64"/>
      <c r="C122" s="64"/>
      <c r="D122" s="65"/>
    </row>
    <row r="123" spans="1:4" s="59" customFormat="1">
      <c r="A123" s="64"/>
      <c r="B123" s="64"/>
      <c r="C123" s="64"/>
      <c r="D123" s="65"/>
    </row>
    <row r="124" spans="1:4" s="59" customFormat="1">
      <c r="A124" s="64"/>
      <c r="B124" s="64"/>
      <c r="C124" s="64"/>
      <c r="D124" s="65"/>
    </row>
    <row r="125" spans="1:4" s="59" customFormat="1">
      <c r="A125" s="64"/>
      <c r="B125" s="64"/>
      <c r="C125" s="64"/>
      <c r="D125" s="65"/>
    </row>
    <row r="126" spans="1:4" s="59" customFormat="1">
      <c r="A126" s="64"/>
      <c r="B126" s="64"/>
      <c r="C126" s="64"/>
      <c r="D126" s="65"/>
    </row>
    <row r="127" spans="1:4" s="59" customFormat="1">
      <c r="A127" s="64"/>
      <c r="B127" s="64"/>
      <c r="C127" s="64"/>
      <c r="D127" s="65"/>
    </row>
    <row r="128" spans="1:4" s="59" customFormat="1">
      <c r="A128" s="64"/>
      <c r="B128" s="64"/>
      <c r="C128" s="64"/>
      <c r="D128" s="65"/>
    </row>
    <row r="129" spans="1:4" s="59" customFormat="1">
      <c r="A129" s="64"/>
      <c r="B129" s="64"/>
      <c r="C129" s="64"/>
      <c r="D129" s="65"/>
    </row>
    <row r="130" spans="1:4" s="59" customFormat="1">
      <c r="A130" s="64"/>
      <c r="B130" s="64"/>
      <c r="C130" s="64"/>
      <c r="D130" s="65"/>
    </row>
    <row r="131" spans="1:4" s="59" customFormat="1">
      <c r="A131" s="64"/>
      <c r="B131" s="64"/>
      <c r="C131" s="64"/>
      <c r="D131" s="65"/>
    </row>
    <row r="132" spans="1:4" s="59" customFormat="1">
      <c r="A132" s="64"/>
      <c r="B132" s="64"/>
      <c r="C132" s="64"/>
      <c r="D132" s="65"/>
    </row>
    <row r="133" spans="1:4" s="59" customFormat="1">
      <c r="A133" s="64"/>
      <c r="B133" s="64"/>
      <c r="C133" s="64"/>
      <c r="D133" s="65"/>
    </row>
    <row r="134" spans="1:4" s="59" customFormat="1">
      <c r="A134" s="64"/>
      <c r="B134" s="64"/>
      <c r="C134" s="64"/>
      <c r="D134" s="65"/>
    </row>
    <row r="135" spans="1:4" s="59" customFormat="1">
      <c r="A135" s="64"/>
      <c r="B135" s="64"/>
      <c r="C135" s="64"/>
      <c r="D135" s="65"/>
    </row>
    <row r="136" spans="1:4" s="59" customFormat="1">
      <c r="A136" s="64"/>
      <c r="B136" s="64"/>
      <c r="C136" s="64"/>
      <c r="D136" s="65"/>
    </row>
    <row r="137" spans="1:4" s="59" customFormat="1">
      <c r="A137" s="64"/>
      <c r="B137" s="64"/>
      <c r="C137" s="64"/>
      <c r="D137" s="65"/>
    </row>
    <row r="138" spans="1:4" s="59" customFormat="1">
      <c r="A138" s="64"/>
      <c r="B138" s="64"/>
      <c r="C138" s="64"/>
      <c r="D138" s="65"/>
    </row>
    <row r="139" spans="1:4" s="59" customFormat="1">
      <c r="A139" s="64"/>
      <c r="B139" s="64"/>
      <c r="C139" s="64"/>
      <c r="D139" s="65"/>
    </row>
    <row r="140" spans="1:4" s="59" customFormat="1">
      <c r="A140" s="64"/>
      <c r="B140" s="64"/>
      <c r="C140" s="64"/>
      <c r="D140" s="65"/>
    </row>
    <row r="141" spans="1:4" s="59" customFormat="1">
      <c r="A141" s="64"/>
      <c r="B141" s="64"/>
      <c r="C141" s="64"/>
      <c r="D141" s="65"/>
    </row>
    <row r="142" spans="1:4" s="59" customFormat="1">
      <c r="A142" s="64"/>
      <c r="B142" s="64"/>
      <c r="C142" s="64"/>
      <c r="D142" s="65"/>
    </row>
    <row r="143" spans="1:4" s="59" customFormat="1">
      <c r="A143" s="64"/>
      <c r="B143" s="64"/>
      <c r="C143" s="64"/>
      <c r="D143" s="65"/>
    </row>
    <row r="144" spans="1:4" s="59" customFormat="1">
      <c r="A144" s="64"/>
      <c r="B144" s="64"/>
      <c r="C144" s="64"/>
      <c r="D144" s="65"/>
    </row>
    <row r="145" spans="1:4" s="59" customFormat="1">
      <c r="A145" s="64"/>
      <c r="B145" s="64"/>
      <c r="C145" s="64"/>
      <c r="D145" s="65"/>
    </row>
    <row r="146" spans="1:4" s="59" customFormat="1">
      <c r="A146" s="64"/>
      <c r="B146" s="64"/>
      <c r="C146" s="64"/>
      <c r="D146" s="65"/>
    </row>
    <row r="147" spans="1:4" s="59" customFormat="1">
      <c r="A147" s="64"/>
      <c r="B147" s="64"/>
      <c r="C147" s="64"/>
      <c r="D147" s="65"/>
    </row>
    <row r="148" spans="1:4" s="59" customFormat="1">
      <c r="A148" s="64"/>
      <c r="B148" s="64"/>
      <c r="C148" s="64"/>
      <c r="D148" s="65"/>
    </row>
    <row r="149" spans="1:4" s="59" customFormat="1">
      <c r="A149" s="64"/>
      <c r="B149" s="64"/>
      <c r="C149" s="64"/>
      <c r="D149" s="65"/>
    </row>
    <row r="150" spans="1:4" s="59" customFormat="1">
      <c r="A150" s="64"/>
      <c r="B150" s="64"/>
      <c r="C150" s="64"/>
      <c r="D150" s="65"/>
    </row>
    <row r="151" spans="1:4" s="59" customFormat="1">
      <c r="A151" s="64"/>
      <c r="B151" s="64"/>
      <c r="C151" s="64"/>
      <c r="D151" s="65"/>
    </row>
    <row r="152" spans="1:4" s="59" customFormat="1">
      <c r="A152" s="64"/>
      <c r="B152" s="64"/>
      <c r="C152" s="64"/>
      <c r="D152" s="65"/>
    </row>
    <row r="153" spans="1:4" s="59" customFormat="1">
      <c r="A153" s="64"/>
      <c r="B153" s="64"/>
      <c r="C153" s="64"/>
      <c r="D153" s="65"/>
    </row>
    <row r="154" spans="1:4" s="59" customFormat="1">
      <c r="A154" s="64"/>
      <c r="B154" s="64"/>
      <c r="C154" s="64"/>
      <c r="D154" s="65"/>
    </row>
    <row r="155" spans="1:4" s="59" customFormat="1">
      <c r="A155" s="64"/>
      <c r="B155" s="64"/>
      <c r="C155" s="64"/>
      <c r="D155" s="65"/>
    </row>
    <row r="156" spans="1:4" s="59" customFormat="1">
      <c r="A156" s="64"/>
      <c r="B156" s="64"/>
      <c r="C156" s="64"/>
      <c r="D156" s="65"/>
    </row>
    <row r="157" spans="1:4" s="59" customFormat="1">
      <c r="A157" s="64"/>
      <c r="B157" s="64"/>
      <c r="C157" s="64"/>
      <c r="D157" s="65"/>
    </row>
    <row r="158" spans="1:4" s="59" customFormat="1">
      <c r="A158" s="64"/>
      <c r="B158" s="64"/>
      <c r="C158" s="64"/>
      <c r="D158" s="65"/>
    </row>
    <row r="159" spans="1:4" s="59" customFormat="1">
      <c r="A159" s="64"/>
      <c r="B159" s="64"/>
      <c r="C159" s="64"/>
      <c r="D159" s="65"/>
    </row>
    <row r="160" spans="1:4" s="59" customFormat="1">
      <c r="A160" s="64"/>
      <c r="B160" s="64"/>
      <c r="C160" s="64"/>
      <c r="D160" s="65"/>
    </row>
    <row r="161" spans="1:4" s="59" customFormat="1">
      <c r="A161" s="64"/>
      <c r="B161" s="64"/>
      <c r="C161" s="64"/>
      <c r="D161" s="65"/>
    </row>
    <row r="162" spans="1:4" s="59" customFormat="1">
      <c r="A162" s="64"/>
      <c r="B162" s="64"/>
      <c r="C162" s="64"/>
      <c r="D162" s="65"/>
    </row>
    <row r="163" spans="1:4" s="59" customFormat="1">
      <c r="A163" s="64"/>
      <c r="B163" s="64"/>
      <c r="C163" s="64"/>
      <c r="D163" s="65"/>
    </row>
    <row r="164" spans="1:4" s="59" customFormat="1">
      <c r="A164" s="64"/>
      <c r="B164" s="64"/>
      <c r="C164" s="64"/>
      <c r="D164" s="65"/>
    </row>
    <row r="165" spans="1:4" s="59" customFormat="1">
      <c r="A165" s="64"/>
      <c r="B165" s="64"/>
      <c r="C165" s="64"/>
      <c r="D165" s="65"/>
    </row>
    <row r="166" spans="1:4" s="59" customFormat="1">
      <c r="A166" s="64"/>
      <c r="B166" s="64"/>
      <c r="C166" s="64"/>
      <c r="D166" s="65"/>
    </row>
    <row r="167" spans="1:4" s="59" customFormat="1">
      <c r="A167" s="64"/>
      <c r="B167" s="64"/>
      <c r="C167" s="64"/>
      <c r="D167" s="65"/>
    </row>
    <row r="168" spans="1:4" s="59" customFormat="1">
      <c r="A168" s="64"/>
      <c r="B168" s="64"/>
      <c r="C168" s="64"/>
      <c r="D168" s="65"/>
    </row>
    <row r="169" spans="1:4" s="59" customFormat="1">
      <c r="A169" s="64"/>
      <c r="B169" s="64"/>
      <c r="C169" s="64"/>
      <c r="D169" s="65"/>
    </row>
    <row r="170" spans="1:4" s="59" customFormat="1">
      <c r="A170" s="64"/>
      <c r="B170" s="64"/>
      <c r="C170" s="64"/>
      <c r="D170" s="65"/>
    </row>
    <row r="171" spans="1:4" s="59" customFormat="1">
      <c r="A171" s="64"/>
      <c r="B171" s="64"/>
      <c r="C171" s="64"/>
      <c r="D171" s="65"/>
    </row>
    <row r="172" spans="1:4" s="59" customFormat="1">
      <c r="A172" s="64"/>
      <c r="B172" s="64"/>
      <c r="C172" s="64"/>
      <c r="D172" s="65"/>
    </row>
    <row r="173" spans="1:4" s="59" customFormat="1">
      <c r="A173" s="64"/>
      <c r="B173" s="64"/>
      <c r="C173" s="64"/>
      <c r="D173" s="65"/>
    </row>
    <row r="174" spans="1:4" s="59" customFormat="1">
      <c r="A174" s="64"/>
      <c r="B174" s="64"/>
      <c r="C174" s="64"/>
      <c r="D174" s="65"/>
    </row>
    <row r="175" spans="1:4" s="59" customFormat="1">
      <c r="A175" s="64"/>
      <c r="B175" s="64"/>
      <c r="C175" s="64"/>
      <c r="D175" s="65"/>
    </row>
    <row r="176" spans="1:4" s="59" customFormat="1">
      <c r="A176" s="64"/>
      <c r="B176" s="64"/>
      <c r="C176" s="64"/>
      <c r="D176" s="65"/>
    </row>
    <row r="177" spans="1:4" s="59" customFormat="1">
      <c r="A177" s="64"/>
      <c r="B177" s="64"/>
      <c r="C177" s="64"/>
      <c r="D177" s="65"/>
    </row>
    <row r="178" spans="1:4" s="59" customFormat="1">
      <c r="A178" s="64"/>
      <c r="B178" s="64"/>
      <c r="C178" s="64"/>
      <c r="D178" s="65"/>
    </row>
    <row r="179" spans="1:4" s="59" customFormat="1">
      <c r="A179" s="64"/>
      <c r="B179" s="64"/>
      <c r="C179" s="64"/>
      <c r="D179" s="65"/>
    </row>
    <row r="180" spans="1:4" s="59" customFormat="1">
      <c r="A180" s="64"/>
      <c r="B180" s="64"/>
      <c r="C180" s="64"/>
      <c r="D180" s="65"/>
    </row>
    <row r="181" spans="1:4" s="59" customFormat="1">
      <c r="A181" s="64"/>
      <c r="B181" s="64"/>
      <c r="C181" s="64"/>
      <c r="D181" s="65"/>
    </row>
    <row r="182" spans="1:4" s="59" customFormat="1">
      <c r="A182" s="64"/>
      <c r="B182" s="64"/>
      <c r="C182" s="64"/>
      <c r="D182" s="65"/>
    </row>
    <row r="183" spans="1:4" s="59" customFormat="1">
      <c r="A183" s="64"/>
      <c r="B183" s="64"/>
      <c r="C183" s="64"/>
      <c r="D183" s="65"/>
    </row>
    <row r="184" spans="1:4" s="59" customFormat="1">
      <c r="A184" s="64"/>
      <c r="B184" s="64"/>
      <c r="C184" s="64"/>
      <c r="D184" s="65"/>
    </row>
    <row r="185" spans="1:4" s="59" customFormat="1">
      <c r="A185" s="64"/>
      <c r="B185" s="64"/>
      <c r="C185" s="64"/>
      <c r="D185" s="65"/>
    </row>
    <row r="186" spans="1:4" s="59" customFormat="1">
      <c r="A186" s="64"/>
      <c r="B186" s="64"/>
      <c r="C186" s="64"/>
      <c r="D186" s="65"/>
    </row>
    <row r="187" spans="1:4" s="59" customFormat="1">
      <c r="A187" s="64"/>
      <c r="B187" s="64"/>
      <c r="C187" s="64"/>
      <c r="D187" s="65"/>
    </row>
    <row r="188" spans="1:4" s="59" customFormat="1">
      <c r="A188" s="64"/>
      <c r="B188" s="64"/>
      <c r="C188" s="64"/>
      <c r="D188" s="65"/>
    </row>
    <row r="189" spans="1:4" s="59" customFormat="1">
      <c r="A189" s="64"/>
      <c r="B189" s="64"/>
      <c r="C189" s="64"/>
      <c r="D189" s="65"/>
    </row>
    <row r="190" spans="1:4" s="59" customFormat="1">
      <c r="A190" s="64"/>
      <c r="B190" s="64"/>
      <c r="C190" s="64"/>
      <c r="D190" s="65"/>
    </row>
    <row r="191" spans="1:4" s="59" customFormat="1">
      <c r="A191" s="64"/>
      <c r="B191" s="64"/>
      <c r="C191" s="64"/>
      <c r="D191" s="65"/>
    </row>
    <row r="192" spans="1:4" s="59" customFormat="1">
      <c r="A192" s="64"/>
      <c r="B192" s="64"/>
      <c r="C192" s="64"/>
      <c r="D192" s="65"/>
    </row>
    <row r="193" spans="1:4" s="59" customFormat="1">
      <c r="A193" s="64"/>
      <c r="B193" s="64"/>
      <c r="C193" s="64"/>
      <c r="D193" s="65"/>
    </row>
    <row r="194" spans="1:4" s="59" customFormat="1">
      <c r="A194" s="64"/>
      <c r="B194" s="64"/>
      <c r="C194" s="64"/>
      <c r="D194" s="65"/>
    </row>
    <row r="195" spans="1:4" s="59" customFormat="1">
      <c r="A195" s="64"/>
      <c r="B195" s="64"/>
      <c r="C195" s="64"/>
      <c r="D195" s="65"/>
    </row>
    <row r="196" spans="1:4" s="59" customFormat="1">
      <c r="A196" s="64"/>
      <c r="B196" s="64"/>
      <c r="C196" s="64"/>
      <c r="D196" s="65"/>
    </row>
    <row r="197" spans="1:4" s="59" customFormat="1">
      <c r="A197" s="64"/>
      <c r="B197" s="64"/>
      <c r="C197" s="64"/>
      <c r="D197" s="65"/>
    </row>
    <row r="198" spans="1:4" s="59" customFormat="1">
      <c r="A198" s="64"/>
      <c r="B198" s="64"/>
      <c r="C198" s="64"/>
      <c r="D198" s="65"/>
    </row>
    <row r="199" spans="1:4" s="59" customFormat="1">
      <c r="A199" s="64"/>
      <c r="B199" s="64"/>
      <c r="C199" s="64"/>
      <c r="D199" s="65"/>
    </row>
    <row r="200" spans="1:4" s="59" customFormat="1">
      <c r="A200" s="64"/>
      <c r="B200" s="64"/>
      <c r="C200" s="64"/>
      <c r="D200" s="65"/>
    </row>
    <row r="201" spans="1:4" s="59" customFormat="1">
      <c r="A201" s="64"/>
      <c r="B201" s="64"/>
      <c r="C201" s="64"/>
      <c r="D201" s="65"/>
    </row>
    <row r="202" spans="1:4" s="59" customFormat="1">
      <c r="A202" s="64"/>
      <c r="B202" s="64"/>
      <c r="C202" s="64"/>
      <c r="D202" s="65"/>
    </row>
    <row r="203" spans="1:4" s="59" customFormat="1">
      <c r="A203" s="64"/>
      <c r="B203" s="64"/>
      <c r="C203" s="64"/>
      <c r="D203" s="65"/>
    </row>
    <row r="204" spans="1:4" s="59" customFormat="1">
      <c r="A204" s="64"/>
      <c r="B204" s="64"/>
      <c r="C204" s="64"/>
      <c r="D204" s="65"/>
    </row>
    <row r="205" spans="1:4" s="59" customFormat="1">
      <c r="A205" s="64"/>
      <c r="B205" s="64"/>
      <c r="C205" s="64"/>
      <c r="D205" s="65"/>
    </row>
    <row r="206" spans="1:4" s="59" customFormat="1">
      <c r="A206" s="64"/>
      <c r="B206" s="64"/>
      <c r="C206" s="64"/>
      <c r="D206" s="65"/>
    </row>
    <row r="207" spans="1:4" s="59" customFormat="1">
      <c r="A207" s="64"/>
      <c r="B207" s="64"/>
      <c r="C207" s="64"/>
      <c r="D207" s="65"/>
    </row>
    <row r="208" spans="1:4" s="59" customFormat="1">
      <c r="A208" s="64"/>
      <c r="B208" s="64"/>
      <c r="C208" s="64"/>
      <c r="D208" s="65"/>
    </row>
    <row r="209" spans="1:4" s="59" customFormat="1">
      <c r="A209" s="64"/>
      <c r="B209" s="64"/>
      <c r="C209" s="64"/>
      <c r="D209" s="65"/>
    </row>
    <row r="210" spans="1:4" s="59" customFormat="1">
      <c r="A210" s="64"/>
      <c r="B210" s="64"/>
      <c r="C210" s="64"/>
      <c r="D210" s="65"/>
    </row>
    <row r="211" spans="1:4" s="59" customFormat="1">
      <c r="A211" s="64"/>
      <c r="B211" s="64"/>
      <c r="C211" s="64"/>
      <c r="D211" s="65"/>
    </row>
    <row r="212" spans="1:4" s="59" customFormat="1">
      <c r="A212" s="64"/>
      <c r="B212" s="64"/>
      <c r="C212" s="64"/>
      <c r="D212" s="65"/>
    </row>
    <row r="213" spans="1:4" s="59" customFormat="1">
      <c r="A213" s="64"/>
      <c r="B213" s="64"/>
      <c r="C213" s="64"/>
      <c r="D213" s="65"/>
    </row>
    <row r="214" spans="1:4" s="59" customFormat="1">
      <c r="A214" s="64"/>
      <c r="B214" s="64"/>
      <c r="C214" s="64"/>
      <c r="D214" s="65"/>
    </row>
    <row r="215" spans="1:4" s="59" customFormat="1">
      <c r="A215" s="64"/>
      <c r="B215" s="64"/>
      <c r="C215" s="64"/>
      <c r="D215" s="65"/>
    </row>
    <row r="216" spans="1:4" s="59" customFormat="1">
      <c r="A216" s="64"/>
      <c r="B216" s="64"/>
      <c r="C216" s="64"/>
      <c r="D216" s="65"/>
    </row>
    <row r="217" spans="1:4" s="59" customFormat="1">
      <c r="A217" s="64"/>
      <c r="B217" s="64"/>
      <c r="C217" s="64"/>
      <c r="D217" s="65"/>
    </row>
    <row r="218" spans="1:4" s="59" customFormat="1">
      <c r="A218" s="64"/>
      <c r="B218" s="64"/>
      <c r="C218" s="64"/>
      <c r="D218" s="65"/>
    </row>
    <row r="219" spans="1:4" s="59" customFormat="1">
      <c r="A219" s="64"/>
      <c r="B219" s="64"/>
      <c r="C219" s="64"/>
      <c r="D219" s="65"/>
    </row>
    <row r="220" spans="1:4" s="59" customFormat="1">
      <c r="A220" s="64"/>
      <c r="B220" s="64"/>
      <c r="C220" s="64"/>
      <c r="D220" s="65"/>
    </row>
    <row r="221" spans="1:4" s="59" customFormat="1">
      <c r="A221" s="64"/>
      <c r="B221" s="64"/>
      <c r="C221" s="64"/>
      <c r="D221" s="65"/>
    </row>
    <row r="222" spans="1:4" s="59" customFormat="1">
      <c r="A222" s="64"/>
      <c r="B222" s="64"/>
      <c r="C222" s="64"/>
      <c r="D222" s="65"/>
    </row>
    <row r="223" spans="1:4" s="59" customFormat="1">
      <c r="A223" s="64"/>
      <c r="B223" s="64"/>
      <c r="C223" s="64"/>
      <c r="D223" s="65"/>
    </row>
    <row r="224" spans="1:4" s="59" customFormat="1">
      <c r="A224" s="64"/>
      <c r="B224" s="64"/>
      <c r="C224" s="64"/>
      <c r="D224" s="65"/>
    </row>
    <row r="225" spans="1:4" s="59" customFormat="1">
      <c r="A225" s="64"/>
      <c r="B225" s="64"/>
      <c r="C225" s="64"/>
      <c r="D225" s="65"/>
    </row>
    <row r="226" spans="1:4" s="59" customFormat="1">
      <c r="A226" s="64"/>
      <c r="B226" s="64"/>
      <c r="C226" s="64"/>
      <c r="D226" s="65"/>
    </row>
    <row r="227" spans="1:4" s="59" customFormat="1">
      <c r="A227" s="64"/>
      <c r="B227" s="64"/>
      <c r="C227" s="64"/>
      <c r="D227" s="65"/>
    </row>
    <row r="228" spans="1:4" s="59" customFormat="1">
      <c r="A228" s="64"/>
      <c r="B228" s="64"/>
      <c r="C228" s="64"/>
      <c r="D228" s="65"/>
    </row>
    <row r="229" spans="1:4" s="59" customFormat="1">
      <c r="A229" s="64"/>
      <c r="B229" s="64"/>
      <c r="C229" s="64"/>
      <c r="D229" s="65"/>
    </row>
    <row r="230" spans="1:4" s="59" customFormat="1">
      <c r="A230" s="64"/>
      <c r="B230" s="64"/>
      <c r="C230" s="64"/>
      <c r="D230" s="65"/>
    </row>
    <row r="231" spans="1:4" s="59" customFormat="1">
      <c r="A231" s="64"/>
      <c r="B231" s="64"/>
      <c r="C231" s="64"/>
      <c r="D231" s="65"/>
    </row>
    <row r="232" spans="1:4" s="59" customFormat="1">
      <c r="A232" s="64"/>
      <c r="B232" s="64"/>
      <c r="C232" s="64"/>
      <c r="D232" s="65"/>
    </row>
    <row r="233" spans="1:4" s="59" customFormat="1">
      <c r="A233" s="64"/>
      <c r="B233" s="64"/>
      <c r="C233" s="64"/>
      <c r="D233" s="65"/>
    </row>
    <row r="234" spans="1:4" s="59" customFormat="1">
      <c r="A234" s="64"/>
      <c r="B234" s="64"/>
      <c r="C234" s="64"/>
      <c r="D234" s="65"/>
    </row>
    <row r="235" spans="1:4" s="59" customFormat="1">
      <c r="A235" s="64"/>
      <c r="B235" s="64"/>
      <c r="C235" s="64"/>
      <c r="D235" s="65"/>
    </row>
    <row r="236" spans="1:4" s="59" customFormat="1">
      <c r="A236" s="64"/>
      <c r="B236" s="64"/>
      <c r="C236" s="64"/>
      <c r="D236" s="65"/>
    </row>
    <row r="237" spans="1:4" s="59" customFormat="1">
      <c r="A237" s="64"/>
      <c r="B237" s="64"/>
      <c r="C237" s="64"/>
      <c r="D237" s="65"/>
    </row>
    <row r="238" spans="1:4" s="59" customFormat="1">
      <c r="A238" s="64"/>
      <c r="B238" s="64"/>
      <c r="C238" s="64"/>
      <c r="D238" s="65"/>
    </row>
    <row r="239" spans="1:4" s="59" customFormat="1">
      <c r="A239" s="64"/>
      <c r="B239" s="64"/>
      <c r="C239" s="64"/>
      <c r="D239" s="65"/>
    </row>
    <row r="240" spans="1:4" s="59" customFormat="1">
      <c r="A240" s="64"/>
      <c r="B240" s="64"/>
      <c r="C240" s="64"/>
      <c r="D240" s="65"/>
    </row>
    <row r="241" spans="1:4" s="59" customFormat="1">
      <c r="A241" s="64"/>
      <c r="B241" s="64"/>
      <c r="C241" s="64"/>
      <c r="D241" s="65"/>
    </row>
    <row r="242" spans="1:4" s="59" customFormat="1">
      <c r="A242" s="64"/>
      <c r="B242" s="64"/>
      <c r="C242" s="64"/>
      <c r="D242" s="65"/>
    </row>
    <row r="243" spans="1:4" s="59" customFormat="1">
      <c r="A243" s="64"/>
      <c r="B243" s="64"/>
      <c r="C243" s="64"/>
      <c r="D243" s="65"/>
    </row>
    <row r="244" spans="1:4" s="59" customFormat="1">
      <c r="A244" s="64"/>
      <c r="B244" s="64"/>
      <c r="C244" s="64"/>
      <c r="D244" s="65"/>
    </row>
    <row r="245" spans="1:4" s="59" customFormat="1">
      <c r="A245" s="64"/>
      <c r="B245" s="64"/>
      <c r="C245" s="64"/>
      <c r="D245" s="65"/>
    </row>
    <row r="246" spans="1:4" s="59" customFormat="1">
      <c r="A246" s="64"/>
      <c r="B246" s="64"/>
      <c r="C246" s="64"/>
      <c r="D246" s="65"/>
    </row>
    <row r="247" spans="1:4" s="59" customFormat="1">
      <c r="A247" s="64"/>
      <c r="B247" s="64"/>
      <c r="C247" s="64"/>
      <c r="D247" s="65"/>
    </row>
    <row r="248" spans="1:4" s="59" customFormat="1">
      <c r="A248" s="64"/>
      <c r="B248" s="64"/>
      <c r="C248" s="64"/>
      <c r="D248" s="65"/>
    </row>
    <row r="249" spans="1:4" s="59" customFormat="1">
      <c r="A249" s="64"/>
      <c r="B249" s="64"/>
      <c r="C249" s="64"/>
      <c r="D249" s="65"/>
    </row>
    <row r="250" spans="1:4" s="59" customFormat="1">
      <c r="A250" s="64"/>
      <c r="B250" s="64"/>
      <c r="C250" s="64"/>
      <c r="D250" s="65"/>
    </row>
    <row r="251" spans="1:4" s="59" customFormat="1">
      <c r="A251" s="64"/>
      <c r="B251" s="64"/>
      <c r="C251" s="64"/>
      <c r="D251" s="65"/>
    </row>
    <row r="252" spans="1:4" s="59" customFormat="1">
      <c r="A252" s="64"/>
      <c r="B252" s="64"/>
      <c r="C252" s="64"/>
      <c r="D252" s="65"/>
    </row>
    <row r="253" spans="1:4" s="59" customFormat="1">
      <c r="A253" s="64"/>
      <c r="B253" s="64"/>
      <c r="C253" s="64"/>
      <c r="D253" s="65"/>
    </row>
    <row r="254" spans="1:4" s="59" customFormat="1">
      <c r="A254" s="64"/>
      <c r="B254" s="64"/>
      <c r="C254" s="64"/>
      <c r="D254" s="65"/>
    </row>
    <row r="255" spans="1:4" s="59" customFormat="1">
      <c r="A255" s="64"/>
      <c r="B255" s="64"/>
      <c r="C255" s="64"/>
      <c r="D255" s="65"/>
    </row>
    <row r="256" spans="1:4" s="59" customFormat="1">
      <c r="A256" s="64"/>
      <c r="B256" s="64"/>
      <c r="C256" s="64"/>
      <c r="D256" s="65"/>
    </row>
    <row r="257" spans="1:4" s="59" customFormat="1">
      <c r="A257" s="64"/>
      <c r="B257" s="64"/>
      <c r="C257" s="64"/>
      <c r="D257" s="65"/>
    </row>
    <row r="258" spans="1:4" s="59" customFormat="1">
      <c r="A258" s="64"/>
      <c r="B258" s="64"/>
      <c r="C258" s="64"/>
      <c r="D258" s="65"/>
    </row>
    <row r="259" spans="1:4" s="59" customFormat="1">
      <c r="A259" s="64"/>
      <c r="B259" s="64"/>
      <c r="C259" s="64"/>
      <c r="D259" s="65"/>
    </row>
    <row r="260" spans="1:4" s="59" customFormat="1">
      <c r="A260" s="64"/>
      <c r="B260" s="64"/>
      <c r="C260" s="64"/>
      <c r="D260" s="65"/>
    </row>
    <row r="261" spans="1:4" s="59" customFormat="1">
      <c r="A261" s="64"/>
      <c r="B261" s="64"/>
      <c r="C261" s="64"/>
      <c r="D261" s="65"/>
    </row>
    <row r="262" spans="1:4" s="59" customFormat="1">
      <c r="A262" s="64"/>
      <c r="B262" s="64"/>
      <c r="C262" s="64"/>
      <c r="D262" s="65"/>
    </row>
    <row r="263" spans="1:4" s="59" customFormat="1">
      <c r="A263" s="64"/>
      <c r="B263" s="64"/>
      <c r="C263" s="64"/>
      <c r="D263" s="65"/>
    </row>
    <row r="264" spans="1:4" s="59" customFormat="1">
      <c r="A264" s="64"/>
      <c r="B264" s="64"/>
      <c r="C264" s="64"/>
      <c r="D264" s="65"/>
    </row>
    <row r="265" spans="1:4" s="59" customFormat="1">
      <c r="A265" s="64"/>
      <c r="B265" s="64"/>
      <c r="C265" s="64"/>
      <c r="D265" s="65"/>
    </row>
    <row r="266" spans="1:4" s="59" customFormat="1">
      <c r="A266" s="64"/>
      <c r="B266" s="64"/>
      <c r="C266" s="64"/>
      <c r="D266" s="65"/>
    </row>
    <row r="267" spans="1:4" s="59" customFormat="1">
      <c r="A267" s="64"/>
      <c r="B267" s="64"/>
      <c r="C267" s="64"/>
      <c r="D267" s="65"/>
    </row>
    <row r="268" spans="1:4" s="59" customFormat="1">
      <c r="A268" s="64"/>
      <c r="B268" s="64"/>
      <c r="C268" s="64"/>
      <c r="D268" s="65"/>
    </row>
    <row r="269" spans="1:4" s="59" customFormat="1">
      <c r="A269" s="64"/>
      <c r="B269" s="64"/>
      <c r="C269" s="64"/>
      <c r="D269" s="65"/>
    </row>
    <row r="270" spans="1:4" s="59" customFormat="1">
      <c r="A270" s="64"/>
      <c r="B270" s="64"/>
      <c r="C270" s="64"/>
      <c r="D270" s="65"/>
    </row>
    <row r="271" spans="1:4" s="59" customFormat="1">
      <c r="A271" s="64"/>
      <c r="B271" s="64"/>
      <c r="C271" s="64"/>
      <c r="D271" s="65"/>
    </row>
    <row r="272" spans="1:4" s="59" customFormat="1">
      <c r="A272" s="64"/>
      <c r="B272" s="64"/>
      <c r="C272" s="64"/>
      <c r="D272" s="65"/>
    </row>
    <row r="273" spans="1:4" s="59" customFormat="1">
      <c r="A273" s="64"/>
      <c r="B273" s="64"/>
      <c r="C273" s="64"/>
      <c r="D273" s="65"/>
    </row>
    <row r="274" spans="1:4" s="59" customFormat="1">
      <c r="A274" s="64"/>
      <c r="B274" s="64"/>
      <c r="C274" s="64"/>
      <c r="D274" s="65"/>
    </row>
    <row r="275" spans="1:4" s="59" customFormat="1">
      <c r="A275" s="64"/>
      <c r="B275" s="64"/>
      <c r="C275" s="64"/>
      <c r="D275" s="65"/>
    </row>
    <row r="276" spans="1:4" s="59" customFormat="1">
      <c r="A276" s="64"/>
      <c r="B276" s="64"/>
      <c r="C276" s="64"/>
      <c r="D276" s="65"/>
    </row>
    <row r="277" spans="1:4" s="59" customFormat="1">
      <c r="A277" s="64"/>
      <c r="B277" s="64"/>
      <c r="C277" s="64"/>
      <c r="D277" s="65"/>
    </row>
    <row r="278" spans="1:4" s="59" customFormat="1">
      <c r="A278" s="64"/>
      <c r="B278" s="64"/>
      <c r="C278" s="64"/>
      <c r="D278" s="65"/>
    </row>
    <row r="279" spans="1:4" s="59" customFormat="1">
      <c r="A279" s="64"/>
      <c r="B279" s="64"/>
      <c r="C279" s="64"/>
      <c r="D279" s="65"/>
    </row>
    <row r="280" spans="1:4" s="59" customFormat="1">
      <c r="A280" s="64"/>
      <c r="B280" s="64"/>
      <c r="C280" s="64"/>
      <c r="D280" s="65"/>
    </row>
    <row r="281" spans="1:4" s="59" customFormat="1">
      <c r="A281" s="64"/>
      <c r="B281" s="64"/>
      <c r="C281" s="64"/>
      <c r="D281" s="65"/>
    </row>
    <row r="282" spans="1:4" s="59" customFormat="1">
      <c r="A282" s="64"/>
      <c r="B282" s="64"/>
      <c r="C282" s="64"/>
      <c r="D282" s="65"/>
    </row>
    <row r="283" spans="1:4" s="59" customFormat="1">
      <c r="A283" s="64"/>
      <c r="B283" s="64"/>
      <c r="C283" s="64"/>
      <c r="D283" s="65"/>
    </row>
    <row r="284" spans="1:4" s="59" customFormat="1">
      <c r="A284" s="64"/>
      <c r="B284" s="64"/>
      <c r="C284" s="64"/>
      <c r="D284" s="65"/>
    </row>
    <row r="285" spans="1:4" s="59" customFormat="1">
      <c r="A285" s="64"/>
      <c r="B285" s="64"/>
      <c r="C285" s="64"/>
      <c r="D285" s="65"/>
    </row>
    <row r="286" spans="1:4" s="59" customFormat="1">
      <c r="A286" s="64"/>
      <c r="B286" s="64"/>
      <c r="C286" s="64"/>
      <c r="D286" s="65"/>
    </row>
    <row r="287" spans="1:4" s="59" customFormat="1">
      <c r="A287" s="64"/>
      <c r="B287" s="64"/>
      <c r="C287" s="64"/>
      <c r="D287" s="65"/>
    </row>
    <row r="288" spans="1:4" s="59" customFormat="1">
      <c r="A288" s="64"/>
      <c r="B288" s="64"/>
      <c r="C288" s="64"/>
      <c r="D288" s="65"/>
    </row>
    <row r="289" spans="1:4" s="59" customFormat="1">
      <c r="A289" s="64"/>
      <c r="B289" s="64"/>
      <c r="C289" s="64"/>
      <c r="D289" s="65"/>
    </row>
    <row r="290" spans="1:4" s="59" customFormat="1">
      <c r="A290" s="64"/>
      <c r="B290" s="64"/>
      <c r="C290" s="64"/>
      <c r="D290" s="65"/>
    </row>
    <row r="291" spans="1:4" s="59" customFormat="1">
      <c r="A291" s="64"/>
      <c r="B291" s="64"/>
      <c r="C291" s="64"/>
      <c r="D291" s="65"/>
    </row>
    <row r="292" spans="1:4" s="59" customFormat="1">
      <c r="A292" s="64"/>
      <c r="B292" s="64"/>
      <c r="C292" s="64"/>
      <c r="D292" s="65"/>
    </row>
    <row r="293" spans="1:4" s="59" customFormat="1">
      <c r="A293" s="64"/>
      <c r="B293" s="64"/>
      <c r="C293" s="64"/>
      <c r="D293" s="65"/>
    </row>
    <row r="294" spans="1:4" s="59" customFormat="1">
      <c r="A294" s="64"/>
      <c r="B294" s="64"/>
      <c r="C294" s="64"/>
      <c r="D294" s="65"/>
    </row>
    <row r="295" spans="1:4" s="59" customFormat="1">
      <c r="A295" s="64"/>
      <c r="B295" s="64"/>
      <c r="C295" s="64"/>
      <c r="D295" s="65"/>
    </row>
    <row r="296" spans="1:4" s="59" customFormat="1">
      <c r="A296" s="64"/>
      <c r="B296" s="64"/>
      <c r="C296" s="64"/>
      <c r="D296" s="65"/>
    </row>
    <row r="297" spans="1:4" s="59" customFormat="1">
      <c r="A297" s="64"/>
      <c r="B297" s="64"/>
      <c r="C297" s="64"/>
      <c r="D297" s="65"/>
    </row>
    <row r="298" spans="1:4" s="59" customFormat="1">
      <c r="A298" s="64"/>
      <c r="B298" s="64"/>
      <c r="C298" s="64"/>
      <c r="D298" s="65"/>
    </row>
    <row r="299" spans="1:4" s="59" customFormat="1">
      <c r="A299" s="64"/>
      <c r="B299" s="64"/>
      <c r="C299" s="64"/>
      <c r="D299" s="65"/>
    </row>
    <row r="300" spans="1:4" s="59" customFormat="1">
      <c r="A300" s="64"/>
      <c r="B300" s="64"/>
      <c r="C300" s="64"/>
      <c r="D300" s="65"/>
    </row>
    <row r="301" spans="1:4" s="59" customFormat="1">
      <c r="A301" s="64"/>
      <c r="B301" s="64"/>
      <c r="C301" s="64"/>
      <c r="D301" s="65"/>
    </row>
    <row r="302" spans="1:4" s="59" customFormat="1">
      <c r="A302" s="64"/>
      <c r="B302" s="64"/>
      <c r="C302" s="64"/>
      <c r="D302" s="65"/>
    </row>
    <row r="303" spans="1:4" s="59" customFormat="1">
      <c r="A303" s="64"/>
      <c r="B303" s="64"/>
      <c r="C303" s="64"/>
      <c r="D303" s="65"/>
    </row>
    <row r="304" spans="1:4" s="59" customFormat="1">
      <c r="A304" s="64"/>
      <c r="B304" s="64"/>
      <c r="C304" s="64"/>
      <c r="D304" s="65"/>
    </row>
    <row r="305" spans="1:4" s="59" customFormat="1">
      <c r="A305" s="64"/>
      <c r="B305" s="64"/>
      <c r="C305" s="64"/>
      <c r="D305" s="65"/>
    </row>
    <row r="306" spans="1:4" s="59" customFormat="1">
      <c r="A306" s="64"/>
      <c r="B306" s="64"/>
      <c r="C306" s="64"/>
      <c r="D306" s="65"/>
    </row>
    <row r="307" spans="1:4" s="59" customFormat="1">
      <c r="A307" s="64"/>
      <c r="B307" s="64"/>
      <c r="C307" s="64"/>
      <c r="D307" s="65"/>
    </row>
    <row r="308" spans="1:4" s="59" customFormat="1">
      <c r="A308" s="64"/>
      <c r="B308" s="64"/>
      <c r="C308" s="64"/>
      <c r="D308" s="65"/>
    </row>
    <row r="309" spans="1:4" s="59" customFormat="1">
      <c r="A309" s="64"/>
      <c r="B309" s="64"/>
      <c r="C309" s="64"/>
      <c r="D309" s="65"/>
    </row>
    <row r="310" spans="1:4" s="59" customFormat="1">
      <c r="A310" s="64"/>
      <c r="B310" s="64"/>
      <c r="C310" s="64"/>
      <c r="D310" s="65"/>
    </row>
    <row r="311" spans="1:4" s="59" customFormat="1">
      <c r="A311" s="64"/>
      <c r="B311" s="64"/>
      <c r="C311" s="64"/>
      <c r="D311" s="65"/>
    </row>
    <row r="312" spans="1:4" s="59" customFormat="1">
      <c r="A312" s="64"/>
      <c r="B312" s="64"/>
      <c r="C312" s="64"/>
      <c r="D312" s="65"/>
    </row>
    <row r="313" spans="1:4" s="59" customFormat="1">
      <c r="A313" s="64"/>
      <c r="B313" s="64"/>
      <c r="C313" s="64"/>
      <c r="D313" s="65"/>
    </row>
    <row r="314" spans="1:4" s="59" customFormat="1">
      <c r="A314" s="64"/>
      <c r="B314" s="64"/>
      <c r="C314" s="64"/>
      <c r="D314" s="65"/>
    </row>
    <row r="315" spans="1:4" s="59" customFormat="1">
      <c r="A315" s="64"/>
      <c r="B315" s="64"/>
      <c r="C315" s="64"/>
      <c r="D315" s="65"/>
    </row>
    <row r="316" spans="1:4" s="59" customFormat="1">
      <c r="A316" s="64"/>
      <c r="B316" s="64"/>
      <c r="C316" s="64"/>
      <c r="D316" s="65"/>
    </row>
    <row r="317" spans="1:4" s="59" customFormat="1">
      <c r="A317" s="64"/>
      <c r="B317" s="64"/>
      <c r="C317" s="64"/>
      <c r="D317" s="65"/>
    </row>
    <row r="318" spans="1:4" s="59" customFormat="1">
      <c r="A318" s="64"/>
      <c r="B318" s="64"/>
      <c r="C318" s="64"/>
      <c r="D318" s="65"/>
    </row>
    <row r="319" spans="1:4" s="59" customFormat="1">
      <c r="A319" s="64"/>
      <c r="B319" s="64"/>
      <c r="C319" s="64"/>
      <c r="D319" s="65"/>
    </row>
    <row r="320" spans="1:4" s="59" customFormat="1">
      <c r="A320" s="64"/>
      <c r="B320" s="64"/>
      <c r="C320" s="64"/>
      <c r="D320" s="65"/>
    </row>
    <row r="321" spans="1:4" s="59" customFormat="1">
      <c r="A321" s="64"/>
      <c r="B321" s="64"/>
      <c r="C321" s="64"/>
      <c r="D321" s="65"/>
    </row>
    <row r="322" spans="1:4" s="59" customFormat="1">
      <c r="A322" s="64"/>
      <c r="B322" s="64"/>
      <c r="C322" s="64"/>
      <c r="D322" s="65"/>
    </row>
    <row r="323" spans="1:4" s="59" customFormat="1">
      <c r="A323" s="64"/>
      <c r="B323" s="64"/>
      <c r="C323" s="64"/>
      <c r="D323" s="65"/>
    </row>
    <row r="324" spans="1:4" s="59" customFormat="1">
      <c r="A324" s="64"/>
      <c r="B324" s="64"/>
      <c r="C324" s="64"/>
      <c r="D324" s="65"/>
    </row>
    <row r="325" spans="1:4" s="59" customFormat="1">
      <c r="A325" s="64"/>
      <c r="B325" s="64"/>
      <c r="C325" s="64"/>
      <c r="D325" s="65"/>
    </row>
    <row r="326" spans="1:4" s="59" customFormat="1">
      <c r="A326" s="64"/>
      <c r="B326" s="64"/>
      <c r="C326" s="64"/>
      <c r="D326" s="65"/>
    </row>
    <row r="327" spans="1:4" s="59" customFormat="1">
      <c r="A327" s="64"/>
      <c r="B327" s="64"/>
      <c r="C327" s="64"/>
      <c r="D327" s="65"/>
    </row>
    <row r="328" spans="1:4" s="59" customFormat="1">
      <c r="A328" s="64"/>
      <c r="B328" s="64"/>
      <c r="C328" s="64"/>
      <c r="D328" s="65"/>
    </row>
    <row r="329" spans="1:4" s="59" customFormat="1">
      <c r="A329" s="64"/>
      <c r="B329" s="64"/>
      <c r="C329" s="64"/>
      <c r="D329" s="65"/>
    </row>
    <row r="330" spans="1:4" s="59" customFormat="1">
      <c r="A330" s="64"/>
      <c r="B330" s="64"/>
      <c r="C330" s="64"/>
      <c r="D330" s="65"/>
    </row>
    <row r="331" spans="1:4" s="59" customFormat="1">
      <c r="A331" s="64"/>
      <c r="B331" s="64"/>
      <c r="C331" s="64"/>
      <c r="D331" s="65"/>
    </row>
    <row r="332" spans="1:4" s="59" customFormat="1">
      <c r="A332" s="64"/>
      <c r="B332" s="64"/>
      <c r="C332" s="64"/>
      <c r="D332" s="65"/>
    </row>
    <row r="333" spans="1:4" s="59" customFormat="1">
      <c r="A333" s="64"/>
      <c r="B333" s="64"/>
      <c r="C333" s="64"/>
      <c r="D333" s="65"/>
    </row>
    <row r="334" spans="1:4" s="59" customFormat="1">
      <c r="A334" s="64"/>
      <c r="B334" s="64"/>
      <c r="C334" s="64"/>
      <c r="D334" s="65"/>
    </row>
    <row r="335" spans="1:4" s="59" customFormat="1">
      <c r="A335" s="64"/>
      <c r="B335" s="64"/>
      <c r="C335" s="64"/>
      <c r="D335" s="65"/>
    </row>
    <row r="336" spans="1:4" s="59" customFormat="1">
      <c r="A336" s="64"/>
      <c r="B336" s="64"/>
      <c r="C336" s="64"/>
      <c r="D336" s="65"/>
    </row>
    <row r="337" spans="1:4" s="59" customFormat="1">
      <c r="A337" s="64"/>
      <c r="B337" s="64"/>
      <c r="C337" s="64"/>
      <c r="D337" s="65"/>
    </row>
    <row r="338" spans="1:4" s="59" customFormat="1">
      <c r="A338" s="64"/>
      <c r="B338" s="64"/>
      <c r="C338" s="64"/>
      <c r="D338" s="65"/>
    </row>
    <row r="339" spans="1:4" s="59" customFormat="1">
      <c r="A339" s="64"/>
      <c r="B339" s="64"/>
      <c r="C339" s="64"/>
      <c r="D339" s="65"/>
    </row>
    <row r="340" spans="1:4" s="59" customFormat="1">
      <c r="A340" s="64"/>
      <c r="B340" s="64"/>
      <c r="C340" s="64"/>
      <c r="D340" s="65"/>
    </row>
    <row r="341" spans="1:4" s="59" customFormat="1">
      <c r="A341" s="64"/>
      <c r="B341" s="64"/>
      <c r="C341" s="64"/>
      <c r="D341" s="65"/>
    </row>
    <row r="342" spans="1:4" s="59" customFormat="1">
      <c r="A342" s="64"/>
      <c r="B342" s="64"/>
      <c r="C342" s="64"/>
      <c r="D342" s="65"/>
    </row>
    <row r="343" spans="1:4" s="59" customFormat="1">
      <c r="A343" s="64"/>
      <c r="B343" s="64"/>
      <c r="C343" s="64"/>
      <c r="D343" s="65"/>
    </row>
    <row r="344" spans="1:4" s="59" customFormat="1">
      <c r="A344" s="64"/>
      <c r="B344" s="64"/>
      <c r="C344" s="64"/>
      <c r="D344" s="65"/>
    </row>
    <row r="345" spans="1:4" s="59" customFormat="1">
      <c r="A345" s="64"/>
      <c r="B345" s="64"/>
      <c r="C345" s="64"/>
      <c r="D345" s="65"/>
    </row>
    <row r="346" spans="1:4" s="59" customFormat="1">
      <c r="A346" s="64"/>
      <c r="B346" s="64"/>
      <c r="C346" s="64"/>
      <c r="D346" s="65"/>
    </row>
    <row r="347" spans="1:4" s="59" customFormat="1">
      <c r="A347" s="64"/>
      <c r="B347" s="64"/>
      <c r="C347" s="64"/>
      <c r="D347" s="65"/>
    </row>
    <row r="348" spans="1:4" s="59" customFormat="1">
      <c r="A348" s="64"/>
      <c r="B348" s="64"/>
      <c r="C348" s="64"/>
      <c r="D348" s="65"/>
    </row>
    <row r="349" spans="1:4" s="59" customFormat="1">
      <c r="A349" s="64"/>
      <c r="B349" s="64"/>
      <c r="C349" s="64"/>
      <c r="D349" s="65"/>
    </row>
    <row r="350" spans="1:4" s="59" customFormat="1">
      <c r="A350" s="64"/>
      <c r="B350" s="64"/>
      <c r="C350" s="64"/>
      <c r="D350" s="65"/>
    </row>
    <row r="351" spans="1:4" s="59" customFormat="1">
      <c r="A351" s="64"/>
      <c r="B351" s="64"/>
      <c r="C351" s="64"/>
      <c r="D351" s="65"/>
    </row>
    <row r="352" spans="1:4" s="59" customFormat="1">
      <c r="A352" s="64"/>
      <c r="B352" s="64"/>
      <c r="C352" s="64"/>
      <c r="D352" s="65"/>
    </row>
    <row r="353" spans="1:4" s="59" customFormat="1">
      <c r="A353" s="64"/>
      <c r="B353" s="64"/>
      <c r="C353" s="64"/>
      <c r="D353" s="65"/>
    </row>
    <row r="354" spans="1:4" s="59" customFormat="1">
      <c r="A354" s="64"/>
      <c r="B354" s="64"/>
      <c r="C354" s="64"/>
      <c r="D354" s="65"/>
    </row>
    <row r="355" spans="1:4" s="59" customFormat="1">
      <c r="A355" s="64"/>
      <c r="B355" s="64"/>
      <c r="C355" s="64"/>
      <c r="D355" s="65"/>
    </row>
    <row r="356" spans="1:4" s="59" customFormat="1">
      <c r="A356" s="64"/>
      <c r="B356" s="64"/>
      <c r="C356" s="64"/>
      <c r="D356" s="65"/>
    </row>
    <row r="357" spans="1:4" s="59" customFormat="1">
      <c r="A357" s="64"/>
      <c r="B357" s="64"/>
      <c r="C357" s="64"/>
      <c r="D357" s="65"/>
    </row>
    <row r="358" spans="1:4" s="59" customFormat="1">
      <c r="A358" s="64"/>
      <c r="B358" s="64"/>
      <c r="C358" s="64"/>
      <c r="D358" s="65"/>
    </row>
    <row r="359" spans="1:4" s="59" customFormat="1">
      <c r="A359" s="64"/>
      <c r="B359" s="64"/>
      <c r="C359" s="64"/>
      <c r="D359" s="65"/>
    </row>
    <row r="360" spans="1:4" s="59" customFormat="1">
      <c r="A360" s="64"/>
      <c r="B360" s="64"/>
      <c r="C360" s="64"/>
      <c r="D360" s="65"/>
    </row>
    <row r="361" spans="1:4" s="59" customFormat="1">
      <c r="A361" s="64"/>
      <c r="B361" s="64"/>
      <c r="C361" s="64"/>
      <c r="D361" s="65"/>
    </row>
    <row r="362" spans="1:4" s="59" customFormat="1">
      <c r="A362" s="64"/>
      <c r="B362" s="64"/>
      <c r="C362" s="64"/>
      <c r="D362" s="65"/>
    </row>
    <row r="363" spans="1:4" s="59" customFormat="1">
      <c r="A363" s="64"/>
      <c r="B363" s="64"/>
      <c r="C363" s="64"/>
      <c r="D363" s="65"/>
    </row>
    <row r="364" spans="1:4" s="59" customFormat="1">
      <c r="A364" s="64"/>
      <c r="B364" s="64"/>
      <c r="C364" s="64"/>
      <c r="D364" s="65"/>
    </row>
    <row r="365" spans="1:4" s="59" customFormat="1">
      <c r="A365" s="64"/>
      <c r="B365" s="64"/>
      <c r="C365" s="64"/>
      <c r="D365" s="65"/>
    </row>
    <row r="366" spans="1:4" s="59" customFormat="1">
      <c r="A366" s="64"/>
      <c r="B366" s="64"/>
      <c r="C366" s="64"/>
      <c r="D366" s="65"/>
    </row>
    <row r="367" spans="1:4" s="59" customFormat="1">
      <c r="A367" s="64"/>
      <c r="B367" s="64"/>
      <c r="C367" s="64"/>
      <c r="D367" s="65"/>
    </row>
    <row r="368" spans="1:4" s="59" customFormat="1">
      <c r="A368" s="64"/>
      <c r="B368" s="64"/>
      <c r="C368" s="64"/>
      <c r="D368" s="65"/>
    </row>
    <row r="369" spans="1:4" s="59" customFormat="1">
      <c r="A369" s="64"/>
      <c r="B369" s="64"/>
      <c r="C369" s="64"/>
      <c r="D369" s="65"/>
    </row>
    <row r="370" spans="1:4" s="59" customFormat="1">
      <c r="A370" s="64"/>
      <c r="B370" s="64"/>
      <c r="C370" s="64"/>
      <c r="D370" s="65"/>
    </row>
    <row r="371" spans="1:4" s="59" customFormat="1">
      <c r="A371" s="64"/>
      <c r="B371" s="64"/>
      <c r="C371" s="64"/>
      <c r="D371" s="65"/>
    </row>
    <row r="372" spans="1:4" s="59" customFormat="1">
      <c r="A372" s="64"/>
      <c r="B372" s="64"/>
      <c r="C372" s="64"/>
      <c r="D372" s="65"/>
    </row>
    <row r="373" spans="1:4" s="59" customFormat="1">
      <c r="A373" s="64"/>
      <c r="B373" s="64"/>
      <c r="C373" s="64"/>
      <c r="D373" s="65"/>
    </row>
    <row r="374" spans="1:4" s="59" customFormat="1">
      <c r="A374" s="64"/>
      <c r="B374" s="64"/>
      <c r="C374" s="64"/>
      <c r="D374" s="65"/>
    </row>
    <row r="375" spans="1:4" s="59" customFormat="1">
      <c r="A375" s="64"/>
      <c r="B375" s="64"/>
      <c r="C375" s="64"/>
      <c r="D375" s="65"/>
    </row>
    <row r="376" spans="1:4" s="59" customFormat="1">
      <c r="A376" s="64"/>
      <c r="B376" s="64"/>
      <c r="C376" s="64"/>
      <c r="D376" s="65"/>
    </row>
    <row r="377" spans="1:4" s="59" customFormat="1">
      <c r="A377" s="64"/>
      <c r="B377" s="64"/>
      <c r="C377" s="64"/>
      <c r="D377" s="65"/>
    </row>
    <row r="378" spans="1:4" s="59" customFormat="1">
      <c r="A378" s="64"/>
      <c r="B378" s="64"/>
      <c r="C378" s="64"/>
      <c r="D378" s="65"/>
    </row>
    <row r="379" spans="1:4" s="59" customFormat="1">
      <c r="A379" s="64"/>
      <c r="B379" s="64"/>
      <c r="C379" s="64"/>
      <c r="D379" s="65"/>
    </row>
    <row r="380" spans="1:4" s="59" customFormat="1">
      <c r="A380" s="64"/>
      <c r="B380" s="64"/>
      <c r="C380" s="64"/>
      <c r="D380" s="65"/>
    </row>
    <row r="381" spans="1:4" s="59" customFormat="1">
      <c r="A381" s="64"/>
      <c r="B381" s="64"/>
      <c r="C381" s="64"/>
      <c r="D381" s="65"/>
    </row>
    <row r="382" spans="1:4" s="59" customFormat="1">
      <c r="A382" s="64"/>
      <c r="B382" s="64"/>
      <c r="C382" s="64"/>
      <c r="D382" s="65"/>
    </row>
    <row r="383" spans="1:4" s="59" customFormat="1">
      <c r="A383" s="64"/>
      <c r="B383" s="64"/>
      <c r="C383" s="64"/>
      <c r="D383" s="65"/>
    </row>
    <row r="384" spans="1:4" s="59" customFormat="1">
      <c r="A384" s="64"/>
      <c r="B384" s="64"/>
      <c r="C384" s="64"/>
      <c r="D384" s="65"/>
    </row>
    <row r="385" spans="1:4" s="59" customFormat="1">
      <c r="A385" s="64"/>
      <c r="B385" s="64"/>
      <c r="C385" s="64"/>
      <c r="D385" s="65"/>
    </row>
    <row r="386" spans="1:4" s="59" customFormat="1">
      <c r="A386" s="64"/>
      <c r="B386" s="64"/>
      <c r="C386" s="64"/>
      <c r="D386" s="65"/>
    </row>
    <row r="387" spans="1:4" s="59" customFormat="1">
      <c r="A387" s="64"/>
      <c r="B387" s="64"/>
      <c r="C387" s="64"/>
      <c r="D387" s="65"/>
    </row>
    <row r="388" spans="1:4" s="59" customFormat="1">
      <c r="A388" s="64"/>
      <c r="B388" s="64"/>
      <c r="C388" s="64"/>
      <c r="D388" s="65"/>
    </row>
    <row r="389" spans="1:4" s="59" customFormat="1">
      <c r="A389" s="64"/>
      <c r="B389" s="64"/>
      <c r="C389" s="64"/>
      <c r="D389" s="65"/>
    </row>
    <row r="390" spans="1:4" s="59" customFormat="1">
      <c r="A390" s="64"/>
      <c r="B390" s="64"/>
      <c r="C390" s="64"/>
      <c r="D390" s="65"/>
    </row>
    <row r="391" spans="1:4" s="59" customFormat="1">
      <c r="A391" s="64"/>
      <c r="B391" s="64"/>
      <c r="C391" s="64"/>
      <c r="D391" s="65"/>
    </row>
    <row r="392" spans="1:4" s="59" customFormat="1">
      <c r="A392" s="64"/>
      <c r="B392" s="64"/>
      <c r="C392" s="64"/>
      <c r="D392" s="65"/>
    </row>
    <row r="393" spans="1:4" s="59" customFormat="1">
      <c r="A393" s="64"/>
      <c r="B393" s="64"/>
      <c r="C393" s="64"/>
      <c r="D393" s="65"/>
    </row>
    <row r="394" spans="1:4" s="59" customFormat="1">
      <c r="A394" s="64"/>
      <c r="B394" s="64"/>
      <c r="C394" s="64"/>
      <c r="D394" s="65"/>
    </row>
    <row r="395" spans="1:4" s="59" customFormat="1">
      <c r="A395" s="64"/>
      <c r="B395" s="64"/>
      <c r="C395" s="64"/>
      <c r="D395" s="65"/>
    </row>
  </sheetData>
  <mergeCells count="11">
    <mergeCell ref="A7:D7"/>
    <mergeCell ref="A1:S1"/>
    <mergeCell ref="A2:S2"/>
    <mergeCell ref="A4:A5"/>
    <mergeCell ref="B4:B5"/>
    <mergeCell ref="D4:D5"/>
    <mergeCell ref="E4:E5"/>
    <mergeCell ref="F4:Q4"/>
    <mergeCell ref="R4:R5"/>
    <mergeCell ref="S4:S5"/>
    <mergeCell ref="C4:C5"/>
  </mergeCells>
  <conditionalFormatting sqref="B6:D6">
    <cfRule type="cellIs" dxfId="31" priority="1" operator="equal">
      <formula>0</formula>
    </cfRule>
  </conditionalFormatting>
  <pageMargins left="0.47244094488188981" right="0.47244094488188981" top="0.51181102362204722" bottom="1.0236220472440944" header="0.47244094488188981" footer="0.39370078740157483"/>
  <pageSetup paperSize="9" scale="64" fitToHeight="0" orientation="landscape" r:id="rId1"/>
  <headerFooter>
    <oddFooter>&amp;C&amp;P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6" tint="0.79998168889431442"/>
    <pageSetUpPr fitToPage="1"/>
  </sheetPr>
  <dimension ref="A1:Y18"/>
  <sheetViews>
    <sheetView view="pageBreakPreview" topLeftCell="D1" zoomScale="70" zoomScaleNormal="100" zoomScaleSheetLayoutView="70" workbookViewId="0">
      <pane ySplit="5" topLeftCell="A6" activePane="bottomLeft" state="frozen"/>
      <selection pane="bottomLeft" activeCell="W17" sqref="W17"/>
    </sheetView>
  </sheetViews>
  <sheetFormatPr baseColWidth="10" defaultRowHeight="15"/>
  <cols>
    <col min="1" max="1" width="25.140625" style="32" customWidth="1"/>
    <col min="2" max="2" width="16" style="32" customWidth="1"/>
    <col min="3" max="3" width="44.42578125" style="70" customWidth="1"/>
    <col min="4" max="4" width="43.7109375" style="70" customWidth="1"/>
    <col min="5" max="5" width="14.7109375" style="31" customWidth="1"/>
    <col min="6" max="6" width="10.28515625" style="32" customWidth="1"/>
    <col min="7" max="7" width="13.5703125" style="33" customWidth="1"/>
    <col min="8" max="8" width="21.42578125" style="33" customWidth="1"/>
    <col min="9" max="9" width="51.85546875" style="70" customWidth="1"/>
    <col min="10" max="10" width="22.42578125" style="38" customWidth="1"/>
    <col min="11" max="11" width="13.7109375" style="28" bestFit="1" customWidth="1"/>
    <col min="12" max="21" width="11.42578125" style="28" bestFit="1" customWidth="1"/>
    <col min="22" max="22" width="10.7109375" style="28" bestFit="1" customWidth="1"/>
    <col min="23" max="23" width="22.140625" style="28" customWidth="1"/>
    <col min="24" max="24" width="19.42578125" style="31" customWidth="1"/>
    <col min="25" max="16384" width="11.42578125" style="28"/>
  </cols>
  <sheetData>
    <row r="1" spans="1:25" ht="23.25">
      <c r="A1" s="160" t="s">
        <v>22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</row>
    <row r="2" spans="1:25" s="29" customFormat="1" ht="45.75" customHeight="1">
      <c r="A2" s="161" t="s">
        <v>89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</row>
    <row r="3" spans="1:25">
      <c r="A3" s="164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</row>
    <row r="4" spans="1:25" ht="22.5" customHeight="1">
      <c r="A4" s="159" t="s">
        <v>77</v>
      </c>
      <c r="B4" s="159" t="s">
        <v>78</v>
      </c>
      <c r="C4" s="159" t="s">
        <v>79</v>
      </c>
      <c r="D4" s="159" t="s">
        <v>87</v>
      </c>
      <c r="E4" s="159" t="s">
        <v>59</v>
      </c>
      <c r="F4" s="159" t="s">
        <v>80</v>
      </c>
      <c r="G4" s="159" t="s">
        <v>81</v>
      </c>
      <c r="H4" s="159" t="s">
        <v>60</v>
      </c>
      <c r="I4" s="159" t="s">
        <v>82</v>
      </c>
      <c r="J4" s="159" t="s">
        <v>83</v>
      </c>
      <c r="K4" s="162" t="s">
        <v>7</v>
      </c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59" t="s">
        <v>8</v>
      </c>
      <c r="X4" s="159" t="s">
        <v>2</v>
      </c>
    </row>
    <row r="5" spans="1:25" s="30" customFormat="1" ht="25.5" customHeight="1">
      <c r="A5" s="159"/>
      <c r="B5" s="159"/>
      <c r="C5" s="159"/>
      <c r="D5" s="159"/>
      <c r="E5" s="159"/>
      <c r="F5" s="159"/>
      <c r="G5" s="159"/>
      <c r="H5" s="159"/>
      <c r="I5" s="159"/>
      <c r="J5" s="159"/>
      <c r="K5" s="130" t="s">
        <v>62</v>
      </c>
      <c r="L5" s="85" t="s">
        <v>63</v>
      </c>
      <c r="M5" s="85" t="s">
        <v>64</v>
      </c>
      <c r="N5" s="85" t="s">
        <v>65</v>
      </c>
      <c r="O5" s="85" t="s">
        <v>66</v>
      </c>
      <c r="P5" s="85" t="s">
        <v>67</v>
      </c>
      <c r="Q5" s="85" t="s">
        <v>68</v>
      </c>
      <c r="R5" s="85" t="s">
        <v>69</v>
      </c>
      <c r="S5" s="85" t="s">
        <v>70</v>
      </c>
      <c r="T5" s="85" t="s">
        <v>71</v>
      </c>
      <c r="U5" s="85" t="s">
        <v>72</v>
      </c>
      <c r="V5" s="85" t="s">
        <v>73</v>
      </c>
      <c r="W5" s="159"/>
      <c r="X5" s="159"/>
    </row>
    <row r="6" spans="1:25" s="92" customFormat="1" ht="42">
      <c r="A6" s="131" t="s">
        <v>43</v>
      </c>
      <c r="B6" s="131" t="s">
        <v>32</v>
      </c>
      <c r="C6" s="132" t="s">
        <v>33</v>
      </c>
      <c r="D6" s="132" t="s">
        <v>33</v>
      </c>
      <c r="E6" s="131" t="s">
        <v>40</v>
      </c>
      <c r="F6" s="131">
        <v>1</v>
      </c>
      <c r="G6" s="131" t="s">
        <v>334</v>
      </c>
      <c r="H6" s="131" t="s">
        <v>1414</v>
      </c>
      <c r="I6" s="132" t="s">
        <v>335</v>
      </c>
      <c r="J6" s="133">
        <v>1200</v>
      </c>
      <c r="K6" s="91">
        <v>1200</v>
      </c>
      <c r="L6" s="91">
        <v>0</v>
      </c>
      <c r="M6" s="91">
        <v>0</v>
      </c>
      <c r="N6" s="91">
        <v>0</v>
      </c>
      <c r="O6" s="91">
        <v>0</v>
      </c>
      <c r="P6" s="91">
        <v>0</v>
      </c>
      <c r="Q6" s="91">
        <v>0</v>
      </c>
      <c r="R6" s="91">
        <v>0</v>
      </c>
      <c r="S6" s="91">
        <v>0</v>
      </c>
      <c r="T6" s="91">
        <v>0</v>
      </c>
      <c r="U6" s="91">
        <v>0</v>
      </c>
      <c r="V6" s="91">
        <v>0</v>
      </c>
      <c r="W6" s="91">
        <f>SUM(K6:V6)</f>
        <v>1200</v>
      </c>
      <c r="X6" s="86">
        <f>COUNTIF(K6:V6,"&gt;0")</f>
        <v>1</v>
      </c>
    </row>
    <row r="7" spans="1:25" s="92" customFormat="1" ht="42">
      <c r="A7" s="86" t="s">
        <v>1409</v>
      </c>
      <c r="B7" s="86" t="s">
        <v>1407</v>
      </c>
      <c r="C7" s="87" t="s">
        <v>1408</v>
      </c>
      <c r="D7" s="87" t="s">
        <v>1408</v>
      </c>
      <c r="E7" s="86" t="s">
        <v>40</v>
      </c>
      <c r="F7" s="86">
        <v>1</v>
      </c>
      <c r="G7" s="86" t="s">
        <v>334</v>
      </c>
      <c r="H7" s="86" t="s">
        <v>1414</v>
      </c>
      <c r="I7" s="87" t="s">
        <v>335</v>
      </c>
      <c r="J7" s="91">
        <v>16900</v>
      </c>
      <c r="K7" s="91">
        <v>2000</v>
      </c>
      <c r="L7" s="91">
        <v>2000</v>
      </c>
      <c r="M7" s="91">
        <v>2000</v>
      </c>
      <c r="N7" s="91">
        <v>2000</v>
      </c>
      <c r="O7" s="91">
        <v>1900</v>
      </c>
      <c r="P7" s="91">
        <v>1000</v>
      </c>
      <c r="Q7" s="91">
        <v>1000</v>
      </c>
      <c r="R7" s="91">
        <v>1000</v>
      </c>
      <c r="S7" s="91">
        <v>1000</v>
      </c>
      <c r="T7" s="91">
        <v>1000</v>
      </c>
      <c r="U7" s="91">
        <v>1000</v>
      </c>
      <c r="V7" s="91">
        <v>1000</v>
      </c>
      <c r="W7" s="91">
        <f t="shared" ref="W7:W16" si="0">SUM(K7:V7)</f>
        <v>16900</v>
      </c>
      <c r="X7" s="86">
        <f t="shared" ref="X7:X16" si="1">COUNTIF(K7:V7,"&gt;0")</f>
        <v>12</v>
      </c>
    </row>
    <row r="8" spans="1:25" s="92" customFormat="1" ht="42">
      <c r="A8" s="86" t="s">
        <v>44</v>
      </c>
      <c r="B8" s="86" t="s">
        <v>34</v>
      </c>
      <c r="C8" s="87" t="s">
        <v>41</v>
      </c>
      <c r="D8" s="87" t="s">
        <v>41</v>
      </c>
      <c r="E8" s="86" t="s">
        <v>40</v>
      </c>
      <c r="F8" s="86">
        <v>1</v>
      </c>
      <c r="G8" s="86" t="s">
        <v>334</v>
      </c>
      <c r="H8" s="86" t="s">
        <v>1414</v>
      </c>
      <c r="I8" s="87" t="s">
        <v>335</v>
      </c>
      <c r="J8" s="91">
        <v>4000</v>
      </c>
      <c r="K8" s="91">
        <v>4000</v>
      </c>
      <c r="L8" s="91">
        <v>0</v>
      </c>
      <c r="M8" s="91">
        <v>0</v>
      </c>
      <c r="N8" s="91">
        <v>0</v>
      </c>
      <c r="O8" s="91">
        <v>0</v>
      </c>
      <c r="P8" s="91">
        <v>0</v>
      </c>
      <c r="Q8" s="91">
        <v>0</v>
      </c>
      <c r="R8" s="91">
        <v>0</v>
      </c>
      <c r="S8" s="91">
        <v>0</v>
      </c>
      <c r="T8" s="91">
        <v>0</v>
      </c>
      <c r="U8" s="91">
        <v>0</v>
      </c>
      <c r="V8" s="91">
        <v>0</v>
      </c>
      <c r="W8" s="91">
        <f t="shared" si="0"/>
        <v>4000</v>
      </c>
      <c r="X8" s="86">
        <f t="shared" si="1"/>
        <v>1</v>
      </c>
    </row>
    <row r="9" spans="1:25" s="92" customFormat="1" ht="42">
      <c r="A9" s="86" t="s">
        <v>74</v>
      </c>
      <c r="B9" s="86" t="s">
        <v>39</v>
      </c>
      <c r="C9" s="87" t="s">
        <v>28</v>
      </c>
      <c r="D9" s="87" t="s">
        <v>28</v>
      </c>
      <c r="E9" s="86" t="s">
        <v>40</v>
      </c>
      <c r="F9" s="86">
        <v>1</v>
      </c>
      <c r="G9" s="86" t="s">
        <v>334</v>
      </c>
      <c r="H9" s="86" t="s">
        <v>1414</v>
      </c>
      <c r="I9" s="87" t="s">
        <v>335</v>
      </c>
      <c r="J9" s="91">
        <v>35000</v>
      </c>
      <c r="K9" s="91">
        <v>6000</v>
      </c>
      <c r="L9" s="91">
        <v>2000</v>
      </c>
      <c r="M9" s="91">
        <v>2000</v>
      </c>
      <c r="N9" s="91">
        <v>2000</v>
      </c>
      <c r="O9" s="91">
        <v>2000</v>
      </c>
      <c r="P9" s="91">
        <v>5000</v>
      </c>
      <c r="Q9" s="91">
        <v>2000</v>
      </c>
      <c r="R9" s="91">
        <v>2000</v>
      </c>
      <c r="S9" s="91">
        <v>2000</v>
      </c>
      <c r="T9" s="91">
        <v>2000</v>
      </c>
      <c r="U9" s="91">
        <v>2000</v>
      </c>
      <c r="V9" s="91">
        <v>6000</v>
      </c>
      <c r="W9" s="91">
        <f t="shared" si="0"/>
        <v>35000</v>
      </c>
      <c r="X9" s="86">
        <f t="shared" si="1"/>
        <v>12</v>
      </c>
    </row>
    <row r="10" spans="1:25" s="92" customFormat="1" ht="42">
      <c r="A10" s="86" t="s">
        <v>74</v>
      </c>
      <c r="B10" s="86" t="s">
        <v>1412</v>
      </c>
      <c r="C10" s="87" t="s">
        <v>1413</v>
      </c>
      <c r="D10" s="87" t="s">
        <v>1413</v>
      </c>
      <c r="E10" s="86" t="s">
        <v>40</v>
      </c>
      <c r="F10" s="86">
        <v>1</v>
      </c>
      <c r="G10" s="86" t="s">
        <v>334</v>
      </c>
      <c r="H10" s="86" t="s">
        <v>1414</v>
      </c>
      <c r="I10" s="87" t="s">
        <v>335</v>
      </c>
      <c r="J10" s="91">
        <v>24000</v>
      </c>
      <c r="K10" s="91">
        <v>6000</v>
      </c>
      <c r="L10" s="91">
        <v>0</v>
      </c>
      <c r="M10" s="91">
        <v>6000</v>
      </c>
      <c r="N10" s="91">
        <v>0</v>
      </c>
      <c r="O10" s="91">
        <v>0</v>
      </c>
      <c r="P10" s="91">
        <v>6000</v>
      </c>
      <c r="Q10" s="91">
        <v>0</v>
      </c>
      <c r="R10" s="91">
        <v>0</v>
      </c>
      <c r="S10" s="91">
        <v>0</v>
      </c>
      <c r="T10" s="91">
        <v>6000</v>
      </c>
      <c r="U10" s="91">
        <v>0</v>
      </c>
      <c r="V10" s="91">
        <v>0</v>
      </c>
      <c r="W10" s="91">
        <f t="shared" si="0"/>
        <v>24000</v>
      </c>
      <c r="X10" s="86">
        <f t="shared" si="1"/>
        <v>4</v>
      </c>
    </row>
    <row r="11" spans="1:25" s="70" customFormat="1" ht="42">
      <c r="A11" s="89" t="s">
        <v>74</v>
      </c>
      <c r="B11" s="89" t="s">
        <v>1410</v>
      </c>
      <c r="C11" s="90" t="s">
        <v>1411</v>
      </c>
      <c r="D11" s="90" t="s">
        <v>1411</v>
      </c>
      <c r="E11" s="89" t="s">
        <v>40</v>
      </c>
      <c r="F11" s="86">
        <v>1</v>
      </c>
      <c r="G11" s="89" t="s">
        <v>334</v>
      </c>
      <c r="H11" s="89" t="s">
        <v>1414</v>
      </c>
      <c r="I11" s="90" t="s">
        <v>335</v>
      </c>
      <c r="J11" s="88">
        <v>35000</v>
      </c>
      <c r="K11" s="93">
        <v>10000</v>
      </c>
      <c r="L11" s="93">
        <v>0</v>
      </c>
      <c r="M11" s="93">
        <v>0</v>
      </c>
      <c r="N11" s="93">
        <v>10000</v>
      </c>
      <c r="O11" s="93">
        <v>0</v>
      </c>
      <c r="P11" s="93">
        <v>0</v>
      </c>
      <c r="Q11" s="93">
        <v>10000</v>
      </c>
      <c r="R11" s="93">
        <v>0</v>
      </c>
      <c r="S11" s="93">
        <v>0</v>
      </c>
      <c r="T11" s="93">
        <v>5000</v>
      </c>
      <c r="U11" s="93">
        <v>0</v>
      </c>
      <c r="V11" s="93">
        <v>0</v>
      </c>
      <c r="W11" s="91">
        <f t="shared" si="0"/>
        <v>35000</v>
      </c>
      <c r="X11" s="86">
        <f t="shared" si="1"/>
        <v>4</v>
      </c>
      <c r="Y11" s="92"/>
    </row>
    <row r="12" spans="1:25" s="70" customFormat="1" ht="42">
      <c r="A12" s="89" t="s">
        <v>74</v>
      </c>
      <c r="B12" s="89" t="s">
        <v>38</v>
      </c>
      <c r="C12" s="90" t="s">
        <v>29</v>
      </c>
      <c r="D12" s="90" t="s">
        <v>29</v>
      </c>
      <c r="E12" s="89" t="s">
        <v>40</v>
      </c>
      <c r="F12" s="86">
        <v>1</v>
      </c>
      <c r="G12" s="89" t="s">
        <v>334</v>
      </c>
      <c r="H12" s="89" t="s">
        <v>1414</v>
      </c>
      <c r="I12" s="90" t="s">
        <v>335</v>
      </c>
      <c r="J12" s="88">
        <v>48000</v>
      </c>
      <c r="K12" s="93">
        <v>4000</v>
      </c>
      <c r="L12" s="93">
        <v>4000</v>
      </c>
      <c r="M12" s="93">
        <v>4000</v>
      </c>
      <c r="N12" s="93">
        <v>4000</v>
      </c>
      <c r="O12" s="93">
        <v>4000</v>
      </c>
      <c r="P12" s="93">
        <v>4000</v>
      </c>
      <c r="Q12" s="93">
        <v>4000</v>
      </c>
      <c r="R12" s="93">
        <v>4000</v>
      </c>
      <c r="S12" s="93">
        <v>4000</v>
      </c>
      <c r="T12" s="93">
        <v>4000</v>
      </c>
      <c r="U12" s="93">
        <v>4000</v>
      </c>
      <c r="V12" s="93">
        <v>4000</v>
      </c>
      <c r="W12" s="91">
        <f t="shared" si="0"/>
        <v>48000</v>
      </c>
      <c r="X12" s="86">
        <f t="shared" si="1"/>
        <v>12</v>
      </c>
      <c r="Y12" s="92"/>
    </row>
    <row r="13" spans="1:25" s="70" customFormat="1" ht="63">
      <c r="A13" s="89" t="s">
        <v>74</v>
      </c>
      <c r="B13" s="89" t="s">
        <v>36</v>
      </c>
      <c r="C13" s="90" t="s">
        <v>26</v>
      </c>
      <c r="D13" s="90" t="s">
        <v>26</v>
      </c>
      <c r="E13" s="89" t="s">
        <v>40</v>
      </c>
      <c r="F13" s="86">
        <v>1</v>
      </c>
      <c r="G13" s="89" t="s">
        <v>334</v>
      </c>
      <c r="H13" s="89" t="s">
        <v>1414</v>
      </c>
      <c r="I13" s="90" t="s">
        <v>335</v>
      </c>
      <c r="J13" s="88">
        <v>6200</v>
      </c>
      <c r="K13" s="93">
        <v>2000</v>
      </c>
      <c r="L13" s="93">
        <v>600</v>
      </c>
      <c r="M13" s="93">
        <v>600</v>
      </c>
      <c r="N13" s="93">
        <v>600</v>
      </c>
      <c r="O13" s="93">
        <v>600</v>
      </c>
      <c r="P13" s="93">
        <v>600</v>
      </c>
      <c r="Q13" s="93">
        <v>600</v>
      </c>
      <c r="R13" s="93">
        <v>600</v>
      </c>
      <c r="S13" s="93">
        <v>0</v>
      </c>
      <c r="T13" s="93">
        <v>0</v>
      </c>
      <c r="U13" s="93">
        <v>0</v>
      </c>
      <c r="V13" s="93">
        <v>0</v>
      </c>
      <c r="W13" s="91">
        <f t="shared" si="0"/>
        <v>6200</v>
      </c>
      <c r="X13" s="86">
        <f t="shared" si="1"/>
        <v>8</v>
      </c>
      <c r="Y13" s="92"/>
    </row>
    <row r="14" spans="1:25" s="70" customFormat="1" ht="42">
      <c r="A14" s="89" t="s">
        <v>74</v>
      </c>
      <c r="B14" s="89" t="s">
        <v>37</v>
      </c>
      <c r="C14" s="90" t="s">
        <v>27</v>
      </c>
      <c r="D14" s="90" t="s">
        <v>27</v>
      </c>
      <c r="E14" s="89" t="s">
        <v>40</v>
      </c>
      <c r="F14" s="86">
        <v>1</v>
      </c>
      <c r="G14" s="89" t="s">
        <v>334</v>
      </c>
      <c r="H14" s="89" t="s">
        <v>1414</v>
      </c>
      <c r="I14" s="90" t="s">
        <v>335</v>
      </c>
      <c r="J14" s="88">
        <v>2000</v>
      </c>
      <c r="K14" s="93">
        <v>2000</v>
      </c>
      <c r="L14" s="93">
        <v>0</v>
      </c>
      <c r="M14" s="93">
        <v>0</v>
      </c>
      <c r="N14" s="93">
        <v>0</v>
      </c>
      <c r="O14" s="93">
        <v>0</v>
      </c>
      <c r="P14" s="93">
        <v>0</v>
      </c>
      <c r="Q14" s="93">
        <v>0</v>
      </c>
      <c r="R14" s="93">
        <v>0</v>
      </c>
      <c r="S14" s="93">
        <v>0</v>
      </c>
      <c r="T14" s="93">
        <v>0</v>
      </c>
      <c r="U14" s="93">
        <v>0</v>
      </c>
      <c r="V14" s="93">
        <v>0</v>
      </c>
      <c r="W14" s="91">
        <f t="shared" si="0"/>
        <v>2000</v>
      </c>
      <c r="X14" s="86">
        <f t="shared" si="1"/>
        <v>1</v>
      </c>
      <c r="Y14" s="92"/>
    </row>
    <row r="15" spans="1:25" s="70" customFormat="1" ht="42">
      <c r="A15" s="89" t="s">
        <v>45</v>
      </c>
      <c r="B15" s="89" t="s">
        <v>35</v>
      </c>
      <c r="C15" s="90" t="s">
        <v>42</v>
      </c>
      <c r="D15" s="90" t="s">
        <v>42</v>
      </c>
      <c r="E15" s="89" t="s">
        <v>40</v>
      </c>
      <c r="F15" s="86">
        <v>1</v>
      </c>
      <c r="G15" s="89" t="s">
        <v>334</v>
      </c>
      <c r="H15" s="89" t="s">
        <v>1414</v>
      </c>
      <c r="I15" s="90" t="s">
        <v>335</v>
      </c>
      <c r="J15" s="88">
        <v>100</v>
      </c>
      <c r="K15" s="93">
        <v>100</v>
      </c>
      <c r="L15" s="93">
        <v>0</v>
      </c>
      <c r="M15" s="93">
        <v>0</v>
      </c>
      <c r="N15" s="93">
        <v>0</v>
      </c>
      <c r="O15" s="93">
        <v>0</v>
      </c>
      <c r="P15" s="93">
        <v>0</v>
      </c>
      <c r="Q15" s="93">
        <v>0</v>
      </c>
      <c r="R15" s="93">
        <v>0</v>
      </c>
      <c r="S15" s="93">
        <v>0</v>
      </c>
      <c r="T15" s="93">
        <v>0</v>
      </c>
      <c r="U15" s="93">
        <v>0</v>
      </c>
      <c r="V15" s="93">
        <v>0</v>
      </c>
      <c r="W15" s="91">
        <f t="shared" si="0"/>
        <v>100</v>
      </c>
      <c r="X15" s="86">
        <f t="shared" si="1"/>
        <v>1</v>
      </c>
      <c r="Y15" s="92"/>
    </row>
    <row r="16" spans="1:25" s="70" customFormat="1" ht="42">
      <c r="A16" s="89" t="s">
        <v>47</v>
      </c>
      <c r="B16" s="89" t="s">
        <v>55</v>
      </c>
      <c r="C16" s="90" t="s">
        <v>56</v>
      </c>
      <c r="D16" s="90" t="s">
        <v>56</v>
      </c>
      <c r="E16" s="89" t="s">
        <v>40</v>
      </c>
      <c r="F16" s="86">
        <v>1</v>
      </c>
      <c r="G16" s="89" t="s">
        <v>334</v>
      </c>
      <c r="H16" s="89" t="s">
        <v>1414</v>
      </c>
      <c r="I16" s="90" t="s">
        <v>335</v>
      </c>
      <c r="J16" s="88">
        <v>1900</v>
      </c>
      <c r="K16" s="93">
        <v>600</v>
      </c>
      <c r="L16" s="93">
        <v>0</v>
      </c>
      <c r="M16" s="93">
        <v>300</v>
      </c>
      <c r="N16" s="93">
        <v>0</v>
      </c>
      <c r="O16" s="93">
        <v>300</v>
      </c>
      <c r="P16" s="93">
        <v>0</v>
      </c>
      <c r="Q16" s="93">
        <v>300</v>
      </c>
      <c r="R16" s="93">
        <v>0</v>
      </c>
      <c r="S16" s="93">
        <v>200</v>
      </c>
      <c r="T16" s="93">
        <v>0</v>
      </c>
      <c r="U16" s="93">
        <v>200</v>
      </c>
      <c r="V16" s="93">
        <v>0</v>
      </c>
      <c r="W16" s="91">
        <f t="shared" si="0"/>
        <v>1900</v>
      </c>
      <c r="X16" s="86">
        <f t="shared" si="1"/>
        <v>6</v>
      </c>
      <c r="Y16" s="92"/>
    </row>
    <row r="17" spans="1:25" s="70" customFormat="1" ht="21">
      <c r="A17" s="156" t="s">
        <v>49</v>
      </c>
      <c r="B17" s="157"/>
      <c r="C17" s="157"/>
      <c r="D17" s="157"/>
      <c r="E17" s="157"/>
      <c r="F17" s="157"/>
      <c r="G17" s="157"/>
      <c r="H17" s="157"/>
      <c r="I17" s="158"/>
      <c r="J17" s="134">
        <f>SUM(J6:J16)</f>
        <v>174300</v>
      </c>
      <c r="K17" s="134">
        <f>SUM(K6:K16)</f>
        <v>37900</v>
      </c>
      <c r="L17" s="134">
        <f>SUM(L6:L16)</f>
        <v>8600</v>
      </c>
      <c r="M17" s="134">
        <f>SUM(M6:M16)</f>
        <v>14900</v>
      </c>
      <c r="N17" s="134">
        <f>SUM(N6:N16)</f>
        <v>18600</v>
      </c>
      <c r="O17" s="134">
        <f>SUM(O6:O16)</f>
        <v>8800</v>
      </c>
      <c r="P17" s="134">
        <f>SUM(P6:P16)</f>
        <v>16600</v>
      </c>
      <c r="Q17" s="134">
        <f>SUM(Q6:Q16)</f>
        <v>17900</v>
      </c>
      <c r="R17" s="134">
        <f>SUM(R6:R16)</f>
        <v>7600</v>
      </c>
      <c r="S17" s="134">
        <f>SUM(S6:S16)</f>
        <v>7200</v>
      </c>
      <c r="T17" s="134">
        <f>SUM(T6:T16)</f>
        <v>18000</v>
      </c>
      <c r="U17" s="134">
        <f>SUM(U6:U16)</f>
        <v>7200</v>
      </c>
      <c r="V17" s="134">
        <f>SUM(V6:V16)</f>
        <v>11000</v>
      </c>
      <c r="W17" s="134">
        <f>SUM(W6:W16)</f>
        <v>174300</v>
      </c>
      <c r="X17" s="92"/>
      <c r="Y17" s="92"/>
    </row>
    <row r="18" spans="1:25">
      <c r="Y18" s="92"/>
    </row>
  </sheetData>
  <sortState ref="A6:T10">
    <sortCondition ref="A6:A10"/>
    <sortCondition ref="B6:B10"/>
  </sortState>
  <mergeCells count="17">
    <mergeCell ref="X4:X5"/>
    <mergeCell ref="A17:I17"/>
    <mergeCell ref="H4:H5"/>
    <mergeCell ref="W4:W5"/>
    <mergeCell ref="A1:X1"/>
    <mergeCell ref="A2:X2"/>
    <mergeCell ref="K4:V4"/>
    <mergeCell ref="C4:C5"/>
    <mergeCell ref="J4:J5"/>
    <mergeCell ref="B4:B5"/>
    <mergeCell ref="E4:E5"/>
    <mergeCell ref="A4:A5"/>
    <mergeCell ref="F4:F5"/>
    <mergeCell ref="A3:X3"/>
    <mergeCell ref="D4:D5"/>
    <mergeCell ref="G4:G5"/>
    <mergeCell ref="I4:I5"/>
  </mergeCells>
  <phoneticPr fontId="44" type="noConversion"/>
  <printOptions horizontalCentered="1"/>
  <pageMargins left="0.31496062992125984" right="0.31496062992125984" top="0.59055118110236227" bottom="1.1023622047244095" header="0.51181102362204722" footer="0.35433070866141736"/>
  <pageSetup paperSize="9" scale="31" fitToHeight="0" orientation="landscape" r:id="rId1"/>
  <headerFooter>
    <oddFooter>&amp;C&amp;14&amp;P de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theme="6" tint="0.79998168889431442"/>
  </sheetPr>
  <dimension ref="A1:DS96"/>
  <sheetViews>
    <sheetView view="pageBreakPreview" zoomScaleNormal="100" zoomScaleSheetLayoutView="100" workbookViewId="0">
      <pane ySplit="5" topLeftCell="A6" activePane="bottomLeft" state="frozen"/>
      <selection activeCell="A6" sqref="A6"/>
      <selection pane="bottomLeft" activeCell="O23" sqref="O23"/>
    </sheetView>
  </sheetViews>
  <sheetFormatPr baseColWidth="10" defaultRowHeight="15"/>
  <cols>
    <col min="1" max="1" width="4.7109375" style="9" customWidth="1"/>
    <col min="2" max="2" width="6.85546875" style="9" bestFit="1" customWidth="1"/>
    <col min="3" max="3" width="11.28515625" style="9" bestFit="1" customWidth="1"/>
    <col min="4" max="4" width="50.140625" style="10" customWidth="1"/>
    <col min="5" max="5" width="11.140625" style="9" bestFit="1" customWidth="1"/>
    <col min="6" max="12" width="9.85546875" style="9" bestFit="1" customWidth="1"/>
    <col min="13" max="14" width="9.85546875" style="19" bestFit="1" customWidth="1"/>
    <col min="15" max="16" width="9" style="19" bestFit="1" customWidth="1"/>
    <col min="17" max="17" width="10" style="3" customWidth="1"/>
    <col min="18" max="123" width="11.42578125" style="3"/>
    <col min="124" max="16384" width="11.42578125" style="6"/>
  </cols>
  <sheetData>
    <row r="1" spans="1:123" ht="15.75">
      <c r="A1" s="135" t="s">
        <v>24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24"/>
    </row>
    <row r="2" spans="1:123" ht="40.5" customHeight="1">
      <c r="A2" s="136" t="s">
        <v>90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</row>
    <row r="3" spans="1:123" ht="8.25" customHeight="1">
      <c r="A3" s="19"/>
      <c r="B3" s="19"/>
      <c r="C3" s="19"/>
      <c r="D3" s="20"/>
      <c r="E3" s="25"/>
      <c r="F3" s="19"/>
      <c r="G3" s="19"/>
      <c r="H3" s="19"/>
      <c r="I3" s="19"/>
      <c r="J3" s="19"/>
      <c r="K3" s="19"/>
      <c r="L3" s="19"/>
    </row>
    <row r="4" spans="1:123" s="22" customFormat="1" ht="15" customHeight="1">
      <c r="A4" s="168" t="s">
        <v>84</v>
      </c>
      <c r="B4" s="170" t="s">
        <v>4</v>
      </c>
      <c r="C4" s="172" t="s">
        <v>60</v>
      </c>
      <c r="D4" s="168" t="s">
        <v>3</v>
      </c>
      <c r="E4" s="165" t="s">
        <v>23</v>
      </c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7"/>
      <c r="Q4" s="168" t="s">
        <v>1</v>
      </c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  <c r="DL4" s="21"/>
      <c r="DM4" s="21"/>
      <c r="DN4" s="21"/>
      <c r="DO4" s="21"/>
      <c r="DP4" s="21"/>
      <c r="DQ4" s="21"/>
      <c r="DR4" s="21"/>
      <c r="DS4" s="21"/>
    </row>
    <row r="5" spans="1:123" s="22" customFormat="1" ht="12">
      <c r="A5" s="169"/>
      <c r="B5" s="171"/>
      <c r="C5" s="172"/>
      <c r="D5" s="169"/>
      <c r="E5" s="27" t="s">
        <v>62</v>
      </c>
      <c r="F5" s="27" t="s">
        <v>63</v>
      </c>
      <c r="G5" s="27" t="s">
        <v>64</v>
      </c>
      <c r="H5" s="27" t="s">
        <v>65</v>
      </c>
      <c r="I5" s="27" t="s">
        <v>66</v>
      </c>
      <c r="J5" s="27" t="s">
        <v>67</v>
      </c>
      <c r="K5" s="27" t="s">
        <v>68</v>
      </c>
      <c r="L5" s="27" t="s">
        <v>69</v>
      </c>
      <c r="M5" s="27" t="s">
        <v>70</v>
      </c>
      <c r="N5" s="27" t="s">
        <v>71</v>
      </c>
      <c r="O5" s="27" t="s">
        <v>72</v>
      </c>
      <c r="P5" s="27" t="s">
        <v>73</v>
      </c>
      <c r="Q5" s="169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1"/>
    </row>
    <row r="6" spans="1:123" s="15" customFormat="1" ht="27" customHeight="1">
      <c r="A6" s="23">
        <v>1</v>
      </c>
      <c r="B6" s="75" t="s">
        <v>334</v>
      </c>
      <c r="C6" s="76" t="s">
        <v>1414</v>
      </c>
      <c r="D6" s="39" t="s">
        <v>335</v>
      </c>
      <c r="E6" s="77" t="s">
        <v>88</v>
      </c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34">
        <v>1</v>
      </c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</row>
    <row r="7" spans="1:123" s="3" customFormat="1">
      <c r="A7" s="19"/>
      <c r="B7" s="19"/>
      <c r="C7" s="19"/>
      <c r="D7" s="20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</row>
    <row r="8" spans="1:123" s="3" customFormat="1">
      <c r="A8" s="19"/>
      <c r="B8" s="19"/>
      <c r="C8" s="19"/>
      <c r="D8" s="20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</row>
    <row r="9" spans="1:123" s="3" customFormat="1">
      <c r="A9" s="19"/>
      <c r="B9" s="19"/>
      <c r="C9" s="19"/>
      <c r="D9" s="20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</row>
    <row r="10" spans="1:123" s="3" customFormat="1">
      <c r="A10" s="19"/>
      <c r="B10" s="19"/>
      <c r="C10" s="19"/>
      <c r="D10" s="20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</row>
    <row r="11" spans="1:123" s="3" customFormat="1">
      <c r="A11" s="19"/>
      <c r="B11" s="19"/>
      <c r="C11" s="19"/>
      <c r="D11" s="20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</row>
    <row r="12" spans="1:123" s="3" customFormat="1">
      <c r="A12" s="19"/>
      <c r="B12" s="19"/>
      <c r="C12" s="19"/>
      <c r="D12" s="20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</row>
    <row r="13" spans="1:123" s="3" customFormat="1">
      <c r="A13" s="19"/>
      <c r="B13" s="19"/>
      <c r="C13" s="19"/>
      <c r="D13" s="20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</row>
    <row r="14" spans="1:123" s="3" customFormat="1">
      <c r="A14" s="19"/>
      <c r="B14" s="19"/>
      <c r="C14" s="19"/>
      <c r="D14" s="20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</row>
    <row r="15" spans="1:123" s="3" customFormat="1">
      <c r="A15" s="19"/>
      <c r="B15" s="19"/>
      <c r="C15" s="19"/>
      <c r="D15" s="20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</row>
    <row r="16" spans="1:123" s="3" customFormat="1">
      <c r="A16" s="19"/>
      <c r="B16" s="19"/>
      <c r="C16" s="19"/>
      <c r="D16" s="20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</row>
    <row r="17" spans="1:16" s="3" customFormat="1">
      <c r="A17" s="19"/>
      <c r="B17" s="19"/>
      <c r="C17" s="19"/>
      <c r="D17" s="20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</row>
    <row r="18" spans="1:16" s="3" customFormat="1">
      <c r="A18" s="19"/>
      <c r="B18" s="19"/>
      <c r="C18" s="19"/>
      <c r="D18" s="20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</row>
    <row r="19" spans="1:16" s="3" customFormat="1">
      <c r="A19" s="19"/>
      <c r="B19" s="19"/>
      <c r="C19" s="19"/>
      <c r="D19" s="20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</row>
    <row r="20" spans="1:16" s="3" customFormat="1">
      <c r="A20" s="19"/>
      <c r="B20" s="19"/>
      <c r="C20" s="19"/>
      <c r="D20" s="20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</row>
    <row r="21" spans="1:16" s="3" customFormat="1">
      <c r="A21" s="19"/>
      <c r="B21" s="19"/>
      <c r="C21" s="19"/>
      <c r="D21" s="20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</row>
    <row r="22" spans="1:16" s="3" customFormat="1">
      <c r="A22" s="19"/>
      <c r="B22" s="19"/>
      <c r="C22" s="19"/>
      <c r="D22" s="20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</row>
    <row r="23" spans="1:16" s="3" customFormat="1">
      <c r="A23" s="19"/>
      <c r="B23" s="19"/>
      <c r="C23" s="19"/>
      <c r="D23" s="20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</row>
    <row r="24" spans="1:16" s="3" customFormat="1">
      <c r="A24" s="19"/>
      <c r="B24" s="19"/>
      <c r="C24" s="19"/>
      <c r="D24" s="20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</row>
    <row r="25" spans="1:16" s="3" customFormat="1">
      <c r="A25" s="19"/>
      <c r="B25" s="19"/>
      <c r="C25" s="19"/>
      <c r="D25" s="20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</row>
    <row r="26" spans="1:16" s="3" customFormat="1">
      <c r="A26" s="19"/>
      <c r="B26" s="19"/>
      <c r="C26" s="19"/>
      <c r="D26" s="20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</row>
    <row r="27" spans="1:16" s="3" customFormat="1">
      <c r="A27" s="19"/>
      <c r="B27" s="19"/>
      <c r="C27" s="19"/>
      <c r="D27" s="20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</row>
    <row r="28" spans="1:16" s="3" customFormat="1">
      <c r="A28" s="19"/>
      <c r="B28" s="19"/>
      <c r="C28" s="19"/>
      <c r="D28" s="20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</row>
    <row r="29" spans="1:16" s="3" customFormat="1">
      <c r="A29" s="19"/>
      <c r="B29" s="19"/>
      <c r="C29" s="19"/>
      <c r="D29" s="20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</row>
    <row r="30" spans="1:16" s="3" customFormat="1">
      <c r="A30" s="19"/>
      <c r="B30" s="19"/>
      <c r="C30" s="19"/>
      <c r="D30" s="20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</row>
    <row r="31" spans="1:16" s="3" customFormat="1">
      <c r="A31" s="19"/>
      <c r="B31" s="19"/>
      <c r="C31" s="19"/>
      <c r="D31" s="20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</row>
    <row r="32" spans="1:16" s="3" customFormat="1">
      <c r="A32" s="19"/>
      <c r="B32" s="19"/>
      <c r="C32" s="19"/>
      <c r="D32" s="20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</row>
    <row r="33" spans="1:16" s="3" customFormat="1">
      <c r="A33" s="19"/>
      <c r="B33" s="19"/>
      <c r="C33" s="19"/>
      <c r="D33" s="20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</row>
    <row r="34" spans="1:16" s="3" customFormat="1">
      <c r="A34" s="19"/>
      <c r="B34" s="19"/>
      <c r="C34" s="19"/>
      <c r="D34" s="20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</row>
    <row r="35" spans="1:16" s="3" customFormat="1">
      <c r="A35" s="19"/>
      <c r="B35" s="19"/>
      <c r="C35" s="19"/>
      <c r="D35" s="20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</row>
    <row r="36" spans="1:16" s="3" customFormat="1">
      <c r="A36" s="19"/>
      <c r="B36" s="19"/>
      <c r="C36" s="19"/>
      <c r="D36" s="20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 s="3" customFormat="1">
      <c r="A37" s="19"/>
      <c r="B37" s="19"/>
      <c r="C37" s="19"/>
      <c r="D37" s="20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</row>
    <row r="38" spans="1:16" s="3" customFormat="1">
      <c r="A38" s="19"/>
      <c r="B38" s="19"/>
      <c r="C38" s="19"/>
      <c r="D38" s="20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</row>
    <row r="39" spans="1:16" s="3" customFormat="1">
      <c r="A39" s="19"/>
      <c r="B39" s="19"/>
      <c r="C39" s="19"/>
      <c r="D39" s="20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</row>
    <row r="40" spans="1:16" s="3" customFormat="1">
      <c r="A40" s="19"/>
      <c r="B40" s="19"/>
      <c r="C40" s="19"/>
      <c r="D40" s="20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</row>
    <row r="41" spans="1:16" s="3" customFormat="1">
      <c r="A41" s="19"/>
      <c r="B41" s="19"/>
      <c r="C41" s="19"/>
      <c r="D41" s="20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</row>
    <row r="42" spans="1:16" s="3" customFormat="1">
      <c r="A42" s="19"/>
      <c r="B42" s="19"/>
      <c r="C42" s="19"/>
      <c r="D42" s="20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s="3" customFormat="1">
      <c r="A43" s="19"/>
      <c r="B43" s="19"/>
      <c r="C43" s="19"/>
      <c r="D43" s="20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s="3" customFormat="1">
      <c r="A44" s="19"/>
      <c r="B44" s="19"/>
      <c r="C44" s="19"/>
      <c r="D44" s="20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  <row r="45" spans="1:16" s="3" customFormat="1">
      <c r="A45" s="19"/>
      <c r="B45" s="19"/>
      <c r="C45" s="19"/>
      <c r="D45" s="20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</row>
    <row r="46" spans="1:16" s="3" customFormat="1">
      <c r="A46" s="19"/>
      <c r="B46" s="19"/>
      <c r="C46" s="19"/>
      <c r="D46" s="20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</row>
    <row r="47" spans="1:16" s="3" customFormat="1">
      <c r="A47" s="19"/>
      <c r="B47" s="19"/>
      <c r="C47" s="19"/>
      <c r="D47" s="20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</row>
    <row r="48" spans="1:16" s="3" customFormat="1">
      <c r="A48" s="19"/>
      <c r="B48" s="19"/>
      <c r="C48" s="19"/>
      <c r="D48" s="20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</row>
    <row r="49" spans="1:16" s="3" customFormat="1">
      <c r="A49" s="19"/>
      <c r="B49" s="19"/>
      <c r="C49" s="19"/>
      <c r="D49" s="20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</row>
    <row r="50" spans="1:16" s="3" customFormat="1">
      <c r="A50" s="19"/>
      <c r="B50" s="19"/>
      <c r="C50" s="19"/>
      <c r="D50" s="20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</row>
    <row r="51" spans="1:16" s="3" customFormat="1">
      <c r="A51" s="19"/>
      <c r="B51" s="19"/>
      <c r="C51" s="19"/>
      <c r="D51" s="20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</row>
    <row r="52" spans="1:16" s="3" customFormat="1">
      <c r="A52" s="19"/>
      <c r="B52" s="19"/>
      <c r="C52" s="19"/>
      <c r="D52" s="20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</row>
    <row r="53" spans="1:16" s="3" customFormat="1">
      <c r="A53" s="19"/>
      <c r="B53" s="19"/>
      <c r="C53" s="19"/>
      <c r="D53" s="20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</row>
    <row r="54" spans="1:16" s="3" customFormat="1">
      <c r="A54" s="19"/>
      <c r="B54" s="19"/>
      <c r="C54" s="19"/>
      <c r="D54" s="20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</row>
    <row r="55" spans="1:16" s="3" customFormat="1">
      <c r="A55" s="19"/>
      <c r="B55" s="19"/>
      <c r="C55" s="19"/>
      <c r="D55" s="20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</row>
    <row r="56" spans="1:16" s="3" customFormat="1">
      <c r="A56" s="19"/>
      <c r="B56" s="19"/>
      <c r="C56" s="19"/>
      <c r="D56" s="20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</row>
    <row r="57" spans="1:16" s="3" customFormat="1">
      <c r="A57" s="19"/>
      <c r="B57" s="19"/>
      <c r="C57" s="19"/>
      <c r="D57" s="20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</row>
    <row r="58" spans="1:16" s="3" customFormat="1">
      <c r="A58" s="19"/>
      <c r="B58" s="19"/>
      <c r="C58" s="19"/>
      <c r="D58" s="20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</row>
    <row r="59" spans="1:16" s="3" customFormat="1">
      <c r="A59" s="19"/>
      <c r="B59" s="19"/>
      <c r="C59" s="19"/>
      <c r="D59" s="20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</row>
    <row r="60" spans="1:16" s="3" customFormat="1">
      <c r="A60" s="19"/>
      <c r="B60" s="19"/>
      <c r="C60" s="19"/>
      <c r="D60" s="20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</row>
    <row r="61" spans="1:16" s="3" customFormat="1">
      <c r="A61" s="19"/>
      <c r="B61" s="19"/>
      <c r="C61" s="19"/>
      <c r="D61" s="20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</row>
    <row r="62" spans="1:16" s="3" customFormat="1">
      <c r="A62" s="19"/>
      <c r="B62" s="19"/>
      <c r="C62" s="19"/>
      <c r="D62" s="20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</row>
    <row r="63" spans="1:16" s="3" customFormat="1">
      <c r="A63" s="19"/>
      <c r="B63" s="19"/>
      <c r="C63" s="19"/>
      <c r="D63" s="20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</row>
    <row r="64" spans="1:16" s="3" customFormat="1">
      <c r="A64" s="19"/>
      <c r="B64" s="19"/>
      <c r="C64" s="19"/>
      <c r="D64" s="20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</row>
    <row r="65" spans="1:16" s="3" customFormat="1">
      <c r="A65" s="19"/>
      <c r="B65" s="19"/>
      <c r="C65" s="19"/>
      <c r="D65" s="20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</row>
    <row r="66" spans="1:16" s="3" customFormat="1">
      <c r="A66" s="19"/>
      <c r="B66" s="19"/>
      <c r="C66" s="19"/>
      <c r="D66" s="20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</row>
    <row r="67" spans="1:16" s="3" customFormat="1">
      <c r="A67" s="19"/>
      <c r="B67" s="19"/>
      <c r="C67" s="19"/>
      <c r="D67" s="20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</row>
    <row r="68" spans="1:16" s="3" customFormat="1">
      <c r="A68" s="19"/>
      <c r="B68" s="19"/>
      <c r="C68" s="19"/>
      <c r="D68" s="20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</row>
    <row r="69" spans="1:16" s="3" customFormat="1">
      <c r="A69" s="19"/>
      <c r="B69" s="19"/>
      <c r="C69" s="19"/>
      <c r="D69" s="20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</row>
    <row r="70" spans="1:16" s="3" customFormat="1">
      <c r="A70" s="19"/>
      <c r="B70" s="19"/>
      <c r="C70" s="19"/>
      <c r="D70" s="20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</row>
    <row r="71" spans="1:16" s="3" customFormat="1">
      <c r="A71" s="19"/>
      <c r="B71" s="19"/>
      <c r="C71" s="19"/>
      <c r="D71" s="20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</row>
    <row r="72" spans="1:16" s="3" customFormat="1">
      <c r="A72" s="19"/>
      <c r="B72" s="19"/>
      <c r="C72" s="19"/>
      <c r="D72" s="20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</row>
    <row r="73" spans="1:16" s="3" customFormat="1">
      <c r="A73" s="19"/>
      <c r="B73" s="19"/>
      <c r="C73" s="19"/>
      <c r="D73" s="20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</row>
    <row r="74" spans="1:16" s="3" customFormat="1">
      <c r="A74" s="19"/>
      <c r="B74" s="19"/>
      <c r="C74" s="19"/>
      <c r="D74" s="20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</row>
    <row r="75" spans="1:16" s="3" customFormat="1">
      <c r="A75" s="19"/>
      <c r="B75" s="19"/>
      <c r="C75" s="19"/>
      <c r="D75" s="20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</row>
    <row r="76" spans="1:16" s="3" customFormat="1">
      <c r="A76" s="19"/>
      <c r="B76" s="19"/>
      <c r="C76" s="19"/>
      <c r="D76" s="20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</row>
    <row r="77" spans="1:16" s="3" customFormat="1">
      <c r="A77" s="19"/>
      <c r="B77" s="19"/>
      <c r="C77" s="19"/>
      <c r="D77" s="20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</row>
    <row r="78" spans="1:16" s="3" customFormat="1">
      <c r="A78" s="19"/>
      <c r="B78" s="19"/>
      <c r="C78" s="19"/>
      <c r="D78" s="20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</row>
    <row r="79" spans="1:16" s="3" customFormat="1">
      <c r="A79" s="19"/>
      <c r="B79" s="19"/>
      <c r="C79" s="19"/>
      <c r="D79" s="20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</row>
    <row r="80" spans="1:16" s="3" customFormat="1">
      <c r="A80" s="19"/>
      <c r="B80" s="19"/>
      <c r="C80" s="19"/>
      <c r="D80" s="20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</row>
    <row r="81" spans="1:16" s="3" customFormat="1">
      <c r="A81" s="19"/>
      <c r="B81" s="19"/>
      <c r="C81" s="19"/>
      <c r="D81" s="20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</row>
    <row r="82" spans="1:16" s="3" customFormat="1">
      <c r="A82" s="19"/>
      <c r="B82" s="19"/>
      <c r="C82" s="19"/>
      <c r="D82" s="20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</row>
    <row r="83" spans="1:16" s="3" customFormat="1">
      <c r="A83" s="19"/>
      <c r="B83" s="19"/>
      <c r="C83" s="19"/>
      <c r="D83" s="20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</row>
    <row r="84" spans="1:16" s="3" customFormat="1">
      <c r="A84" s="19"/>
      <c r="B84" s="19"/>
      <c r="C84" s="19"/>
      <c r="D84" s="20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</row>
    <row r="85" spans="1:16" s="3" customFormat="1">
      <c r="A85" s="19"/>
      <c r="B85" s="19"/>
      <c r="C85" s="19"/>
      <c r="D85" s="20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</row>
    <row r="86" spans="1:16" s="3" customFormat="1">
      <c r="A86" s="19"/>
      <c r="B86" s="19"/>
      <c r="C86" s="19"/>
      <c r="D86" s="20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</row>
    <row r="87" spans="1:16" s="3" customFormat="1">
      <c r="A87" s="19"/>
      <c r="B87" s="19"/>
      <c r="C87" s="19"/>
      <c r="D87" s="20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</row>
    <row r="88" spans="1:16" s="3" customFormat="1">
      <c r="A88" s="19"/>
      <c r="B88" s="19"/>
      <c r="C88" s="19"/>
      <c r="D88" s="20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</row>
    <row r="89" spans="1:16" s="3" customFormat="1">
      <c r="A89" s="19"/>
      <c r="B89" s="19"/>
      <c r="C89" s="19"/>
      <c r="D89" s="20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</row>
    <row r="90" spans="1:16" s="3" customFormat="1">
      <c r="A90" s="19"/>
      <c r="B90" s="19"/>
      <c r="C90" s="19"/>
      <c r="D90" s="20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</row>
    <row r="91" spans="1:16" s="3" customFormat="1">
      <c r="A91" s="19"/>
      <c r="B91" s="19"/>
      <c r="C91" s="19"/>
      <c r="D91" s="20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</row>
    <row r="92" spans="1:16" s="3" customFormat="1">
      <c r="A92" s="19"/>
      <c r="B92" s="19"/>
      <c r="C92" s="19"/>
      <c r="D92" s="20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</row>
    <row r="93" spans="1:16" s="3" customFormat="1">
      <c r="A93" s="19"/>
      <c r="B93" s="19"/>
      <c r="C93" s="19"/>
      <c r="D93" s="20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</row>
    <row r="94" spans="1:16" s="3" customFormat="1">
      <c r="A94" s="19"/>
      <c r="B94" s="19"/>
      <c r="C94" s="19"/>
      <c r="D94" s="20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</row>
    <row r="95" spans="1:16" s="3" customFormat="1">
      <c r="A95" s="19"/>
      <c r="B95" s="19"/>
      <c r="C95" s="19"/>
      <c r="D95" s="20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</row>
    <row r="96" spans="1:16" s="3" customFormat="1">
      <c r="A96" s="19"/>
      <c r="B96" s="19"/>
      <c r="C96" s="19"/>
      <c r="D96" s="20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</row>
  </sheetData>
  <mergeCells count="8">
    <mergeCell ref="E4:P4"/>
    <mergeCell ref="A2:Q2"/>
    <mergeCell ref="A1:P1"/>
    <mergeCell ref="A4:A5"/>
    <mergeCell ref="B4:B5"/>
    <mergeCell ref="D4:D5"/>
    <mergeCell ref="Q4:Q5"/>
    <mergeCell ref="C4:C5"/>
  </mergeCells>
  <conditionalFormatting sqref="B6:C6">
    <cfRule type="cellIs" dxfId="30" priority="11" operator="equal">
      <formula>0</formula>
    </cfRule>
  </conditionalFormatting>
  <pageMargins left="0.47244094488188981" right="0.15748031496062992" top="0.62992125984251968" bottom="0.43307086614173229" header="0.55118110236220474" footer="0.23622047244094491"/>
  <pageSetup paperSize="9" scale="70" orientation="landscape" r:id="rId1"/>
  <headerFooter>
    <oddFooter>&amp;C&amp;P de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H394"/>
  <sheetViews>
    <sheetView showGridLines="0" tabSelected="1" view="pageBreakPreview" zoomScale="106" zoomScaleNormal="106" zoomScaleSheetLayoutView="106" workbookViewId="0">
      <pane ySplit="5" topLeftCell="A6" activePane="bottomLeft" state="frozen"/>
      <selection activeCell="A6" sqref="A6"/>
      <selection pane="bottomLeft" activeCell="D14" sqref="D14"/>
    </sheetView>
  </sheetViews>
  <sheetFormatPr baseColWidth="10" defaultColWidth="9.140625" defaultRowHeight="12.75"/>
  <cols>
    <col min="1" max="1" width="16.5703125" style="78" bestFit="1" customWidth="1"/>
    <col min="2" max="2" width="7.42578125" style="82" customWidth="1"/>
    <col min="3" max="4" width="36.7109375" style="81" customWidth="1"/>
    <col min="5" max="5" width="40.42578125" style="80" customWidth="1"/>
    <col min="6" max="6" width="19.5703125" style="81" bestFit="1" customWidth="1"/>
    <col min="7" max="7" width="14.85546875" style="81" customWidth="1"/>
    <col min="8" max="8" width="18.28515625" style="81" customWidth="1"/>
    <col min="9" max="16384" width="9.140625" style="18"/>
  </cols>
  <sheetData>
    <row r="1" spans="1:8" s="1" customFormat="1" ht="15.95" customHeight="1">
      <c r="A1" s="173" t="s">
        <v>25</v>
      </c>
      <c r="B1" s="173"/>
      <c r="C1" s="173"/>
      <c r="D1" s="173"/>
      <c r="E1" s="173"/>
      <c r="F1" s="173"/>
      <c r="G1" s="173"/>
      <c r="H1" s="173"/>
    </row>
    <row r="2" spans="1:8" s="1" customFormat="1" ht="27" customHeight="1">
      <c r="A2" s="173" t="s">
        <v>103</v>
      </c>
      <c r="B2" s="173"/>
      <c r="C2" s="173"/>
      <c r="D2" s="173"/>
      <c r="E2" s="173"/>
      <c r="F2" s="173"/>
      <c r="G2" s="173"/>
      <c r="H2" s="173"/>
    </row>
    <row r="3" spans="1:8" s="1" customFormat="1" ht="12.75" customHeight="1">
      <c r="A3" s="36"/>
      <c r="B3" s="36"/>
      <c r="C3" s="36"/>
      <c r="D3" s="36"/>
      <c r="E3" s="36"/>
      <c r="F3" s="37"/>
      <c r="G3" s="37"/>
      <c r="H3" s="37"/>
    </row>
    <row r="4" spans="1:8" s="1" customFormat="1" ht="12.75" customHeight="1">
      <c r="A4" s="36"/>
      <c r="B4" s="36"/>
      <c r="C4" s="36"/>
      <c r="D4" s="36"/>
      <c r="E4" s="36"/>
      <c r="F4" s="36"/>
      <c r="G4" s="36"/>
      <c r="H4" s="36"/>
    </row>
    <row r="5" spans="1:8" s="1" customFormat="1" ht="28.5" customHeight="1">
      <c r="A5" s="46" t="s">
        <v>77</v>
      </c>
      <c r="B5" s="46" t="s">
        <v>92</v>
      </c>
      <c r="C5" s="46" t="s">
        <v>58</v>
      </c>
      <c r="D5" s="46" t="s">
        <v>93</v>
      </c>
      <c r="E5" s="46" t="s">
        <v>97</v>
      </c>
      <c r="F5" s="83" t="s">
        <v>94</v>
      </c>
      <c r="G5" s="46" t="s">
        <v>95</v>
      </c>
      <c r="H5" s="46" t="s">
        <v>96</v>
      </c>
    </row>
    <row r="6" spans="1:8" s="2" customFormat="1" ht="25.5">
      <c r="A6" s="43" t="s">
        <v>43</v>
      </c>
      <c r="B6" s="73" t="s">
        <v>32</v>
      </c>
      <c r="C6" s="57" t="s">
        <v>33</v>
      </c>
      <c r="D6" s="57" t="s">
        <v>33</v>
      </c>
      <c r="E6" s="45" t="s">
        <v>100</v>
      </c>
      <c r="F6" s="45" t="s">
        <v>43</v>
      </c>
      <c r="G6" s="45" t="s">
        <v>43</v>
      </c>
      <c r="H6" s="45" t="s">
        <v>43</v>
      </c>
    </row>
    <row r="7" spans="1:8" s="2" customFormat="1" ht="25.5">
      <c r="A7" s="43" t="s">
        <v>1409</v>
      </c>
      <c r="B7" s="73" t="s">
        <v>1407</v>
      </c>
      <c r="C7" s="57" t="s">
        <v>1408</v>
      </c>
      <c r="D7" s="57" t="s">
        <v>1408</v>
      </c>
      <c r="E7" s="45" t="s">
        <v>1420</v>
      </c>
      <c r="F7" s="45" t="s">
        <v>1421</v>
      </c>
      <c r="G7" s="45" t="s">
        <v>1422</v>
      </c>
      <c r="H7" s="45" t="s">
        <v>1423</v>
      </c>
    </row>
    <row r="8" spans="1:8" s="2" customFormat="1" ht="25.5">
      <c r="A8" s="43" t="s">
        <v>44</v>
      </c>
      <c r="B8" s="73" t="s">
        <v>34</v>
      </c>
      <c r="C8" s="57" t="s">
        <v>41</v>
      </c>
      <c r="D8" s="57" t="s">
        <v>41</v>
      </c>
      <c r="E8" s="45" t="s">
        <v>101</v>
      </c>
      <c r="F8" s="45" t="s">
        <v>106</v>
      </c>
      <c r="G8" s="45" t="s">
        <v>44</v>
      </c>
      <c r="H8" s="45" t="s">
        <v>44</v>
      </c>
    </row>
    <row r="9" spans="1:8" s="2" customFormat="1" ht="25.5">
      <c r="A9" s="43" t="s">
        <v>74</v>
      </c>
      <c r="B9" s="73" t="s">
        <v>39</v>
      </c>
      <c r="C9" s="57" t="s">
        <v>28</v>
      </c>
      <c r="D9" s="57" t="s">
        <v>28</v>
      </c>
      <c r="E9" s="45" t="s">
        <v>50</v>
      </c>
      <c r="F9" s="45" t="s">
        <v>109</v>
      </c>
      <c r="G9" s="45" t="s">
        <v>104</v>
      </c>
      <c r="H9" s="45" t="s">
        <v>104</v>
      </c>
    </row>
    <row r="10" spans="1:8" s="2" customFormat="1" ht="25.5">
      <c r="A10" s="43" t="s">
        <v>74</v>
      </c>
      <c r="B10" s="73" t="s">
        <v>1412</v>
      </c>
      <c r="C10" s="57" t="s">
        <v>1413</v>
      </c>
      <c r="D10" s="57" t="s">
        <v>1413</v>
      </c>
      <c r="E10" s="45" t="s">
        <v>1418</v>
      </c>
      <c r="F10" s="45" t="s">
        <v>1419</v>
      </c>
      <c r="G10" s="45" t="s">
        <v>104</v>
      </c>
      <c r="H10" s="45" t="s">
        <v>104</v>
      </c>
    </row>
    <row r="11" spans="1:8" s="2" customFormat="1" ht="25.5">
      <c r="A11" s="43" t="s">
        <v>74</v>
      </c>
      <c r="B11" s="73" t="s">
        <v>1410</v>
      </c>
      <c r="C11" s="57" t="s">
        <v>1411</v>
      </c>
      <c r="D11" s="57" t="s">
        <v>1411</v>
      </c>
      <c r="E11" s="45" t="s">
        <v>1416</v>
      </c>
      <c r="F11" s="45" t="s">
        <v>1417</v>
      </c>
      <c r="G11" s="45" t="s">
        <v>104</v>
      </c>
      <c r="H11" s="45" t="s">
        <v>104</v>
      </c>
    </row>
    <row r="12" spans="1:8" s="2" customFormat="1" ht="25.5">
      <c r="A12" s="43" t="s">
        <v>74</v>
      </c>
      <c r="B12" s="73" t="s">
        <v>38</v>
      </c>
      <c r="C12" s="57" t="s">
        <v>29</v>
      </c>
      <c r="D12" s="57" t="s">
        <v>29</v>
      </c>
      <c r="E12" s="45" t="s">
        <v>51</v>
      </c>
      <c r="F12" s="45" t="s">
        <v>107</v>
      </c>
      <c r="G12" s="45" t="s">
        <v>104</v>
      </c>
      <c r="H12" s="45" t="s">
        <v>104</v>
      </c>
    </row>
    <row r="13" spans="1:8" s="2" customFormat="1" ht="25.5">
      <c r="A13" s="43" t="s">
        <v>74</v>
      </c>
      <c r="B13" s="73" t="s">
        <v>36</v>
      </c>
      <c r="C13" s="57" t="s">
        <v>26</v>
      </c>
      <c r="D13" s="57" t="s">
        <v>26</v>
      </c>
      <c r="E13" s="45" t="s">
        <v>98</v>
      </c>
      <c r="F13" s="45" t="s">
        <v>105</v>
      </c>
      <c r="G13" s="45" t="s">
        <v>104</v>
      </c>
      <c r="H13" s="45" t="s">
        <v>104</v>
      </c>
    </row>
    <row r="14" spans="1:8" s="2" customFormat="1" ht="25.5">
      <c r="A14" s="43" t="s">
        <v>74</v>
      </c>
      <c r="B14" s="73" t="s">
        <v>37</v>
      </c>
      <c r="C14" s="57" t="s">
        <v>27</v>
      </c>
      <c r="D14" s="57" t="s">
        <v>27</v>
      </c>
      <c r="E14" s="45" t="s">
        <v>99</v>
      </c>
      <c r="F14" s="45" t="s">
        <v>108</v>
      </c>
      <c r="G14" s="45" t="s">
        <v>104</v>
      </c>
      <c r="H14" s="45" t="s">
        <v>104</v>
      </c>
    </row>
    <row r="15" spans="1:8" s="2" customFormat="1" ht="25.5">
      <c r="A15" s="43" t="s">
        <v>45</v>
      </c>
      <c r="B15" s="73" t="s">
        <v>35</v>
      </c>
      <c r="C15" s="57" t="s">
        <v>42</v>
      </c>
      <c r="D15" s="57" t="s">
        <v>42</v>
      </c>
      <c r="E15" s="45" t="s">
        <v>46</v>
      </c>
      <c r="F15" s="45" t="s">
        <v>110</v>
      </c>
      <c r="G15" s="45" t="s">
        <v>111</v>
      </c>
      <c r="H15" s="45" t="s">
        <v>45</v>
      </c>
    </row>
    <row r="16" spans="1:8" s="2" customFormat="1" ht="25.5">
      <c r="A16" s="43" t="s">
        <v>47</v>
      </c>
      <c r="B16" s="73" t="s">
        <v>55</v>
      </c>
      <c r="C16" s="57" t="s">
        <v>56</v>
      </c>
      <c r="D16" s="57" t="s">
        <v>56</v>
      </c>
      <c r="E16" s="45" t="s">
        <v>102</v>
      </c>
      <c r="F16" s="45" t="s">
        <v>112</v>
      </c>
      <c r="G16" s="45" t="s">
        <v>112</v>
      </c>
      <c r="H16" s="45" t="s">
        <v>47</v>
      </c>
    </row>
    <row r="17" spans="2:4">
      <c r="B17" s="79"/>
      <c r="C17" s="79"/>
      <c r="D17" s="79"/>
    </row>
    <row r="18" spans="2:4">
      <c r="B18" s="79"/>
      <c r="C18" s="79"/>
      <c r="D18" s="79"/>
    </row>
    <row r="19" spans="2:4">
      <c r="B19" s="79"/>
      <c r="C19" s="79"/>
      <c r="D19" s="79"/>
    </row>
    <row r="20" spans="2:4">
      <c r="B20" s="79"/>
      <c r="C20" s="79"/>
      <c r="D20" s="79"/>
    </row>
    <row r="21" spans="2:4">
      <c r="B21" s="79"/>
      <c r="C21" s="79"/>
      <c r="D21" s="79"/>
    </row>
    <row r="22" spans="2:4">
      <c r="B22" s="79"/>
      <c r="C22" s="79"/>
      <c r="D22" s="79"/>
    </row>
    <row r="23" spans="2:4">
      <c r="B23" s="79"/>
      <c r="C23" s="79"/>
      <c r="D23" s="79"/>
    </row>
    <row r="24" spans="2:4">
      <c r="B24" s="79"/>
      <c r="C24" s="79"/>
      <c r="D24" s="79"/>
    </row>
    <row r="25" spans="2:4">
      <c r="B25" s="79"/>
      <c r="C25" s="79"/>
      <c r="D25" s="79"/>
    </row>
    <row r="26" spans="2:4">
      <c r="B26" s="79"/>
      <c r="C26" s="79"/>
      <c r="D26" s="79"/>
    </row>
    <row r="27" spans="2:4">
      <c r="B27" s="79"/>
      <c r="C27" s="79"/>
      <c r="D27" s="79"/>
    </row>
    <row r="28" spans="2:4">
      <c r="B28" s="79"/>
      <c r="C28" s="79"/>
      <c r="D28" s="79"/>
    </row>
    <row r="29" spans="2:4">
      <c r="B29" s="79"/>
      <c r="C29" s="79"/>
      <c r="D29" s="79"/>
    </row>
    <row r="30" spans="2:4">
      <c r="B30" s="79"/>
      <c r="C30" s="79"/>
      <c r="D30" s="79"/>
    </row>
    <row r="31" spans="2:4">
      <c r="B31" s="79"/>
      <c r="C31" s="79"/>
      <c r="D31" s="79"/>
    </row>
    <row r="32" spans="2:4">
      <c r="B32" s="79"/>
      <c r="C32" s="79"/>
      <c r="D32" s="79"/>
    </row>
    <row r="33" spans="2:4">
      <c r="B33" s="79"/>
      <c r="C33" s="79"/>
      <c r="D33" s="79"/>
    </row>
    <row r="34" spans="2:4">
      <c r="B34" s="79"/>
      <c r="C34" s="79"/>
      <c r="D34" s="79"/>
    </row>
    <row r="35" spans="2:4">
      <c r="B35" s="79"/>
      <c r="C35" s="79"/>
      <c r="D35" s="79"/>
    </row>
    <row r="36" spans="2:4">
      <c r="B36" s="79"/>
      <c r="C36" s="79"/>
      <c r="D36" s="79"/>
    </row>
    <row r="37" spans="2:4">
      <c r="B37" s="79"/>
      <c r="C37" s="79"/>
      <c r="D37" s="79"/>
    </row>
    <row r="38" spans="2:4">
      <c r="B38" s="79"/>
      <c r="C38" s="79"/>
      <c r="D38" s="79"/>
    </row>
    <row r="39" spans="2:4">
      <c r="B39" s="79"/>
      <c r="C39" s="79"/>
      <c r="D39" s="79"/>
    </row>
    <row r="40" spans="2:4">
      <c r="B40" s="79"/>
      <c r="C40" s="79"/>
      <c r="D40" s="79"/>
    </row>
    <row r="41" spans="2:4">
      <c r="B41" s="79"/>
      <c r="C41" s="79"/>
      <c r="D41" s="79"/>
    </row>
    <row r="42" spans="2:4">
      <c r="B42" s="79"/>
      <c r="C42" s="79"/>
      <c r="D42" s="79"/>
    </row>
    <row r="43" spans="2:4">
      <c r="B43" s="79"/>
      <c r="C43" s="79"/>
      <c r="D43" s="79"/>
    </row>
    <row r="44" spans="2:4">
      <c r="B44" s="79"/>
      <c r="C44" s="79"/>
      <c r="D44" s="79"/>
    </row>
    <row r="45" spans="2:4">
      <c r="B45" s="79"/>
      <c r="C45" s="79"/>
      <c r="D45" s="79"/>
    </row>
    <row r="46" spans="2:4">
      <c r="B46" s="79"/>
      <c r="C46" s="79"/>
      <c r="D46" s="79"/>
    </row>
    <row r="47" spans="2:4">
      <c r="B47" s="79"/>
      <c r="C47" s="79"/>
      <c r="D47" s="79"/>
    </row>
    <row r="48" spans="2:4">
      <c r="B48" s="79"/>
      <c r="C48" s="79"/>
      <c r="D48" s="79"/>
    </row>
    <row r="49" spans="2:4">
      <c r="B49" s="79"/>
      <c r="C49" s="79"/>
      <c r="D49" s="79"/>
    </row>
    <row r="50" spans="2:4">
      <c r="B50" s="79"/>
      <c r="C50" s="79"/>
      <c r="D50" s="79"/>
    </row>
    <row r="51" spans="2:4">
      <c r="B51" s="79"/>
      <c r="C51" s="79"/>
      <c r="D51" s="79"/>
    </row>
    <row r="52" spans="2:4">
      <c r="B52" s="79"/>
      <c r="C52" s="79"/>
      <c r="D52" s="79"/>
    </row>
    <row r="53" spans="2:4">
      <c r="B53" s="79"/>
      <c r="C53" s="79"/>
      <c r="D53" s="79"/>
    </row>
    <row r="54" spans="2:4">
      <c r="B54" s="79"/>
      <c r="C54" s="79"/>
      <c r="D54" s="79"/>
    </row>
    <row r="55" spans="2:4">
      <c r="B55" s="79"/>
      <c r="C55" s="79"/>
      <c r="D55" s="79"/>
    </row>
    <row r="56" spans="2:4">
      <c r="B56" s="79"/>
      <c r="C56" s="79"/>
      <c r="D56" s="79"/>
    </row>
    <row r="57" spans="2:4">
      <c r="B57" s="79"/>
      <c r="C57" s="79"/>
      <c r="D57" s="79"/>
    </row>
    <row r="58" spans="2:4">
      <c r="B58" s="79"/>
      <c r="C58" s="79"/>
      <c r="D58" s="79"/>
    </row>
    <row r="59" spans="2:4">
      <c r="B59" s="79"/>
      <c r="C59" s="79"/>
      <c r="D59" s="79"/>
    </row>
    <row r="60" spans="2:4">
      <c r="B60" s="79"/>
      <c r="C60" s="79"/>
      <c r="D60" s="79"/>
    </row>
    <row r="61" spans="2:4">
      <c r="B61" s="79"/>
      <c r="C61" s="79"/>
      <c r="D61" s="79"/>
    </row>
    <row r="62" spans="2:4">
      <c r="B62" s="79"/>
      <c r="C62" s="79"/>
      <c r="D62" s="79"/>
    </row>
    <row r="63" spans="2:4">
      <c r="B63" s="79"/>
      <c r="C63" s="79"/>
      <c r="D63" s="79"/>
    </row>
    <row r="64" spans="2:4">
      <c r="B64" s="79"/>
      <c r="C64" s="79"/>
      <c r="D64" s="79"/>
    </row>
    <row r="65" spans="2:4">
      <c r="B65" s="79"/>
      <c r="C65" s="79"/>
      <c r="D65" s="79"/>
    </row>
    <row r="66" spans="2:4">
      <c r="B66" s="79"/>
      <c r="C66" s="79"/>
      <c r="D66" s="79"/>
    </row>
    <row r="67" spans="2:4">
      <c r="B67" s="79"/>
      <c r="C67" s="79"/>
      <c r="D67" s="79"/>
    </row>
    <row r="68" spans="2:4">
      <c r="B68" s="79"/>
      <c r="C68" s="79"/>
      <c r="D68" s="79"/>
    </row>
    <row r="69" spans="2:4">
      <c r="B69" s="79"/>
      <c r="C69" s="79"/>
      <c r="D69" s="79"/>
    </row>
    <row r="70" spans="2:4">
      <c r="B70" s="79"/>
      <c r="C70" s="79"/>
      <c r="D70" s="79"/>
    </row>
    <row r="71" spans="2:4">
      <c r="B71" s="79"/>
      <c r="C71" s="79"/>
      <c r="D71" s="79"/>
    </row>
    <row r="72" spans="2:4">
      <c r="B72" s="79"/>
      <c r="C72" s="79"/>
      <c r="D72" s="79"/>
    </row>
    <row r="73" spans="2:4">
      <c r="B73" s="79"/>
      <c r="C73" s="79"/>
      <c r="D73" s="79"/>
    </row>
    <row r="74" spans="2:4">
      <c r="B74" s="79"/>
      <c r="C74" s="79"/>
      <c r="D74" s="79"/>
    </row>
    <row r="75" spans="2:4">
      <c r="B75" s="79"/>
      <c r="C75" s="79"/>
      <c r="D75" s="79"/>
    </row>
    <row r="76" spans="2:4">
      <c r="B76" s="79"/>
      <c r="C76" s="79"/>
      <c r="D76" s="79"/>
    </row>
    <row r="77" spans="2:4">
      <c r="B77" s="79"/>
      <c r="C77" s="79"/>
      <c r="D77" s="79"/>
    </row>
    <row r="78" spans="2:4">
      <c r="B78" s="79"/>
      <c r="C78" s="79"/>
      <c r="D78" s="79"/>
    </row>
    <row r="79" spans="2:4">
      <c r="B79" s="79"/>
      <c r="C79" s="79"/>
      <c r="D79" s="79"/>
    </row>
    <row r="80" spans="2:4">
      <c r="B80" s="79"/>
      <c r="C80" s="79"/>
      <c r="D80" s="79"/>
    </row>
    <row r="81" spans="2:4">
      <c r="B81" s="79"/>
      <c r="C81" s="79"/>
      <c r="D81" s="79"/>
    </row>
    <row r="82" spans="2:4">
      <c r="B82" s="79"/>
      <c r="C82" s="79"/>
      <c r="D82" s="79"/>
    </row>
    <row r="83" spans="2:4">
      <c r="B83" s="79"/>
      <c r="C83" s="79"/>
      <c r="D83" s="79"/>
    </row>
    <row r="84" spans="2:4">
      <c r="B84" s="79"/>
      <c r="C84" s="79"/>
      <c r="D84" s="79"/>
    </row>
    <row r="85" spans="2:4">
      <c r="B85" s="79"/>
      <c r="C85" s="79"/>
      <c r="D85" s="79"/>
    </row>
    <row r="86" spans="2:4">
      <c r="B86" s="79"/>
      <c r="C86" s="79"/>
      <c r="D86" s="79"/>
    </row>
    <row r="87" spans="2:4">
      <c r="B87" s="79"/>
      <c r="C87" s="79"/>
      <c r="D87" s="79"/>
    </row>
    <row r="88" spans="2:4">
      <c r="B88" s="79"/>
      <c r="C88" s="79"/>
      <c r="D88" s="79"/>
    </row>
    <row r="89" spans="2:4">
      <c r="B89" s="79"/>
      <c r="C89" s="79"/>
      <c r="D89" s="79"/>
    </row>
    <row r="90" spans="2:4">
      <c r="B90" s="79"/>
      <c r="C90" s="79"/>
      <c r="D90" s="79"/>
    </row>
    <row r="91" spans="2:4">
      <c r="B91" s="79"/>
      <c r="C91" s="79"/>
      <c r="D91" s="79"/>
    </row>
    <row r="92" spans="2:4">
      <c r="B92" s="79"/>
      <c r="C92" s="79"/>
      <c r="D92" s="79"/>
    </row>
    <row r="93" spans="2:4">
      <c r="B93" s="79"/>
      <c r="C93" s="79"/>
      <c r="D93" s="79"/>
    </row>
    <row r="94" spans="2:4">
      <c r="B94" s="79"/>
      <c r="C94" s="79"/>
      <c r="D94" s="79"/>
    </row>
    <row r="95" spans="2:4">
      <c r="B95" s="79"/>
      <c r="C95" s="79"/>
      <c r="D95" s="79"/>
    </row>
    <row r="96" spans="2:4">
      <c r="B96" s="79"/>
      <c r="C96" s="79"/>
      <c r="D96" s="79"/>
    </row>
    <row r="97" spans="2:4">
      <c r="B97" s="79"/>
      <c r="C97" s="79"/>
      <c r="D97" s="79"/>
    </row>
    <row r="98" spans="2:4">
      <c r="B98" s="79"/>
      <c r="C98" s="79"/>
      <c r="D98" s="79"/>
    </row>
    <row r="99" spans="2:4">
      <c r="B99" s="79"/>
      <c r="C99" s="79"/>
      <c r="D99" s="79"/>
    </row>
    <row r="100" spans="2:4">
      <c r="B100" s="79"/>
      <c r="C100" s="79"/>
      <c r="D100" s="79"/>
    </row>
    <row r="101" spans="2:4">
      <c r="B101" s="79"/>
      <c r="C101" s="79"/>
      <c r="D101" s="79"/>
    </row>
    <row r="102" spans="2:4">
      <c r="B102" s="79"/>
      <c r="C102" s="79"/>
      <c r="D102" s="79"/>
    </row>
    <row r="103" spans="2:4">
      <c r="B103" s="79"/>
      <c r="C103" s="79"/>
      <c r="D103" s="79"/>
    </row>
    <row r="104" spans="2:4">
      <c r="B104" s="79"/>
      <c r="C104" s="79"/>
      <c r="D104" s="79"/>
    </row>
    <row r="105" spans="2:4">
      <c r="B105" s="79"/>
      <c r="C105" s="79"/>
      <c r="D105" s="79"/>
    </row>
    <row r="106" spans="2:4">
      <c r="B106" s="79"/>
      <c r="C106" s="79"/>
      <c r="D106" s="79"/>
    </row>
    <row r="107" spans="2:4">
      <c r="B107" s="79"/>
      <c r="C107" s="79"/>
      <c r="D107" s="79"/>
    </row>
    <row r="108" spans="2:4">
      <c r="B108" s="79"/>
      <c r="C108" s="79"/>
      <c r="D108" s="79"/>
    </row>
    <row r="109" spans="2:4">
      <c r="B109" s="79"/>
      <c r="C109" s="79"/>
      <c r="D109" s="79"/>
    </row>
    <row r="110" spans="2:4">
      <c r="B110" s="79"/>
      <c r="C110" s="79"/>
      <c r="D110" s="79"/>
    </row>
    <row r="111" spans="2:4">
      <c r="B111" s="79"/>
      <c r="C111" s="79"/>
      <c r="D111" s="79"/>
    </row>
    <row r="112" spans="2:4">
      <c r="B112" s="79"/>
      <c r="C112" s="79"/>
      <c r="D112" s="79"/>
    </row>
    <row r="113" spans="2:4">
      <c r="B113" s="79"/>
      <c r="C113" s="79"/>
      <c r="D113" s="79"/>
    </row>
    <row r="114" spans="2:4">
      <c r="B114" s="79"/>
      <c r="C114" s="79"/>
      <c r="D114" s="79"/>
    </row>
    <row r="115" spans="2:4">
      <c r="B115" s="79"/>
      <c r="C115" s="79"/>
      <c r="D115" s="79"/>
    </row>
    <row r="116" spans="2:4">
      <c r="B116" s="79"/>
      <c r="C116" s="79"/>
      <c r="D116" s="79"/>
    </row>
    <row r="117" spans="2:4">
      <c r="B117" s="79"/>
      <c r="C117" s="79"/>
      <c r="D117" s="79"/>
    </row>
    <row r="118" spans="2:4">
      <c r="B118" s="79"/>
      <c r="C118" s="79"/>
      <c r="D118" s="79"/>
    </row>
    <row r="119" spans="2:4">
      <c r="B119" s="79"/>
      <c r="C119" s="79"/>
      <c r="D119" s="79"/>
    </row>
    <row r="120" spans="2:4">
      <c r="B120" s="79"/>
      <c r="C120" s="79"/>
      <c r="D120" s="79"/>
    </row>
    <row r="121" spans="2:4">
      <c r="B121" s="79"/>
      <c r="C121" s="79"/>
      <c r="D121" s="79"/>
    </row>
    <row r="122" spans="2:4">
      <c r="B122" s="79"/>
      <c r="C122" s="79"/>
      <c r="D122" s="79"/>
    </row>
    <row r="123" spans="2:4">
      <c r="B123" s="79"/>
      <c r="C123" s="79"/>
      <c r="D123" s="79"/>
    </row>
    <row r="124" spans="2:4">
      <c r="B124" s="79"/>
      <c r="C124" s="79"/>
      <c r="D124" s="79"/>
    </row>
    <row r="125" spans="2:4">
      <c r="B125" s="79"/>
      <c r="C125" s="79"/>
      <c r="D125" s="79"/>
    </row>
    <row r="126" spans="2:4">
      <c r="B126" s="79"/>
      <c r="C126" s="79"/>
      <c r="D126" s="79"/>
    </row>
    <row r="127" spans="2:4">
      <c r="B127" s="79"/>
      <c r="C127" s="79"/>
      <c r="D127" s="79"/>
    </row>
    <row r="128" spans="2:4">
      <c r="B128" s="79"/>
      <c r="C128" s="79"/>
      <c r="D128" s="79"/>
    </row>
    <row r="129" spans="2:4">
      <c r="B129" s="79"/>
      <c r="C129" s="79"/>
      <c r="D129" s="79"/>
    </row>
    <row r="130" spans="2:4">
      <c r="B130" s="79"/>
      <c r="C130" s="79"/>
      <c r="D130" s="79"/>
    </row>
    <row r="131" spans="2:4">
      <c r="B131" s="79"/>
      <c r="C131" s="79"/>
      <c r="D131" s="79"/>
    </row>
    <row r="132" spans="2:4">
      <c r="B132" s="79"/>
      <c r="C132" s="79"/>
      <c r="D132" s="79"/>
    </row>
    <row r="133" spans="2:4">
      <c r="B133" s="79"/>
      <c r="C133" s="79"/>
      <c r="D133" s="79"/>
    </row>
    <row r="134" spans="2:4">
      <c r="B134" s="79"/>
      <c r="C134" s="79"/>
      <c r="D134" s="79"/>
    </row>
    <row r="135" spans="2:4">
      <c r="B135" s="79"/>
      <c r="C135" s="79"/>
      <c r="D135" s="79"/>
    </row>
    <row r="136" spans="2:4">
      <c r="B136" s="79"/>
      <c r="C136" s="79"/>
      <c r="D136" s="79"/>
    </row>
    <row r="137" spans="2:4">
      <c r="B137" s="79"/>
      <c r="C137" s="79"/>
      <c r="D137" s="79"/>
    </row>
    <row r="138" spans="2:4">
      <c r="B138" s="79"/>
      <c r="C138" s="79"/>
      <c r="D138" s="79"/>
    </row>
    <row r="139" spans="2:4">
      <c r="B139" s="79"/>
      <c r="C139" s="79"/>
      <c r="D139" s="79"/>
    </row>
    <row r="140" spans="2:4">
      <c r="B140" s="79"/>
      <c r="C140" s="79"/>
      <c r="D140" s="79"/>
    </row>
    <row r="141" spans="2:4">
      <c r="B141" s="79"/>
      <c r="C141" s="79"/>
      <c r="D141" s="79"/>
    </row>
    <row r="142" spans="2:4">
      <c r="B142" s="79"/>
      <c r="C142" s="79"/>
      <c r="D142" s="79"/>
    </row>
    <row r="143" spans="2:4">
      <c r="B143" s="79"/>
      <c r="C143" s="79"/>
      <c r="D143" s="79"/>
    </row>
    <row r="144" spans="2:4">
      <c r="B144" s="79"/>
      <c r="C144" s="79"/>
      <c r="D144" s="79"/>
    </row>
    <row r="145" spans="2:4">
      <c r="B145" s="79"/>
      <c r="C145" s="79"/>
      <c r="D145" s="79"/>
    </row>
    <row r="146" spans="2:4">
      <c r="B146" s="79"/>
      <c r="C146" s="79"/>
      <c r="D146" s="79"/>
    </row>
    <row r="147" spans="2:4">
      <c r="B147" s="79"/>
      <c r="C147" s="79"/>
      <c r="D147" s="79"/>
    </row>
    <row r="148" spans="2:4">
      <c r="B148" s="79"/>
      <c r="C148" s="79"/>
      <c r="D148" s="79"/>
    </row>
    <row r="149" spans="2:4">
      <c r="B149" s="79"/>
      <c r="C149" s="79"/>
      <c r="D149" s="79"/>
    </row>
    <row r="150" spans="2:4">
      <c r="B150" s="79"/>
      <c r="C150" s="79"/>
      <c r="D150" s="79"/>
    </row>
    <row r="151" spans="2:4">
      <c r="B151" s="79"/>
      <c r="C151" s="79"/>
      <c r="D151" s="79"/>
    </row>
    <row r="152" spans="2:4">
      <c r="B152" s="79"/>
      <c r="C152" s="79"/>
      <c r="D152" s="79"/>
    </row>
    <row r="153" spans="2:4">
      <c r="B153" s="79"/>
      <c r="C153" s="79"/>
      <c r="D153" s="79"/>
    </row>
    <row r="154" spans="2:4">
      <c r="B154" s="79"/>
      <c r="C154" s="79"/>
      <c r="D154" s="79"/>
    </row>
    <row r="155" spans="2:4">
      <c r="B155" s="79"/>
      <c r="C155" s="79"/>
      <c r="D155" s="79"/>
    </row>
    <row r="156" spans="2:4">
      <c r="B156" s="79"/>
      <c r="C156" s="79"/>
      <c r="D156" s="79"/>
    </row>
    <row r="157" spans="2:4">
      <c r="B157" s="79"/>
      <c r="C157" s="79"/>
      <c r="D157" s="79"/>
    </row>
    <row r="158" spans="2:4">
      <c r="B158" s="79"/>
      <c r="C158" s="79"/>
      <c r="D158" s="79"/>
    </row>
    <row r="159" spans="2:4">
      <c r="B159" s="79"/>
      <c r="C159" s="79"/>
      <c r="D159" s="79"/>
    </row>
    <row r="160" spans="2:4">
      <c r="B160" s="79"/>
      <c r="C160" s="79"/>
      <c r="D160" s="79"/>
    </row>
    <row r="161" spans="2:4">
      <c r="B161" s="79"/>
      <c r="C161" s="79"/>
      <c r="D161" s="79"/>
    </row>
    <row r="162" spans="2:4">
      <c r="B162" s="79"/>
      <c r="C162" s="79"/>
      <c r="D162" s="79"/>
    </row>
    <row r="163" spans="2:4">
      <c r="B163" s="79"/>
      <c r="C163" s="79"/>
      <c r="D163" s="79"/>
    </row>
    <row r="164" spans="2:4">
      <c r="B164" s="79"/>
      <c r="C164" s="79"/>
      <c r="D164" s="79"/>
    </row>
    <row r="165" spans="2:4">
      <c r="B165" s="79"/>
      <c r="C165" s="79"/>
      <c r="D165" s="79"/>
    </row>
    <row r="166" spans="2:4">
      <c r="B166" s="79"/>
      <c r="C166" s="79"/>
      <c r="D166" s="79"/>
    </row>
    <row r="167" spans="2:4">
      <c r="B167" s="79"/>
      <c r="C167" s="79"/>
      <c r="D167" s="79"/>
    </row>
    <row r="168" spans="2:4">
      <c r="B168" s="79"/>
      <c r="C168" s="79"/>
      <c r="D168" s="79"/>
    </row>
    <row r="169" spans="2:4">
      <c r="B169" s="79"/>
      <c r="C169" s="79"/>
      <c r="D169" s="79"/>
    </row>
    <row r="170" spans="2:4">
      <c r="B170" s="79"/>
      <c r="C170" s="79"/>
      <c r="D170" s="79"/>
    </row>
    <row r="171" spans="2:4">
      <c r="B171" s="79"/>
      <c r="C171" s="79"/>
      <c r="D171" s="79"/>
    </row>
    <row r="172" spans="2:4">
      <c r="B172" s="79"/>
      <c r="C172" s="79"/>
      <c r="D172" s="79"/>
    </row>
    <row r="173" spans="2:4">
      <c r="B173" s="79"/>
      <c r="C173" s="79"/>
      <c r="D173" s="79"/>
    </row>
    <row r="174" spans="2:4">
      <c r="B174" s="79"/>
      <c r="C174" s="79"/>
      <c r="D174" s="79"/>
    </row>
    <row r="175" spans="2:4">
      <c r="B175" s="79"/>
      <c r="C175" s="79"/>
      <c r="D175" s="79"/>
    </row>
    <row r="176" spans="2:4">
      <c r="B176" s="79"/>
      <c r="C176" s="79"/>
      <c r="D176" s="79"/>
    </row>
    <row r="177" spans="2:4">
      <c r="B177" s="79"/>
      <c r="C177" s="79"/>
      <c r="D177" s="79"/>
    </row>
    <row r="178" spans="2:4">
      <c r="B178" s="79"/>
      <c r="C178" s="79"/>
      <c r="D178" s="79"/>
    </row>
    <row r="179" spans="2:4">
      <c r="B179" s="79"/>
      <c r="C179" s="79"/>
      <c r="D179" s="79"/>
    </row>
    <row r="180" spans="2:4">
      <c r="B180" s="79"/>
      <c r="C180" s="79"/>
      <c r="D180" s="79"/>
    </row>
    <row r="181" spans="2:4">
      <c r="B181" s="79"/>
      <c r="C181" s="79"/>
      <c r="D181" s="79"/>
    </row>
    <row r="182" spans="2:4">
      <c r="B182" s="79"/>
      <c r="C182" s="79"/>
      <c r="D182" s="79"/>
    </row>
    <row r="183" spans="2:4">
      <c r="B183" s="79"/>
      <c r="C183" s="79"/>
      <c r="D183" s="79"/>
    </row>
    <row r="184" spans="2:4">
      <c r="B184" s="79"/>
      <c r="C184" s="79"/>
      <c r="D184" s="79"/>
    </row>
    <row r="185" spans="2:4">
      <c r="B185" s="79"/>
      <c r="C185" s="79"/>
      <c r="D185" s="79"/>
    </row>
    <row r="186" spans="2:4">
      <c r="B186" s="79"/>
      <c r="C186" s="79"/>
      <c r="D186" s="79"/>
    </row>
    <row r="187" spans="2:4">
      <c r="B187" s="79"/>
      <c r="C187" s="79"/>
      <c r="D187" s="79"/>
    </row>
    <row r="188" spans="2:4">
      <c r="B188" s="79"/>
      <c r="C188" s="79"/>
      <c r="D188" s="79"/>
    </row>
    <row r="189" spans="2:4">
      <c r="B189" s="79"/>
      <c r="C189" s="79"/>
      <c r="D189" s="79"/>
    </row>
    <row r="190" spans="2:4">
      <c r="B190" s="79"/>
      <c r="C190" s="79"/>
      <c r="D190" s="79"/>
    </row>
    <row r="191" spans="2:4">
      <c r="B191" s="79"/>
      <c r="C191" s="79"/>
      <c r="D191" s="79"/>
    </row>
    <row r="192" spans="2:4">
      <c r="B192" s="79"/>
      <c r="C192" s="79"/>
      <c r="D192" s="79"/>
    </row>
    <row r="193" spans="2:4">
      <c r="B193" s="79"/>
      <c r="C193" s="79"/>
      <c r="D193" s="79"/>
    </row>
    <row r="194" spans="2:4">
      <c r="B194" s="79"/>
      <c r="C194" s="79"/>
      <c r="D194" s="79"/>
    </row>
    <row r="195" spans="2:4">
      <c r="B195" s="79"/>
      <c r="C195" s="79"/>
      <c r="D195" s="79"/>
    </row>
    <row r="196" spans="2:4">
      <c r="B196" s="79"/>
      <c r="C196" s="79"/>
      <c r="D196" s="79"/>
    </row>
    <row r="197" spans="2:4">
      <c r="B197" s="79"/>
      <c r="C197" s="79"/>
      <c r="D197" s="79"/>
    </row>
    <row r="198" spans="2:4">
      <c r="B198" s="79"/>
      <c r="C198" s="79"/>
      <c r="D198" s="79"/>
    </row>
    <row r="199" spans="2:4">
      <c r="B199" s="79"/>
      <c r="C199" s="79"/>
      <c r="D199" s="79"/>
    </row>
    <row r="200" spans="2:4">
      <c r="B200" s="79"/>
      <c r="C200" s="79"/>
      <c r="D200" s="79"/>
    </row>
    <row r="201" spans="2:4">
      <c r="B201" s="79"/>
      <c r="C201" s="79"/>
      <c r="D201" s="79"/>
    </row>
    <row r="202" spans="2:4">
      <c r="B202" s="79"/>
      <c r="C202" s="79"/>
      <c r="D202" s="79"/>
    </row>
    <row r="203" spans="2:4">
      <c r="B203" s="79"/>
      <c r="C203" s="79"/>
      <c r="D203" s="79"/>
    </row>
    <row r="204" spans="2:4">
      <c r="B204" s="79"/>
      <c r="C204" s="79"/>
      <c r="D204" s="79"/>
    </row>
    <row r="205" spans="2:4">
      <c r="B205" s="79"/>
      <c r="C205" s="79"/>
      <c r="D205" s="79"/>
    </row>
    <row r="206" spans="2:4">
      <c r="B206" s="79"/>
      <c r="C206" s="79"/>
      <c r="D206" s="79"/>
    </row>
    <row r="207" spans="2:4">
      <c r="B207" s="79"/>
      <c r="C207" s="79"/>
      <c r="D207" s="79"/>
    </row>
    <row r="208" spans="2:4">
      <c r="B208" s="79"/>
      <c r="C208" s="79"/>
      <c r="D208" s="79"/>
    </row>
    <row r="209" spans="2:4">
      <c r="B209" s="79"/>
      <c r="C209" s="79"/>
      <c r="D209" s="79"/>
    </row>
    <row r="210" spans="2:4">
      <c r="B210" s="79"/>
      <c r="C210" s="79"/>
      <c r="D210" s="79"/>
    </row>
    <row r="211" spans="2:4">
      <c r="B211" s="79"/>
      <c r="C211" s="79"/>
      <c r="D211" s="79"/>
    </row>
    <row r="212" spans="2:4">
      <c r="B212" s="79"/>
      <c r="C212" s="79"/>
      <c r="D212" s="79"/>
    </row>
    <row r="213" spans="2:4">
      <c r="B213" s="79"/>
      <c r="C213" s="79"/>
      <c r="D213" s="79"/>
    </row>
    <row r="214" spans="2:4">
      <c r="B214" s="79"/>
      <c r="C214" s="79"/>
      <c r="D214" s="79"/>
    </row>
    <row r="215" spans="2:4">
      <c r="B215" s="79"/>
      <c r="C215" s="79"/>
      <c r="D215" s="79"/>
    </row>
    <row r="216" spans="2:4">
      <c r="B216" s="79"/>
      <c r="C216" s="79"/>
      <c r="D216" s="79"/>
    </row>
    <row r="217" spans="2:4">
      <c r="B217" s="79"/>
      <c r="C217" s="79"/>
      <c r="D217" s="79"/>
    </row>
    <row r="218" spans="2:4">
      <c r="B218" s="79"/>
      <c r="C218" s="79"/>
      <c r="D218" s="79"/>
    </row>
    <row r="219" spans="2:4">
      <c r="B219" s="79"/>
      <c r="C219" s="79"/>
      <c r="D219" s="79"/>
    </row>
    <row r="220" spans="2:4">
      <c r="B220" s="79"/>
      <c r="C220" s="79"/>
      <c r="D220" s="79"/>
    </row>
    <row r="221" spans="2:4">
      <c r="B221" s="79"/>
      <c r="C221" s="79"/>
      <c r="D221" s="79"/>
    </row>
    <row r="222" spans="2:4">
      <c r="B222" s="79"/>
      <c r="C222" s="79"/>
      <c r="D222" s="79"/>
    </row>
    <row r="223" spans="2:4">
      <c r="B223" s="79"/>
      <c r="C223" s="79"/>
      <c r="D223" s="79"/>
    </row>
    <row r="224" spans="2:4">
      <c r="B224" s="79"/>
      <c r="C224" s="79"/>
      <c r="D224" s="79"/>
    </row>
    <row r="225" spans="2:4">
      <c r="B225" s="79"/>
      <c r="C225" s="79"/>
      <c r="D225" s="79"/>
    </row>
    <row r="226" spans="2:4">
      <c r="B226" s="79"/>
      <c r="C226" s="79"/>
      <c r="D226" s="79"/>
    </row>
    <row r="227" spans="2:4">
      <c r="B227" s="79"/>
      <c r="C227" s="79"/>
      <c r="D227" s="79"/>
    </row>
    <row r="228" spans="2:4">
      <c r="B228" s="79"/>
      <c r="C228" s="79"/>
      <c r="D228" s="79"/>
    </row>
    <row r="229" spans="2:4">
      <c r="B229" s="79"/>
      <c r="C229" s="79"/>
      <c r="D229" s="79"/>
    </row>
    <row r="230" spans="2:4">
      <c r="B230" s="79"/>
      <c r="C230" s="79"/>
      <c r="D230" s="79"/>
    </row>
    <row r="231" spans="2:4">
      <c r="B231" s="79"/>
      <c r="C231" s="79"/>
      <c r="D231" s="79"/>
    </row>
    <row r="232" spans="2:4">
      <c r="B232" s="79"/>
      <c r="C232" s="79"/>
      <c r="D232" s="79"/>
    </row>
    <row r="233" spans="2:4">
      <c r="B233" s="79"/>
      <c r="C233" s="79"/>
      <c r="D233" s="79"/>
    </row>
    <row r="234" spans="2:4">
      <c r="B234" s="79"/>
      <c r="C234" s="79"/>
      <c r="D234" s="79"/>
    </row>
    <row r="235" spans="2:4">
      <c r="B235" s="79"/>
      <c r="C235" s="79"/>
      <c r="D235" s="79"/>
    </row>
    <row r="236" spans="2:4">
      <c r="B236" s="79"/>
      <c r="C236" s="79"/>
      <c r="D236" s="79"/>
    </row>
    <row r="237" spans="2:4">
      <c r="B237" s="79"/>
      <c r="C237" s="79"/>
      <c r="D237" s="79"/>
    </row>
    <row r="238" spans="2:4">
      <c r="B238" s="79"/>
      <c r="C238" s="79"/>
      <c r="D238" s="79"/>
    </row>
    <row r="239" spans="2:4">
      <c r="B239" s="79"/>
      <c r="C239" s="79"/>
      <c r="D239" s="79"/>
    </row>
    <row r="240" spans="2:4">
      <c r="B240" s="79"/>
      <c r="C240" s="79"/>
      <c r="D240" s="79"/>
    </row>
    <row r="241" spans="2:4">
      <c r="B241" s="79"/>
      <c r="C241" s="79"/>
      <c r="D241" s="79"/>
    </row>
    <row r="242" spans="2:4">
      <c r="B242" s="79"/>
      <c r="C242" s="79"/>
      <c r="D242" s="79"/>
    </row>
    <row r="243" spans="2:4">
      <c r="B243" s="79"/>
      <c r="C243" s="79"/>
      <c r="D243" s="79"/>
    </row>
    <row r="244" spans="2:4">
      <c r="B244" s="79"/>
      <c r="C244" s="79"/>
      <c r="D244" s="79"/>
    </row>
    <row r="245" spans="2:4">
      <c r="B245" s="79"/>
      <c r="C245" s="79"/>
      <c r="D245" s="79"/>
    </row>
    <row r="246" spans="2:4">
      <c r="B246" s="79"/>
      <c r="C246" s="79"/>
      <c r="D246" s="79"/>
    </row>
    <row r="247" spans="2:4">
      <c r="B247" s="79"/>
      <c r="C247" s="79"/>
      <c r="D247" s="79"/>
    </row>
    <row r="248" spans="2:4">
      <c r="B248" s="79"/>
      <c r="C248" s="79"/>
      <c r="D248" s="79"/>
    </row>
    <row r="249" spans="2:4">
      <c r="B249" s="79"/>
      <c r="C249" s="79"/>
      <c r="D249" s="79"/>
    </row>
    <row r="250" spans="2:4">
      <c r="B250" s="79"/>
      <c r="C250" s="79"/>
      <c r="D250" s="79"/>
    </row>
    <row r="251" spans="2:4">
      <c r="B251" s="79"/>
      <c r="C251" s="79"/>
      <c r="D251" s="79"/>
    </row>
    <row r="252" spans="2:4">
      <c r="B252" s="79"/>
      <c r="C252" s="79"/>
      <c r="D252" s="79"/>
    </row>
    <row r="253" spans="2:4">
      <c r="B253" s="79"/>
      <c r="C253" s="79"/>
      <c r="D253" s="79"/>
    </row>
    <row r="254" spans="2:4">
      <c r="B254" s="79"/>
      <c r="C254" s="79"/>
      <c r="D254" s="79"/>
    </row>
    <row r="255" spans="2:4">
      <c r="B255" s="79"/>
      <c r="C255" s="79"/>
      <c r="D255" s="79"/>
    </row>
    <row r="256" spans="2:4">
      <c r="B256" s="79"/>
      <c r="C256" s="79"/>
      <c r="D256" s="79"/>
    </row>
    <row r="257" spans="2:4">
      <c r="B257" s="79"/>
      <c r="C257" s="79"/>
      <c r="D257" s="79"/>
    </row>
    <row r="258" spans="2:4">
      <c r="B258" s="79"/>
      <c r="C258" s="79"/>
      <c r="D258" s="79"/>
    </row>
    <row r="259" spans="2:4">
      <c r="B259" s="79"/>
      <c r="C259" s="79"/>
      <c r="D259" s="79"/>
    </row>
    <row r="260" spans="2:4">
      <c r="B260" s="79"/>
      <c r="C260" s="79"/>
      <c r="D260" s="79"/>
    </row>
    <row r="261" spans="2:4">
      <c r="B261" s="79"/>
      <c r="C261" s="79"/>
      <c r="D261" s="79"/>
    </row>
    <row r="262" spans="2:4">
      <c r="B262" s="79"/>
      <c r="C262" s="79"/>
      <c r="D262" s="79"/>
    </row>
    <row r="263" spans="2:4">
      <c r="B263" s="79"/>
      <c r="C263" s="79"/>
      <c r="D263" s="79"/>
    </row>
    <row r="264" spans="2:4">
      <c r="B264" s="79"/>
      <c r="C264" s="79"/>
      <c r="D264" s="79"/>
    </row>
    <row r="265" spans="2:4">
      <c r="B265" s="79"/>
      <c r="C265" s="79"/>
      <c r="D265" s="79"/>
    </row>
    <row r="266" spans="2:4">
      <c r="B266" s="79"/>
      <c r="C266" s="79"/>
      <c r="D266" s="79"/>
    </row>
    <row r="267" spans="2:4">
      <c r="B267" s="79"/>
      <c r="C267" s="79"/>
      <c r="D267" s="79"/>
    </row>
    <row r="268" spans="2:4">
      <c r="B268" s="79"/>
      <c r="C268" s="79"/>
      <c r="D268" s="79"/>
    </row>
    <row r="269" spans="2:4">
      <c r="B269" s="79"/>
      <c r="C269" s="79"/>
      <c r="D269" s="79"/>
    </row>
    <row r="270" spans="2:4">
      <c r="B270" s="79"/>
      <c r="C270" s="79"/>
      <c r="D270" s="79"/>
    </row>
    <row r="271" spans="2:4">
      <c r="B271" s="79"/>
      <c r="C271" s="79"/>
      <c r="D271" s="79"/>
    </row>
    <row r="272" spans="2:4">
      <c r="B272" s="79"/>
      <c r="C272" s="79"/>
      <c r="D272" s="79"/>
    </row>
    <row r="273" spans="2:4">
      <c r="B273" s="79"/>
      <c r="C273" s="79"/>
      <c r="D273" s="79"/>
    </row>
    <row r="274" spans="2:4">
      <c r="B274" s="79"/>
      <c r="C274" s="79"/>
      <c r="D274" s="79"/>
    </row>
    <row r="275" spans="2:4">
      <c r="B275" s="79"/>
      <c r="C275" s="79"/>
      <c r="D275" s="79"/>
    </row>
    <row r="276" spans="2:4">
      <c r="B276" s="79"/>
      <c r="C276" s="79"/>
      <c r="D276" s="79"/>
    </row>
    <row r="277" spans="2:4">
      <c r="B277" s="79"/>
      <c r="C277" s="79"/>
      <c r="D277" s="79"/>
    </row>
    <row r="278" spans="2:4">
      <c r="B278" s="79"/>
      <c r="C278" s="79"/>
      <c r="D278" s="79"/>
    </row>
    <row r="279" spans="2:4">
      <c r="B279" s="79"/>
      <c r="C279" s="79"/>
      <c r="D279" s="79"/>
    </row>
    <row r="280" spans="2:4">
      <c r="B280" s="79"/>
      <c r="C280" s="79"/>
      <c r="D280" s="79"/>
    </row>
    <row r="281" spans="2:4">
      <c r="B281" s="79"/>
      <c r="C281" s="79"/>
      <c r="D281" s="79"/>
    </row>
    <row r="282" spans="2:4">
      <c r="B282" s="79"/>
      <c r="C282" s="79"/>
      <c r="D282" s="79"/>
    </row>
    <row r="283" spans="2:4">
      <c r="B283" s="79"/>
      <c r="C283" s="79"/>
      <c r="D283" s="79"/>
    </row>
    <row r="284" spans="2:4">
      <c r="B284" s="79"/>
      <c r="C284" s="79"/>
      <c r="D284" s="79"/>
    </row>
    <row r="285" spans="2:4">
      <c r="B285" s="79"/>
      <c r="C285" s="79"/>
      <c r="D285" s="79"/>
    </row>
    <row r="286" spans="2:4">
      <c r="B286" s="79"/>
      <c r="C286" s="79"/>
      <c r="D286" s="79"/>
    </row>
    <row r="287" spans="2:4">
      <c r="B287" s="79"/>
      <c r="C287" s="79"/>
      <c r="D287" s="79"/>
    </row>
    <row r="288" spans="2:4">
      <c r="B288" s="79"/>
      <c r="C288" s="79"/>
      <c r="D288" s="79"/>
    </row>
    <row r="289" spans="2:4">
      <c r="B289" s="79"/>
      <c r="C289" s="79"/>
      <c r="D289" s="79"/>
    </row>
    <row r="290" spans="2:4">
      <c r="B290" s="79"/>
      <c r="C290" s="79"/>
      <c r="D290" s="79"/>
    </row>
    <row r="291" spans="2:4">
      <c r="B291" s="79"/>
      <c r="C291" s="79"/>
      <c r="D291" s="79"/>
    </row>
    <row r="292" spans="2:4">
      <c r="B292" s="79"/>
      <c r="C292" s="79"/>
      <c r="D292" s="79"/>
    </row>
    <row r="293" spans="2:4">
      <c r="B293" s="79"/>
      <c r="C293" s="79"/>
      <c r="D293" s="79"/>
    </row>
    <row r="294" spans="2:4">
      <c r="B294" s="79"/>
      <c r="C294" s="79"/>
      <c r="D294" s="79"/>
    </row>
    <row r="295" spans="2:4">
      <c r="B295" s="79"/>
      <c r="C295" s="79"/>
      <c r="D295" s="79"/>
    </row>
    <row r="296" spans="2:4">
      <c r="B296" s="79"/>
      <c r="C296" s="79"/>
      <c r="D296" s="79"/>
    </row>
    <row r="297" spans="2:4">
      <c r="B297" s="79"/>
      <c r="C297" s="79"/>
      <c r="D297" s="79"/>
    </row>
    <row r="298" spans="2:4">
      <c r="B298" s="79"/>
      <c r="C298" s="79"/>
      <c r="D298" s="79"/>
    </row>
    <row r="299" spans="2:4">
      <c r="B299" s="79"/>
      <c r="C299" s="79"/>
      <c r="D299" s="79"/>
    </row>
    <row r="300" spans="2:4">
      <c r="B300" s="79"/>
      <c r="C300" s="79"/>
      <c r="D300" s="79"/>
    </row>
    <row r="301" spans="2:4">
      <c r="B301" s="79"/>
      <c r="C301" s="79"/>
      <c r="D301" s="79"/>
    </row>
    <row r="302" spans="2:4">
      <c r="B302" s="79"/>
      <c r="C302" s="79"/>
      <c r="D302" s="79"/>
    </row>
    <row r="303" spans="2:4">
      <c r="B303" s="79"/>
      <c r="C303" s="79"/>
      <c r="D303" s="79"/>
    </row>
    <row r="304" spans="2:4">
      <c r="B304" s="79"/>
      <c r="C304" s="79"/>
      <c r="D304" s="79"/>
    </row>
    <row r="305" spans="2:4">
      <c r="B305" s="79"/>
      <c r="C305" s="79"/>
      <c r="D305" s="79"/>
    </row>
    <row r="306" spans="2:4">
      <c r="B306" s="79"/>
      <c r="C306" s="79"/>
      <c r="D306" s="79"/>
    </row>
    <row r="307" spans="2:4">
      <c r="B307" s="79"/>
      <c r="C307" s="79"/>
      <c r="D307" s="79"/>
    </row>
    <row r="308" spans="2:4">
      <c r="B308" s="79"/>
      <c r="C308" s="79"/>
      <c r="D308" s="79"/>
    </row>
    <row r="309" spans="2:4">
      <c r="B309" s="79"/>
      <c r="C309" s="79"/>
      <c r="D309" s="79"/>
    </row>
    <row r="310" spans="2:4">
      <c r="B310" s="79"/>
      <c r="C310" s="79"/>
      <c r="D310" s="79"/>
    </row>
    <row r="311" spans="2:4">
      <c r="B311" s="79"/>
      <c r="C311" s="79"/>
      <c r="D311" s="79"/>
    </row>
    <row r="312" spans="2:4">
      <c r="B312" s="79"/>
      <c r="C312" s="79"/>
      <c r="D312" s="79"/>
    </row>
    <row r="313" spans="2:4">
      <c r="B313" s="79"/>
      <c r="C313" s="79"/>
      <c r="D313" s="79"/>
    </row>
    <row r="314" spans="2:4">
      <c r="B314" s="79"/>
      <c r="C314" s="79"/>
      <c r="D314" s="79"/>
    </row>
    <row r="315" spans="2:4">
      <c r="B315" s="79"/>
      <c r="C315" s="79"/>
      <c r="D315" s="79"/>
    </row>
    <row r="316" spans="2:4">
      <c r="B316" s="79"/>
      <c r="C316" s="79"/>
      <c r="D316" s="79"/>
    </row>
    <row r="317" spans="2:4">
      <c r="B317" s="79"/>
      <c r="C317" s="79"/>
      <c r="D317" s="79"/>
    </row>
    <row r="318" spans="2:4">
      <c r="B318" s="79"/>
      <c r="C318" s="79"/>
      <c r="D318" s="79"/>
    </row>
    <row r="319" spans="2:4">
      <c r="B319" s="79"/>
      <c r="C319" s="79"/>
      <c r="D319" s="79"/>
    </row>
    <row r="320" spans="2:4">
      <c r="B320" s="79"/>
      <c r="C320" s="79"/>
      <c r="D320" s="79"/>
    </row>
    <row r="321" spans="2:4">
      <c r="B321" s="79"/>
      <c r="C321" s="79"/>
      <c r="D321" s="79"/>
    </row>
    <row r="322" spans="2:4">
      <c r="B322" s="79"/>
      <c r="C322" s="79"/>
      <c r="D322" s="79"/>
    </row>
    <row r="323" spans="2:4">
      <c r="B323" s="79"/>
      <c r="C323" s="79"/>
      <c r="D323" s="79"/>
    </row>
    <row r="324" spans="2:4">
      <c r="B324" s="79"/>
      <c r="C324" s="79"/>
      <c r="D324" s="79"/>
    </row>
    <row r="325" spans="2:4">
      <c r="B325" s="79"/>
      <c r="C325" s="79"/>
      <c r="D325" s="79"/>
    </row>
    <row r="326" spans="2:4">
      <c r="B326" s="79"/>
      <c r="C326" s="79"/>
      <c r="D326" s="79"/>
    </row>
    <row r="327" spans="2:4">
      <c r="B327" s="79"/>
      <c r="C327" s="79"/>
      <c r="D327" s="79"/>
    </row>
    <row r="328" spans="2:4">
      <c r="B328" s="79"/>
      <c r="C328" s="79"/>
      <c r="D328" s="79"/>
    </row>
    <row r="329" spans="2:4">
      <c r="B329" s="79"/>
      <c r="C329" s="79"/>
      <c r="D329" s="79"/>
    </row>
    <row r="330" spans="2:4">
      <c r="B330" s="79"/>
      <c r="C330" s="79"/>
      <c r="D330" s="79"/>
    </row>
    <row r="331" spans="2:4">
      <c r="B331" s="79"/>
      <c r="C331" s="79"/>
      <c r="D331" s="79"/>
    </row>
    <row r="332" spans="2:4">
      <c r="B332" s="79"/>
      <c r="C332" s="79"/>
      <c r="D332" s="79"/>
    </row>
    <row r="333" spans="2:4">
      <c r="B333" s="79"/>
      <c r="C333" s="79"/>
      <c r="D333" s="79"/>
    </row>
    <row r="334" spans="2:4">
      <c r="B334" s="79"/>
      <c r="C334" s="79"/>
      <c r="D334" s="79"/>
    </row>
    <row r="335" spans="2:4">
      <c r="B335" s="79"/>
      <c r="C335" s="79"/>
      <c r="D335" s="79"/>
    </row>
    <row r="336" spans="2:4">
      <c r="B336" s="79"/>
      <c r="C336" s="79"/>
      <c r="D336" s="79"/>
    </row>
    <row r="337" spans="2:4">
      <c r="B337" s="79"/>
      <c r="C337" s="79"/>
      <c r="D337" s="79"/>
    </row>
    <row r="338" spans="2:4">
      <c r="B338" s="79"/>
      <c r="C338" s="79"/>
      <c r="D338" s="79"/>
    </row>
    <row r="339" spans="2:4">
      <c r="B339" s="79"/>
      <c r="C339" s="79"/>
      <c r="D339" s="79"/>
    </row>
    <row r="340" spans="2:4">
      <c r="B340" s="79"/>
      <c r="C340" s="79"/>
      <c r="D340" s="79"/>
    </row>
    <row r="341" spans="2:4">
      <c r="B341" s="79"/>
      <c r="C341" s="79"/>
      <c r="D341" s="79"/>
    </row>
    <row r="342" spans="2:4">
      <c r="B342" s="79"/>
      <c r="C342" s="79"/>
      <c r="D342" s="79"/>
    </row>
    <row r="343" spans="2:4">
      <c r="B343" s="79"/>
      <c r="C343" s="79"/>
      <c r="D343" s="79"/>
    </row>
    <row r="344" spans="2:4">
      <c r="B344" s="79"/>
      <c r="C344" s="79"/>
      <c r="D344" s="79"/>
    </row>
    <row r="345" spans="2:4">
      <c r="B345" s="79"/>
      <c r="C345" s="79"/>
      <c r="D345" s="79"/>
    </row>
    <row r="346" spans="2:4">
      <c r="B346" s="79"/>
      <c r="C346" s="79"/>
      <c r="D346" s="79"/>
    </row>
    <row r="347" spans="2:4">
      <c r="B347" s="79"/>
      <c r="C347" s="79"/>
      <c r="D347" s="79"/>
    </row>
    <row r="348" spans="2:4">
      <c r="B348" s="79"/>
      <c r="C348" s="79"/>
      <c r="D348" s="79"/>
    </row>
    <row r="349" spans="2:4">
      <c r="B349" s="79"/>
      <c r="C349" s="79"/>
      <c r="D349" s="79"/>
    </row>
    <row r="350" spans="2:4">
      <c r="B350" s="79"/>
      <c r="C350" s="79"/>
      <c r="D350" s="79"/>
    </row>
    <row r="351" spans="2:4">
      <c r="B351" s="79"/>
      <c r="C351" s="79"/>
      <c r="D351" s="79"/>
    </row>
    <row r="352" spans="2:4">
      <c r="B352" s="79"/>
      <c r="C352" s="79"/>
      <c r="D352" s="79"/>
    </row>
    <row r="353" spans="2:4">
      <c r="B353" s="79"/>
      <c r="C353" s="79"/>
      <c r="D353" s="79"/>
    </row>
    <row r="354" spans="2:4">
      <c r="B354" s="79"/>
      <c r="C354" s="79"/>
      <c r="D354" s="79"/>
    </row>
    <row r="355" spans="2:4">
      <c r="B355" s="79"/>
      <c r="C355" s="79"/>
      <c r="D355" s="79"/>
    </row>
    <row r="356" spans="2:4">
      <c r="B356" s="79"/>
      <c r="C356" s="79"/>
      <c r="D356" s="79"/>
    </row>
    <row r="357" spans="2:4">
      <c r="B357" s="79"/>
      <c r="C357" s="79"/>
      <c r="D357" s="79"/>
    </row>
    <row r="358" spans="2:4">
      <c r="B358" s="79"/>
      <c r="C358" s="79"/>
      <c r="D358" s="79"/>
    </row>
    <row r="359" spans="2:4">
      <c r="B359" s="79"/>
      <c r="C359" s="79"/>
      <c r="D359" s="79"/>
    </row>
    <row r="360" spans="2:4">
      <c r="B360" s="79"/>
      <c r="C360" s="79"/>
      <c r="D360" s="79"/>
    </row>
    <row r="361" spans="2:4">
      <c r="B361" s="79"/>
      <c r="C361" s="79"/>
      <c r="D361" s="79"/>
    </row>
    <row r="362" spans="2:4">
      <c r="B362" s="79"/>
      <c r="C362" s="79"/>
      <c r="D362" s="79"/>
    </row>
    <row r="363" spans="2:4">
      <c r="B363" s="79"/>
      <c r="C363" s="79"/>
      <c r="D363" s="79"/>
    </row>
    <row r="364" spans="2:4">
      <c r="B364" s="79"/>
      <c r="C364" s="79"/>
      <c r="D364" s="79"/>
    </row>
    <row r="365" spans="2:4">
      <c r="B365" s="79"/>
      <c r="C365" s="79"/>
      <c r="D365" s="79"/>
    </row>
    <row r="366" spans="2:4">
      <c r="B366" s="79"/>
      <c r="C366" s="79"/>
      <c r="D366" s="79"/>
    </row>
    <row r="367" spans="2:4">
      <c r="B367" s="79"/>
      <c r="C367" s="79"/>
      <c r="D367" s="79"/>
    </row>
    <row r="368" spans="2:4">
      <c r="B368" s="79"/>
      <c r="C368" s="79"/>
      <c r="D368" s="79"/>
    </row>
    <row r="369" spans="2:4">
      <c r="B369" s="79"/>
      <c r="C369" s="79"/>
      <c r="D369" s="79"/>
    </row>
    <row r="370" spans="2:4">
      <c r="B370" s="79"/>
      <c r="C370" s="79"/>
      <c r="D370" s="79"/>
    </row>
    <row r="371" spans="2:4">
      <c r="B371" s="79"/>
      <c r="C371" s="79"/>
      <c r="D371" s="79"/>
    </row>
    <row r="372" spans="2:4">
      <c r="B372" s="79"/>
      <c r="C372" s="79"/>
      <c r="D372" s="79"/>
    </row>
    <row r="373" spans="2:4">
      <c r="B373" s="79"/>
      <c r="C373" s="79"/>
      <c r="D373" s="79"/>
    </row>
    <row r="374" spans="2:4">
      <c r="B374" s="79"/>
      <c r="C374" s="79"/>
      <c r="D374" s="79"/>
    </row>
    <row r="375" spans="2:4">
      <c r="B375" s="79"/>
      <c r="C375" s="79"/>
      <c r="D375" s="79"/>
    </row>
    <row r="376" spans="2:4">
      <c r="B376" s="79"/>
      <c r="C376" s="79"/>
      <c r="D376" s="79"/>
    </row>
    <row r="377" spans="2:4">
      <c r="B377" s="79"/>
      <c r="C377" s="79"/>
      <c r="D377" s="79"/>
    </row>
    <row r="378" spans="2:4">
      <c r="B378" s="79"/>
      <c r="C378" s="79"/>
      <c r="D378" s="79"/>
    </row>
    <row r="379" spans="2:4">
      <c r="B379" s="79"/>
      <c r="C379" s="79"/>
      <c r="D379" s="79"/>
    </row>
    <row r="380" spans="2:4">
      <c r="B380" s="79"/>
      <c r="C380" s="79"/>
      <c r="D380" s="79"/>
    </row>
    <row r="381" spans="2:4">
      <c r="B381" s="79"/>
      <c r="C381" s="79"/>
      <c r="D381" s="79"/>
    </row>
    <row r="382" spans="2:4">
      <c r="B382" s="79"/>
      <c r="C382" s="79"/>
      <c r="D382" s="79"/>
    </row>
    <row r="383" spans="2:4">
      <c r="B383" s="79"/>
      <c r="C383" s="79"/>
      <c r="D383" s="79"/>
    </row>
    <row r="384" spans="2:4">
      <c r="B384" s="79"/>
      <c r="C384" s="79"/>
      <c r="D384" s="79"/>
    </row>
    <row r="385" spans="2:4">
      <c r="B385" s="79"/>
      <c r="C385" s="79"/>
      <c r="D385" s="79"/>
    </row>
    <row r="386" spans="2:4">
      <c r="B386" s="79"/>
      <c r="C386" s="79"/>
      <c r="D386" s="79"/>
    </row>
    <row r="387" spans="2:4">
      <c r="B387" s="79"/>
      <c r="C387" s="79"/>
      <c r="D387" s="79"/>
    </row>
    <row r="388" spans="2:4">
      <c r="B388" s="79"/>
      <c r="C388" s="79"/>
      <c r="D388" s="79"/>
    </row>
    <row r="389" spans="2:4">
      <c r="B389" s="79"/>
      <c r="C389" s="79"/>
      <c r="D389" s="79"/>
    </row>
    <row r="390" spans="2:4">
      <c r="B390" s="79"/>
      <c r="C390" s="79"/>
      <c r="D390" s="79"/>
    </row>
    <row r="391" spans="2:4">
      <c r="B391" s="79"/>
      <c r="C391" s="79"/>
      <c r="D391" s="79"/>
    </row>
    <row r="392" spans="2:4">
      <c r="B392" s="79"/>
      <c r="C392" s="79"/>
      <c r="D392" s="79"/>
    </row>
    <row r="393" spans="2:4">
      <c r="B393" s="79"/>
      <c r="C393" s="79"/>
      <c r="D393" s="79"/>
    </row>
    <row r="394" spans="2:4">
      <c r="B394" s="79"/>
      <c r="C394" s="79"/>
      <c r="D394" s="79"/>
    </row>
  </sheetData>
  <mergeCells count="2">
    <mergeCell ref="A1:H1"/>
    <mergeCell ref="A2:H2"/>
  </mergeCells>
  <printOptions horizontalCentered="1"/>
  <pageMargins left="0.51181102362204722" right="0.51181102362204722" top="0.47244094488188981" bottom="1.1023622047244095" header="0.31496062992125984" footer="0.55118110236220474"/>
  <pageSetup paperSize="9" scale="71" fitToHeight="0" orientation="landscape" r:id="rId1"/>
  <headerFooter>
    <oddFooter>&amp;C&amp;P de &amp;N</oddFooter>
  </headerFooter>
  <rowBreaks count="1" manualBreakCount="1">
    <brk id="16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3:D15"/>
  <sheetViews>
    <sheetView workbookViewId="0">
      <selection activeCell="A4" sqref="A4:D14"/>
    </sheetView>
  </sheetViews>
  <sheetFormatPr baseColWidth="10" defaultRowHeight="15"/>
  <cols>
    <col min="1" max="1" width="12.5703125" customWidth="1"/>
    <col min="2" max="2" width="17.7109375" bestFit="1" customWidth="1"/>
    <col min="3" max="3" width="15.28515625" bestFit="1" customWidth="1"/>
    <col min="4" max="4" width="55" bestFit="1" customWidth="1"/>
    <col min="5" max="7" width="29.5703125" customWidth="1"/>
    <col min="8" max="9" width="29.5703125" bestFit="1" customWidth="1"/>
    <col min="10" max="10" width="29.42578125" bestFit="1" customWidth="1"/>
    <col min="11" max="19" width="14.28515625" customWidth="1"/>
    <col min="20" max="22" width="15.28515625" bestFit="1" customWidth="1"/>
  </cols>
  <sheetData>
    <row r="3" spans="1:4">
      <c r="A3" s="128" t="s">
        <v>1402</v>
      </c>
      <c r="B3" s="128" t="s">
        <v>1400</v>
      </c>
      <c r="C3" s="128" t="s">
        <v>58</v>
      </c>
      <c r="D3" s="128" t="s">
        <v>1401</v>
      </c>
    </row>
    <row r="4" spans="1:4">
      <c r="A4" t="s">
        <v>43</v>
      </c>
      <c r="B4" t="s">
        <v>32</v>
      </c>
      <c r="C4" t="s">
        <v>33</v>
      </c>
      <c r="D4" t="s">
        <v>33</v>
      </c>
    </row>
    <row r="5" spans="1:4">
      <c r="A5" t="s">
        <v>1409</v>
      </c>
      <c r="B5" t="s">
        <v>1407</v>
      </c>
      <c r="C5" t="s">
        <v>1408</v>
      </c>
      <c r="D5" t="s">
        <v>1408</v>
      </c>
    </row>
    <row r="6" spans="1:4">
      <c r="A6" t="s">
        <v>44</v>
      </c>
      <c r="B6" t="s">
        <v>34</v>
      </c>
      <c r="C6" t="s">
        <v>41</v>
      </c>
      <c r="D6" t="s">
        <v>41</v>
      </c>
    </row>
    <row r="7" spans="1:4">
      <c r="A7" t="s">
        <v>74</v>
      </c>
      <c r="B7" t="s">
        <v>39</v>
      </c>
      <c r="C7" t="s">
        <v>28</v>
      </c>
      <c r="D7" t="s">
        <v>28</v>
      </c>
    </row>
    <row r="8" spans="1:4">
      <c r="A8" t="s">
        <v>74</v>
      </c>
      <c r="B8" t="s">
        <v>1412</v>
      </c>
      <c r="C8" t="s">
        <v>1413</v>
      </c>
      <c r="D8" t="s">
        <v>1413</v>
      </c>
    </row>
    <row r="9" spans="1:4">
      <c r="A9" t="s">
        <v>74</v>
      </c>
      <c r="B9" t="s">
        <v>1410</v>
      </c>
      <c r="C9" t="s">
        <v>1411</v>
      </c>
      <c r="D9" t="s">
        <v>1411</v>
      </c>
    </row>
    <row r="10" spans="1:4">
      <c r="A10" t="s">
        <v>74</v>
      </c>
      <c r="B10" t="s">
        <v>38</v>
      </c>
      <c r="C10" t="s">
        <v>29</v>
      </c>
      <c r="D10" t="s">
        <v>29</v>
      </c>
    </row>
    <row r="11" spans="1:4">
      <c r="A11" t="s">
        <v>74</v>
      </c>
      <c r="B11" t="s">
        <v>36</v>
      </c>
      <c r="C11" t="s">
        <v>26</v>
      </c>
      <c r="D11" t="s">
        <v>26</v>
      </c>
    </row>
    <row r="12" spans="1:4">
      <c r="A12" t="s">
        <v>74</v>
      </c>
      <c r="B12" t="s">
        <v>37</v>
      </c>
      <c r="C12" t="s">
        <v>27</v>
      </c>
      <c r="D12" t="s">
        <v>27</v>
      </c>
    </row>
    <row r="13" spans="1:4">
      <c r="A13" t="s">
        <v>45</v>
      </c>
      <c r="B13" t="s">
        <v>35</v>
      </c>
      <c r="C13" t="s">
        <v>42</v>
      </c>
      <c r="D13" t="s">
        <v>42</v>
      </c>
    </row>
    <row r="14" spans="1:4">
      <c r="A14" t="s">
        <v>47</v>
      </c>
      <c r="B14" t="s">
        <v>55</v>
      </c>
      <c r="C14" t="s">
        <v>56</v>
      </c>
      <c r="D14" t="s">
        <v>56</v>
      </c>
    </row>
    <row r="15" spans="1:4">
      <c r="A15" t="s">
        <v>1415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S641"/>
  <sheetViews>
    <sheetView topLeftCell="C1" workbookViewId="0">
      <pane ySplit="3" topLeftCell="A4" activePane="bottomLeft" state="frozen"/>
      <selection activeCell="K15" sqref="K15"/>
      <selection pane="bottomLeft" activeCell="L107" sqref="L107"/>
    </sheetView>
  </sheetViews>
  <sheetFormatPr baseColWidth="10" defaultRowHeight="15"/>
  <cols>
    <col min="2" max="2" width="67.7109375" customWidth="1"/>
    <col min="3" max="3" width="9.28515625" style="9" customWidth="1"/>
    <col min="4" max="4" width="12.85546875" bestFit="1" customWidth="1"/>
    <col min="5" max="5" width="13.7109375" bestFit="1" customWidth="1"/>
    <col min="12" max="12" width="13.85546875" customWidth="1"/>
    <col min="13" max="13" width="13" customWidth="1"/>
    <col min="14" max="14" width="12.85546875" customWidth="1"/>
    <col min="15" max="15" width="11.42578125" customWidth="1"/>
    <col min="17" max="17" width="21.28515625" customWidth="1"/>
  </cols>
  <sheetData>
    <row r="2" spans="1:19">
      <c r="L2" s="174" t="s">
        <v>113</v>
      </c>
      <c r="M2" s="174"/>
      <c r="N2" s="174"/>
      <c r="O2" s="174"/>
      <c r="P2" s="174"/>
      <c r="Q2" s="174"/>
    </row>
    <row r="3" spans="1:19" ht="42.75" customHeight="1">
      <c r="A3" s="94" t="s">
        <v>4</v>
      </c>
      <c r="B3" s="95" t="s">
        <v>61</v>
      </c>
      <c r="C3" s="95" t="s">
        <v>114</v>
      </c>
      <c r="D3" s="96" t="s">
        <v>115</v>
      </c>
      <c r="E3" s="97" t="s">
        <v>116</v>
      </c>
      <c r="F3" s="98" t="s">
        <v>117</v>
      </c>
      <c r="G3" s="99" t="s">
        <v>118</v>
      </c>
      <c r="H3" s="100" t="s">
        <v>119</v>
      </c>
      <c r="I3" s="100" t="s">
        <v>120</v>
      </c>
      <c r="J3" s="100" t="s">
        <v>121</v>
      </c>
      <c r="K3" s="101" t="s">
        <v>122</v>
      </c>
      <c r="L3" s="71" t="s">
        <v>123</v>
      </c>
      <c r="M3" s="71">
        <v>3</v>
      </c>
      <c r="N3" s="71">
        <v>4</v>
      </c>
      <c r="O3" s="71">
        <v>5</v>
      </c>
      <c r="P3" s="102" t="s">
        <v>124</v>
      </c>
      <c r="Q3" s="103" t="s">
        <v>125</v>
      </c>
      <c r="R3" s="104" t="s">
        <v>126</v>
      </c>
    </row>
    <row r="4" spans="1:19" hidden="1">
      <c r="A4" s="105" t="s">
        <v>127</v>
      </c>
      <c r="B4" s="106" t="s">
        <v>128</v>
      </c>
      <c r="C4" s="107" t="s">
        <v>129</v>
      </c>
      <c r="D4" s="108">
        <v>208400</v>
      </c>
      <c r="E4" s="109">
        <v>83360</v>
      </c>
      <c r="F4" s="110"/>
      <c r="G4" s="109">
        <v>0.4</v>
      </c>
      <c r="H4" s="110">
        <v>200</v>
      </c>
      <c r="I4" s="111">
        <v>5070.42</v>
      </c>
      <c r="J4" s="112">
        <f t="shared" ref="J4:J67" si="0">((H4*G4)+I4)/E4</f>
        <v>6.1785268714011514E-2</v>
      </c>
      <c r="K4" s="110">
        <v>0</v>
      </c>
      <c r="L4" s="113">
        <f t="shared" ref="L4:L67" si="1">E4*0.02</f>
        <v>1667.2</v>
      </c>
      <c r="M4" s="113">
        <f t="shared" ref="M4:M67" si="2">H4*G4</f>
        <v>80</v>
      </c>
      <c r="N4" s="113">
        <f t="shared" ref="N4:N67" si="3">M4+I4</f>
        <v>5150.42</v>
      </c>
      <c r="O4" s="112">
        <f t="shared" ref="O4:O67" si="4">N4/E4</f>
        <v>6.1785268714011514E-2</v>
      </c>
      <c r="P4" s="110" t="str">
        <f t="shared" ref="P4:P67" si="5">IF(N4&gt;L4,"no","control")</f>
        <v>no</v>
      </c>
      <c r="Q4" s="114">
        <f>ROUNDDOWN((L4/N4),0)</f>
        <v>0</v>
      </c>
      <c r="R4" s="115">
        <f>IFERROR(IF(0.02/O4&gt;4,4,IF(0.02/O4&lt;=4,ROUNDDOWN(0.02/O4,0),0)),"")</f>
        <v>0</v>
      </c>
      <c r="S4" t="e">
        <f>VLOOKUP(A4,'[4]ANEXO 01'!$B$4:$D$5,3,0)</f>
        <v>#N/A</v>
      </c>
    </row>
    <row r="5" spans="1:19" hidden="1">
      <c r="A5" s="105" t="s">
        <v>130</v>
      </c>
      <c r="B5" s="106" t="s">
        <v>131</v>
      </c>
      <c r="C5" s="107" t="s">
        <v>129</v>
      </c>
      <c r="D5" s="108">
        <v>216450</v>
      </c>
      <c r="E5" s="109">
        <v>969696.00000000012</v>
      </c>
      <c r="F5" s="110"/>
      <c r="G5" s="109">
        <v>4.4800000000000004</v>
      </c>
      <c r="H5" s="110">
        <v>200</v>
      </c>
      <c r="I5" s="111">
        <v>5070.42</v>
      </c>
      <c r="J5" s="112">
        <f t="shared" si="0"/>
        <v>6.1528767778767776E-3</v>
      </c>
      <c r="K5" s="110">
        <v>3</v>
      </c>
      <c r="L5" s="113">
        <f t="shared" si="1"/>
        <v>19393.920000000002</v>
      </c>
      <c r="M5" s="113">
        <f t="shared" si="2"/>
        <v>896.00000000000011</v>
      </c>
      <c r="N5" s="113">
        <f t="shared" si="3"/>
        <v>5966.42</v>
      </c>
      <c r="O5" s="112">
        <f t="shared" si="4"/>
        <v>6.1528767778767776E-3</v>
      </c>
      <c r="P5" s="110" t="str">
        <f t="shared" si="5"/>
        <v>control</v>
      </c>
      <c r="Q5" s="114">
        <f t="shared" ref="Q5:Q68" si="6">ROUNDDOWN((L5/N5),0)</f>
        <v>3</v>
      </c>
      <c r="R5" s="115">
        <f t="shared" ref="R5:R68" si="7">IFERROR(IF(0.02/O5&gt;4,4,IF(0.02/O5&lt;=4,ROUNDDOWN(0.02/O5,0),0)),"")</f>
        <v>3</v>
      </c>
      <c r="S5" t="e">
        <f>VLOOKUP(A5,'[4]ANEXO 01'!$B$4:$D$5,3,0)</f>
        <v>#N/A</v>
      </c>
    </row>
    <row r="6" spans="1:19" hidden="1">
      <c r="A6" s="105" t="s">
        <v>132</v>
      </c>
      <c r="B6" s="106" t="s">
        <v>133</v>
      </c>
      <c r="C6" s="107" t="s">
        <v>129</v>
      </c>
      <c r="D6" s="108">
        <v>10600</v>
      </c>
      <c r="E6" s="109">
        <v>221539.99999999997</v>
      </c>
      <c r="F6" s="110"/>
      <c r="G6" s="109">
        <v>20.9</v>
      </c>
      <c r="H6" s="110">
        <v>240</v>
      </c>
      <c r="I6" s="111">
        <v>5825.1900000000005</v>
      </c>
      <c r="J6" s="112">
        <f t="shared" si="0"/>
        <v>4.8935587252866307E-2</v>
      </c>
      <c r="K6" s="110">
        <v>0</v>
      </c>
      <c r="L6" s="113">
        <f t="shared" si="1"/>
        <v>4430.7999999999993</v>
      </c>
      <c r="M6" s="113">
        <f t="shared" si="2"/>
        <v>5016</v>
      </c>
      <c r="N6" s="113">
        <f t="shared" si="3"/>
        <v>10841.19</v>
      </c>
      <c r="O6" s="112">
        <f t="shared" si="4"/>
        <v>4.8935587252866307E-2</v>
      </c>
      <c r="P6" s="110" t="str">
        <f t="shared" si="5"/>
        <v>no</v>
      </c>
      <c r="Q6" s="114">
        <f t="shared" si="6"/>
        <v>0</v>
      </c>
      <c r="R6" s="115">
        <f t="shared" si="7"/>
        <v>0</v>
      </c>
      <c r="S6" t="e">
        <f>VLOOKUP(A6,'[4]ANEXO 01'!$B$4:$D$5,3,0)</f>
        <v>#N/A</v>
      </c>
    </row>
    <row r="7" spans="1:19" hidden="1">
      <c r="A7" s="105" t="s">
        <v>134</v>
      </c>
      <c r="B7" s="106" t="s">
        <v>135</v>
      </c>
      <c r="C7" s="107" t="s">
        <v>129</v>
      </c>
      <c r="D7" s="108">
        <v>2144000</v>
      </c>
      <c r="E7" s="109">
        <v>300160</v>
      </c>
      <c r="F7" s="110"/>
      <c r="G7" s="109">
        <v>0.14000000000000001</v>
      </c>
      <c r="H7" s="110">
        <v>200</v>
      </c>
      <c r="I7" s="111">
        <v>5070.42</v>
      </c>
      <c r="J7" s="112">
        <f t="shared" si="0"/>
        <v>1.6985674307036246E-2</v>
      </c>
      <c r="K7" s="110">
        <v>1</v>
      </c>
      <c r="L7" s="113">
        <f t="shared" si="1"/>
        <v>6003.2</v>
      </c>
      <c r="M7" s="113">
        <f t="shared" si="2"/>
        <v>28.000000000000004</v>
      </c>
      <c r="N7" s="113">
        <f t="shared" si="3"/>
        <v>5098.42</v>
      </c>
      <c r="O7" s="112">
        <f t="shared" si="4"/>
        <v>1.6985674307036246E-2</v>
      </c>
      <c r="P7" s="110" t="str">
        <f t="shared" si="5"/>
        <v>control</v>
      </c>
      <c r="Q7" s="114">
        <f t="shared" si="6"/>
        <v>1</v>
      </c>
      <c r="R7" s="115">
        <f t="shared" si="7"/>
        <v>1</v>
      </c>
      <c r="S7" t="e">
        <f>VLOOKUP(A7,'[4]ANEXO 01'!$B$4:$D$5,3,0)</f>
        <v>#N/A</v>
      </c>
    </row>
    <row r="8" spans="1:19" hidden="1">
      <c r="A8" s="105" t="s">
        <v>136</v>
      </c>
      <c r="B8" s="106" t="s">
        <v>137</v>
      </c>
      <c r="C8" s="107" t="s">
        <v>129</v>
      </c>
      <c r="D8" s="108">
        <v>867000</v>
      </c>
      <c r="E8" s="109">
        <v>260100</v>
      </c>
      <c r="F8" s="110"/>
      <c r="G8" s="109">
        <v>0.3</v>
      </c>
      <c r="H8" s="110">
        <v>200</v>
      </c>
      <c r="I8" s="111">
        <v>5070.42</v>
      </c>
      <c r="J8" s="112">
        <f t="shared" si="0"/>
        <v>1.9724798154555939E-2</v>
      </c>
      <c r="K8" s="110">
        <v>1</v>
      </c>
      <c r="L8" s="113">
        <f t="shared" si="1"/>
        <v>5202</v>
      </c>
      <c r="M8" s="113">
        <f t="shared" si="2"/>
        <v>60</v>
      </c>
      <c r="N8" s="113">
        <f t="shared" si="3"/>
        <v>5130.42</v>
      </c>
      <c r="O8" s="112">
        <f t="shared" si="4"/>
        <v>1.9724798154555939E-2</v>
      </c>
      <c r="P8" s="110" t="str">
        <f t="shared" si="5"/>
        <v>control</v>
      </c>
      <c r="Q8" s="114">
        <f t="shared" si="6"/>
        <v>1</v>
      </c>
      <c r="R8" s="115">
        <f t="shared" si="7"/>
        <v>1</v>
      </c>
      <c r="S8" t="e">
        <f>VLOOKUP(A8,'[4]ANEXO 01'!$B$4:$D$5,3,0)</f>
        <v>#N/A</v>
      </c>
    </row>
    <row r="9" spans="1:19" hidden="1">
      <c r="A9" s="105" t="s">
        <v>138</v>
      </c>
      <c r="B9" s="106" t="s">
        <v>139</v>
      </c>
      <c r="C9" s="107" t="s">
        <v>129</v>
      </c>
      <c r="D9" s="108">
        <v>16018900</v>
      </c>
      <c r="E9" s="109">
        <v>480567</v>
      </c>
      <c r="F9" s="110"/>
      <c r="G9" s="109">
        <v>0.03</v>
      </c>
      <c r="H9" s="110">
        <v>200</v>
      </c>
      <c r="I9" s="111">
        <v>5070.42</v>
      </c>
      <c r="J9" s="112">
        <f t="shared" si="0"/>
        <v>1.0563396987308741E-2</v>
      </c>
      <c r="K9" s="110">
        <v>1</v>
      </c>
      <c r="L9" s="113">
        <f t="shared" si="1"/>
        <v>9611.34</v>
      </c>
      <c r="M9" s="113">
        <f t="shared" si="2"/>
        <v>6</v>
      </c>
      <c r="N9" s="113">
        <f t="shared" si="3"/>
        <v>5076.42</v>
      </c>
      <c r="O9" s="112">
        <f t="shared" si="4"/>
        <v>1.0563396987308741E-2</v>
      </c>
      <c r="P9" s="110" t="str">
        <f t="shared" si="5"/>
        <v>control</v>
      </c>
      <c r="Q9" s="114">
        <f t="shared" si="6"/>
        <v>1</v>
      </c>
      <c r="R9" s="115">
        <f t="shared" si="7"/>
        <v>1</v>
      </c>
      <c r="S9" t="e">
        <f>VLOOKUP(A9,'[4]ANEXO 01'!$B$4:$D$5,3,0)</f>
        <v>#N/A</v>
      </c>
    </row>
    <row r="10" spans="1:19" hidden="1">
      <c r="A10" s="105" t="s">
        <v>140</v>
      </c>
      <c r="B10" s="106" t="s">
        <v>141</v>
      </c>
      <c r="C10" s="107" t="s">
        <v>129</v>
      </c>
      <c r="D10" s="108">
        <v>126000</v>
      </c>
      <c r="E10" s="109">
        <v>13860</v>
      </c>
      <c r="F10" s="110"/>
      <c r="G10" s="109">
        <v>0.11</v>
      </c>
      <c r="H10" s="110">
        <v>200</v>
      </c>
      <c r="I10" s="111">
        <v>5070.42</v>
      </c>
      <c r="J10" s="112">
        <f t="shared" si="0"/>
        <v>0.36741847041847042</v>
      </c>
      <c r="K10" s="110">
        <v>0</v>
      </c>
      <c r="L10" s="113">
        <f t="shared" si="1"/>
        <v>277.2</v>
      </c>
      <c r="M10" s="113">
        <f t="shared" si="2"/>
        <v>22</v>
      </c>
      <c r="N10" s="113">
        <f t="shared" si="3"/>
        <v>5092.42</v>
      </c>
      <c r="O10" s="112">
        <f t="shared" si="4"/>
        <v>0.36741847041847042</v>
      </c>
      <c r="P10" s="110" t="str">
        <f t="shared" si="5"/>
        <v>no</v>
      </c>
      <c r="Q10" s="114">
        <f t="shared" si="6"/>
        <v>0</v>
      </c>
      <c r="R10" s="115">
        <f t="shared" si="7"/>
        <v>0</v>
      </c>
      <c r="S10" t="e">
        <f>VLOOKUP(A10,'[4]ANEXO 01'!$B$4:$D$5,3,0)</f>
        <v>#N/A</v>
      </c>
    </row>
    <row r="11" spans="1:19" hidden="1">
      <c r="A11" s="105" t="s">
        <v>142</v>
      </c>
      <c r="B11" s="106" t="s">
        <v>143</v>
      </c>
      <c r="C11" s="107" t="s">
        <v>129</v>
      </c>
      <c r="D11" s="108">
        <v>872600</v>
      </c>
      <c r="E11" s="109">
        <v>331588</v>
      </c>
      <c r="F11" s="110"/>
      <c r="G11" s="109">
        <v>0.38</v>
      </c>
      <c r="H11" s="110">
        <v>200</v>
      </c>
      <c r="I11" s="111">
        <v>5070.42</v>
      </c>
      <c r="J11" s="112">
        <f t="shared" si="0"/>
        <v>1.5520525471368084E-2</v>
      </c>
      <c r="K11" s="110">
        <v>1</v>
      </c>
      <c r="L11" s="113">
        <f t="shared" si="1"/>
        <v>6631.76</v>
      </c>
      <c r="M11" s="113">
        <f t="shared" si="2"/>
        <v>76</v>
      </c>
      <c r="N11" s="113">
        <f t="shared" si="3"/>
        <v>5146.42</v>
      </c>
      <c r="O11" s="112">
        <f t="shared" si="4"/>
        <v>1.5520525471368084E-2</v>
      </c>
      <c r="P11" s="110" t="str">
        <f t="shared" si="5"/>
        <v>control</v>
      </c>
      <c r="Q11" s="114">
        <f t="shared" si="6"/>
        <v>1</v>
      </c>
      <c r="R11" s="115">
        <f t="shared" si="7"/>
        <v>1</v>
      </c>
      <c r="S11" t="e">
        <f>VLOOKUP(A11,'[4]ANEXO 01'!$B$4:$D$5,3,0)</f>
        <v>#N/A</v>
      </c>
    </row>
    <row r="12" spans="1:19" ht="24" hidden="1">
      <c r="A12" s="105" t="s">
        <v>144</v>
      </c>
      <c r="B12" s="106" t="s">
        <v>145</v>
      </c>
      <c r="C12" s="107" t="s">
        <v>129</v>
      </c>
      <c r="D12" s="108">
        <v>146946100</v>
      </c>
      <c r="E12" s="109">
        <v>29389220</v>
      </c>
      <c r="F12" s="110"/>
      <c r="G12" s="109">
        <v>0.2</v>
      </c>
      <c r="H12" s="110">
        <v>200</v>
      </c>
      <c r="I12" s="111">
        <v>5070.42</v>
      </c>
      <c r="J12" s="112">
        <f t="shared" si="0"/>
        <v>1.7388756829885243E-4</v>
      </c>
      <c r="K12" s="110">
        <v>4</v>
      </c>
      <c r="L12" s="113">
        <f t="shared" si="1"/>
        <v>587784.4</v>
      </c>
      <c r="M12" s="113">
        <f t="shared" si="2"/>
        <v>40</v>
      </c>
      <c r="N12" s="113">
        <f t="shared" si="3"/>
        <v>5110.42</v>
      </c>
      <c r="O12" s="112">
        <f t="shared" si="4"/>
        <v>1.7388756829885243E-4</v>
      </c>
      <c r="P12" s="110" t="str">
        <f t="shared" si="5"/>
        <v>control</v>
      </c>
      <c r="Q12" s="114">
        <f t="shared" si="6"/>
        <v>115</v>
      </c>
      <c r="R12" s="115">
        <f t="shared" si="7"/>
        <v>4</v>
      </c>
      <c r="S12" t="e">
        <f>VLOOKUP(A12,'[4]ANEXO 01'!$B$4:$D$5,3,0)</f>
        <v>#N/A</v>
      </c>
    </row>
    <row r="13" spans="1:19" hidden="1">
      <c r="A13" s="105" t="s">
        <v>146</v>
      </c>
      <c r="B13" s="106" t="s">
        <v>147</v>
      </c>
      <c r="C13" s="107" t="s">
        <v>129</v>
      </c>
      <c r="D13" s="108">
        <v>22585600</v>
      </c>
      <c r="E13" s="109">
        <v>677568</v>
      </c>
      <c r="F13" s="110"/>
      <c r="G13" s="109">
        <v>0.03</v>
      </c>
      <c r="H13" s="110">
        <v>200</v>
      </c>
      <c r="I13" s="111">
        <v>5070.42</v>
      </c>
      <c r="J13" s="112">
        <f t="shared" si="0"/>
        <v>7.4921188722017569E-3</v>
      </c>
      <c r="K13" s="110">
        <v>2</v>
      </c>
      <c r="L13" s="113">
        <f t="shared" si="1"/>
        <v>13551.36</v>
      </c>
      <c r="M13" s="113">
        <f t="shared" si="2"/>
        <v>6</v>
      </c>
      <c r="N13" s="113">
        <f t="shared" si="3"/>
        <v>5076.42</v>
      </c>
      <c r="O13" s="112">
        <f t="shared" si="4"/>
        <v>7.4921188722017569E-3</v>
      </c>
      <c r="P13" s="110" t="str">
        <f t="shared" si="5"/>
        <v>control</v>
      </c>
      <c r="Q13" s="114">
        <f t="shared" si="6"/>
        <v>2</v>
      </c>
      <c r="R13" s="115">
        <f t="shared" si="7"/>
        <v>2</v>
      </c>
      <c r="S13" t="e">
        <f>VLOOKUP(A13,'[4]ANEXO 01'!$B$4:$D$5,3,0)</f>
        <v>#N/A</v>
      </c>
    </row>
    <row r="14" spans="1:19" hidden="1">
      <c r="A14" s="105" t="s">
        <v>148</v>
      </c>
      <c r="B14" s="106" t="s">
        <v>149</v>
      </c>
      <c r="C14" s="107" t="s">
        <v>129</v>
      </c>
      <c r="D14" s="108">
        <v>49975</v>
      </c>
      <c r="E14" s="109">
        <v>210894.5</v>
      </c>
      <c r="F14" s="110"/>
      <c r="G14" s="109">
        <v>4.22</v>
      </c>
      <c r="H14" s="110">
        <v>240</v>
      </c>
      <c r="I14" s="111">
        <v>5825.1900000000005</v>
      </c>
      <c r="J14" s="112">
        <f t="shared" si="0"/>
        <v>3.2423747418733065E-2</v>
      </c>
      <c r="K14" s="110">
        <v>0</v>
      </c>
      <c r="L14" s="113">
        <f t="shared" si="1"/>
        <v>4217.8900000000003</v>
      </c>
      <c r="M14" s="113">
        <f t="shared" si="2"/>
        <v>1012.8</v>
      </c>
      <c r="N14" s="113">
        <f t="shared" si="3"/>
        <v>6837.9900000000007</v>
      </c>
      <c r="O14" s="112">
        <f t="shared" si="4"/>
        <v>3.2423747418733065E-2</v>
      </c>
      <c r="P14" s="110" t="str">
        <f t="shared" si="5"/>
        <v>no</v>
      </c>
      <c r="Q14" s="114">
        <f t="shared" si="6"/>
        <v>0</v>
      </c>
      <c r="R14" s="115">
        <f t="shared" si="7"/>
        <v>0</v>
      </c>
      <c r="S14" t="e">
        <f>VLOOKUP(A14,'[4]ANEXO 01'!$B$4:$D$5,3,0)</f>
        <v>#N/A</v>
      </c>
    </row>
    <row r="15" spans="1:19" hidden="1">
      <c r="A15" s="105" t="s">
        <v>150</v>
      </c>
      <c r="B15" s="106" t="s">
        <v>151</v>
      </c>
      <c r="C15" s="107" t="s">
        <v>129</v>
      </c>
      <c r="D15" s="108">
        <v>575395</v>
      </c>
      <c r="E15" s="109">
        <v>2117453.6</v>
      </c>
      <c r="F15" s="110"/>
      <c r="G15" s="109">
        <v>3.68</v>
      </c>
      <c r="H15" s="110">
        <v>200</v>
      </c>
      <c r="I15" s="111">
        <v>6200.2800000000007</v>
      </c>
      <c r="J15" s="112">
        <f t="shared" si="0"/>
        <v>3.2757648148700877E-3</v>
      </c>
      <c r="K15" s="110">
        <v>4</v>
      </c>
      <c r="L15" s="113">
        <f t="shared" si="1"/>
        <v>42349.072</v>
      </c>
      <c r="M15" s="113">
        <f t="shared" si="2"/>
        <v>736</v>
      </c>
      <c r="N15" s="113">
        <f t="shared" si="3"/>
        <v>6936.2800000000007</v>
      </c>
      <c r="O15" s="112">
        <f t="shared" si="4"/>
        <v>3.2757648148700877E-3</v>
      </c>
      <c r="P15" s="110" t="str">
        <f t="shared" si="5"/>
        <v>control</v>
      </c>
      <c r="Q15" s="114">
        <f t="shared" si="6"/>
        <v>6</v>
      </c>
      <c r="R15" s="115">
        <f t="shared" si="7"/>
        <v>4</v>
      </c>
      <c r="S15" t="e">
        <f>VLOOKUP(A15,'[4]ANEXO 01'!$B$4:$D$5,3,0)</f>
        <v>#N/A</v>
      </c>
    </row>
    <row r="16" spans="1:19" hidden="1">
      <c r="A16" s="105" t="s">
        <v>152</v>
      </c>
      <c r="B16" s="106" t="s">
        <v>153</v>
      </c>
      <c r="C16" s="107" t="s">
        <v>129</v>
      </c>
      <c r="D16" s="108">
        <v>975200</v>
      </c>
      <c r="E16" s="109">
        <v>585120</v>
      </c>
      <c r="F16" s="110"/>
      <c r="G16" s="109">
        <v>0.6</v>
      </c>
      <c r="H16" s="110">
        <v>200</v>
      </c>
      <c r="I16" s="111">
        <v>5070.42</v>
      </c>
      <c r="J16" s="112">
        <f t="shared" si="0"/>
        <v>8.8706931911402796E-3</v>
      </c>
      <c r="K16" s="110">
        <v>2</v>
      </c>
      <c r="L16" s="113">
        <f t="shared" si="1"/>
        <v>11702.4</v>
      </c>
      <c r="M16" s="113">
        <f t="shared" si="2"/>
        <v>120</v>
      </c>
      <c r="N16" s="113">
        <f t="shared" si="3"/>
        <v>5190.42</v>
      </c>
      <c r="O16" s="112">
        <f t="shared" si="4"/>
        <v>8.8706931911402796E-3</v>
      </c>
      <c r="P16" s="110" t="str">
        <f t="shared" si="5"/>
        <v>control</v>
      </c>
      <c r="Q16" s="114">
        <f t="shared" si="6"/>
        <v>2</v>
      </c>
      <c r="R16" s="115">
        <f t="shared" si="7"/>
        <v>2</v>
      </c>
      <c r="S16" t="e">
        <f>VLOOKUP(A16,'[4]ANEXO 01'!$B$4:$D$5,3,0)</f>
        <v>#N/A</v>
      </c>
    </row>
    <row r="17" spans="1:19" hidden="1">
      <c r="A17" s="105" t="s">
        <v>154</v>
      </c>
      <c r="B17" s="106" t="s">
        <v>155</v>
      </c>
      <c r="C17" s="107" t="s">
        <v>129</v>
      </c>
      <c r="D17" s="108">
        <v>22500</v>
      </c>
      <c r="E17" s="109">
        <v>85500</v>
      </c>
      <c r="F17" s="110"/>
      <c r="G17" s="109">
        <v>3.8</v>
      </c>
      <c r="H17" s="110">
        <v>200</v>
      </c>
      <c r="I17" s="111">
        <v>5070.42</v>
      </c>
      <c r="J17" s="112">
        <f t="shared" si="0"/>
        <v>6.8192046783625726E-2</v>
      </c>
      <c r="K17" s="110">
        <v>0</v>
      </c>
      <c r="L17" s="113">
        <f t="shared" si="1"/>
        <v>1710</v>
      </c>
      <c r="M17" s="113">
        <f t="shared" si="2"/>
        <v>760</v>
      </c>
      <c r="N17" s="113">
        <f t="shared" si="3"/>
        <v>5830.42</v>
      </c>
      <c r="O17" s="112">
        <f t="shared" si="4"/>
        <v>6.8192046783625726E-2</v>
      </c>
      <c r="P17" s="110" t="str">
        <f t="shared" si="5"/>
        <v>no</v>
      </c>
      <c r="Q17" s="114">
        <f t="shared" si="6"/>
        <v>0</v>
      </c>
      <c r="R17" s="115">
        <f t="shared" si="7"/>
        <v>0</v>
      </c>
      <c r="S17" t="e">
        <f>VLOOKUP(A17,'[4]ANEXO 01'!$B$4:$D$5,3,0)</f>
        <v>#N/A</v>
      </c>
    </row>
    <row r="18" spans="1:19" hidden="1">
      <c r="A18" s="105" t="s">
        <v>156</v>
      </c>
      <c r="B18" s="106" t="s">
        <v>157</v>
      </c>
      <c r="C18" s="107" t="s">
        <v>129</v>
      </c>
      <c r="D18" s="108">
        <v>12725</v>
      </c>
      <c r="E18" s="109">
        <v>93656</v>
      </c>
      <c r="F18" s="110"/>
      <c r="G18" s="109">
        <v>7.36</v>
      </c>
      <c r="H18" s="110">
        <v>260</v>
      </c>
      <c r="I18" s="111">
        <v>6200.2800000000007</v>
      </c>
      <c r="J18" s="112">
        <f t="shared" si="0"/>
        <v>8.6634919279063818E-2</v>
      </c>
      <c r="K18" s="110">
        <v>0</v>
      </c>
      <c r="L18" s="113">
        <f t="shared" si="1"/>
        <v>1873.1200000000001</v>
      </c>
      <c r="M18" s="113">
        <f t="shared" si="2"/>
        <v>1913.6000000000001</v>
      </c>
      <c r="N18" s="113">
        <f t="shared" si="3"/>
        <v>8113.880000000001</v>
      </c>
      <c r="O18" s="112">
        <f t="shared" si="4"/>
        <v>8.6634919279063818E-2</v>
      </c>
      <c r="P18" s="110" t="str">
        <f t="shared" si="5"/>
        <v>no</v>
      </c>
      <c r="Q18" s="114">
        <f t="shared" si="6"/>
        <v>0</v>
      </c>
      <c r="R18" s="115">
        <f t="shared" si="7"/>
        <v>0</v>
      </c>
      <c r="S18" t="e">
        <f>VLOOKUP(A18,'[4]ANEXO 01'!$B$4:$D$5,3,0)</f>
        <v>#N/A</v>
      </c>
    </row>
    <row r="19" spans="1:19" hidden="1">
      <c r="A19" s="105" t="s">
        <v>158</v>
      </c>
      <c r="B19" s="106" t="s">
        <v>159</v>
      </c>
      <c r="C19" s="107" t="s">
        <v>129</v>
      </c>
      <c r="D19" s="108">
        <v>1471848</v>
      </c>
      <c r="E19" s="109">
        <v>4032863.5200000005</v>
      </c>
      <c r="F19" s="110"/>
      <c r="G19" s="109">
        <v>2.74</v>
      </c>
      <c r="H19" s="110">
        <v>140</v>
      </c>
      <c r="I19" s="111">
        <v>6200.2800000000007</v>
      </c>
      <c r="J19" s="112">
        <f t="shared" si="0"/>
        <v>1.6325571067180573E-3</v>
      </c>
      <c r="K19" s="110">
        <v>4</v>
      </c>
      <c r="L19" s="113">
        <f t="shared" si="1"/>
        <v>80657.270400000009</v>
      </c>
      <c r="M19" s="113">
        <f t="shared" si="2"/>
        <v>383.6</v>
      </c>
      <c r="N19" s="113">
        <f t="shared" si="3"/>
        <v>6583.880000000001</v>
      </c>
      <c r="O19" s="112">
        <f t="shared" si="4"/>
        <v>1.6325571067180573E-3</v>
      </c>
      <c r="P19" s="110" t="str">
        <f t="shared" si="5"/>
        <v>control</v>
      </c>
      <c r="Q19" s="114">
        <f t="shared" si="6"/>
        <v>12</v>
      </c>
      <c r="R19" s="115">
        <f t="shared" si="7"/>
        <v>4</v>
      </c>
      <c r="S19" t="e">
        <f>VLOOKUP(A19,'[4]ANEXO 01'!$B$4:$D$5,3,0)</f>
        <v>#N/A</v>
      </c>
    </row>
    <row r="20" spans="1:19" hidden="1">
      <c r="A20" s="105" t="s">
        <v>160</v>
      </c>
      <c r="B20" s="106" t="s">
        <v>161</v>
      </c>
      <c r="C20" s="107" t="s">
        <v>129</v>
      </c>
      <c r="D20" s="108">
        <v>832950</v>
      </c>
      <c r="E20" s="109">
        <v>166590</v>
      </c>
      <c r="F20" s="110"/>
      <c r="G20" s="109">
        <v>0.2</v>
      </c>
      <c r="H20" s="110">
        <v>260</v>
      </c>
      <c r="I20" s="111">
        <v>6200.2800000000007</v>
      </c>
      <c r="J20" s="112">
        <f t="shared" si="0"/>
        <v>3.7530944234347802E-2</v>
      </c>
      <c r="K20" s="110">
        <v>0</v>
      </c>
      <c r="L20" s="113">
        <f t="shared" si="1"/>
        <v>3331.8</v>
      </c>
      <c r="M20" s="113">
        <f t="shared" si="2"/>
        <v>52</v>
      </c>
      <c r="N20" s="113">
        <f t="shared" si="3"/>
        <v>6252.2800000000007</v>
      </c>
      <c r="O20" s="112">
        <f t="shared" si="4"/>
        <v>3.7530944234347802E-2</v>
      </c>
      <c r="P20" s="110" t="str">
        <f t="shared" si="5"/>
        <v>no</v>
      </c>
      <c r="Q20" s="114">
        <f t="shared" si="6"/>
        <v>0</v>
      </c>
      <c r="R20" s="115">
        <f t="shared" si="7"/>
        <v>0</v>
      </c>
      <c r="S20" t="e">
        <f>VLOOKUP(A20,'[4]ANEXO 01'!$B$4:$D$5,3,0)</f>
        <v>#N/A</v>
      </c>
    </row>
    <row r="21" spans="1:19" hidden="1">
      <c r="A21" s="105" t="s">
        <v>162</v>
      </c>
      <c r="B21" s="106" t="s">
        <v>163</v>
      </c>
      <c r="C21" s="107" t="s">
        <v>129</v>
      </c>
      <c r="D21" s="108">
        <v>1332275</v>
      </c>
      <c r="E21" s="109">
        <v>1665343.75</v>
      </c>
      <c r="F21" s="110"/>
      <c r="G21" s="109">
        <v>1.25</v>
      </c>
      <c r="H21" s="110">
        <v>120</v>
      </c>
      <c r="I21" s="111">
        <v>4311.1900000000005</v>
      </c>
      <c r="J21" s="112">
        <f t="shared" si="0"/>
        <v>2.67884032951155E-3</v>
      </c>
      <c r="K21" s="110">
        <v>4</v>
      </c>
      <c r="L21" s="113">
        <f t="shared" si="1"/>
        <v>33306.875</v>
      </c>
      <c r="M21" s="113">
        <f t="shared" si="2"/>
        <v>150</v>
      </c>
      <c r="N21" s="113">
        <f t="shared" si="3"/>
        <v>4461.1900000000005</v>
      </c>
      <c r="O21" s="112">
        <f t="shared" si="4"/>
        <v>2.67884032951155E-3</v>
      </c>
      <c r="P21" s="110" t="str">
        <f t="shared" si="5"/>
        <v>control</v>
      </c>
      <c r="Q21" s="114">
        <f t="shared" si="6"/>
        <v>7</v>
      </c>
      <c r="R21" s="115">
        <f t="shared" si="7"/>
        <v>4</v>
      </c>
      <c r="S21" t="e">
        <f>VLOOKUP(A21,'[4]ANEXO 01'!$B$4:$D$5,3,0)</f>
        <v>#N/A</v>
      </c>
    </row>
    <row r="22" spans="1:19" hidden="1">
      <c r="A22" s="105" t="s">
        <v>164</v>
      </c>
      <c r="B22" s="106" t="s">
        <v>165</v>
      </c>
      <c r="C22" s="107" t="s">
        <v>129</v>
      </c>
      <c r="D22" s="108">
        <v>5597400</v>
      </c>
      <c r="E22" s="109">
        <v>1175454</v>
      </c>
      <c r="F22" s="110"/>
      <c r="G22" s="109">
        <v>0.21</v>
      </c>
      <c r="H22" s="110">
        <v>200</v>
      </c>
      <c r="I22" s="111">
        <v>5070.42</v>
      </c>
      <c r="J22" s="112">
        <f t="shared" si="0"/>
        <v>4.3493152433017367E-3</v>
      </c>
      <c r="K22" s="110">
        <v>4</v>
      </c>
      <c r="L22" s="113">
        <f t="shared" si="1"/>
        <v>23509.08</v>
      </c>
      <c r="M22" s="113">
        <f t="shared" si="2"/>
        <v>42</v>
      </c>
      <c r="N22" s="113">
        <f t="shared" si="3"/>
        <v>5112.42</v>
      </c>
      <c r="O22" s="112">
        <f t="shared" si="4"/>
        <v>4.3493152433017367E-3</v>
      </c>
      <c r="P22" s="110" t="str">
        <f t="shared" si="5"/>
        <v>control</v>
      </c>
      <c r="Q22" s="114">
        <f t="shared" si="6"/>
        <v>4</v>
      </c>
      <c r="R22" s="115">
        <f t="shared" si="7"/>
        <v>4</v>
      </c>
      <c r="S22" t="e">
        <f>VLOOKUP(A22,'[4]ANEXO 01'!$B$4:$D$5,3,0)</f>
        <v>#N/A</v>
      </c>
    </row>
    <row r="23" spans="1:19" hidden="1">
      <c r="A23" s="105" t="s">
        <v>166</v>
      </c>
      <c r="B23" s="106" t="s">
        <v>167</v>
      </c>
      <c r="C23" s="107" t="s">
        <v>129</v>
      </c>
      <c r="D23" s="108">
        <v>364334</v>
      </c>
      <c r="E23" s="109">
        <v>3279006</v>
      </c>
      <c r="F23" s="110"/>
      <c r="G23" s="109">
        <v>9</v>
      </c>
      <c r="H23" s="110">
        <v>140</v>
      </c>
      <c r="I23" s="111">
        <v>6200.2800000000007</v>
      </c>
      <c r="J23" s="112">
        <f t="shared" si="0"/>
        <v>2.2751650957637776E-3</v>
      </c>
      <c r="K23" s="110">
        <v>4</v>
      </c>
      <c r="L23" s="113">
        <f t="shared" si="1"/>
        <v>65580.12</v>
      </c>
      <c r="M23" s="113">
        <f t="shared" si="2"/>
        <v>1260</v>
      </c>
      <c r="N23" s="113">
        <f t="shared" si="3"/>
        <v>7460.2800000000007</v>
      </c>
      <c r="O23" s="112">
        <f t="shared" si="4"/>
        <v>2.2751650957637776E-3</v>
      </c>
      <c r="P23" s="110" t="str">
        <f t="shared" si="5"/>
        <v>control</v>
      </c>
      <c r="Q23" s="114">
        <f t="shared" si="6"/>
        <v>8</v>
      </c>
      <c r="R23" s="115">
        <f t="shared" si="7"/>
        <v>4</v>
      </c>
      <c r="S23" t="e">
        <f>VLOOKUP(A23,'[4]ANEXO 01'!$B$4:$D$5,3,0)</f>
        <v>#N/A</v>
      </c>
    </row>
    <row r="24" spans="1:19" hidden="1">
      <c r="A24" s="105" t="s">
        <v>168</v>
      </c>
      <c r="B24" s="106" t="s">
        <v>169</v>
      </c>
      <c r="C24" s="107" t="s">
        <v>129</v>
      </c>
      <c r="D24" s="108">
        <v>84734</v>
      </c>
      <c r="E24" s="109">
        <v>135574.39999999999</v>
      </c>
      <c r="F24" s="110"/>
      <c r="G24" s="109">
        <v>1.6</v>
      </c>
      <c r="H24" s="110">
        <v>240</v>
      </c>
      <c r="I24" s="111">
        <v>5825.1900000000005</v>
      </c>
      <c r="J24" s="112">
        <f t="shared" si="0"/>
        <v>4.579913316968396E-2</v>
      </c>
      <c r="K24" s="110">
        <v>0</v>
      </c>
      <c r="L24" s="113">
        <f t="shared" si="1"/>
        <v>2711.4879999999998</v>
      </c>
      <c r="M24" s="113">
        <f t="shared" si="2"/>
        <v>384</v>
      </c>
      <c r="N24" s="113">
        <f t="shared" si="3"/>
        <v>6209.1900000000005</v>
      </c>
      <c r="O24" s="112">
        <f t="shared" si="4"/>
        <v>4.579913316968396E-2</v>
      </c>
      <c r="P24" s="110" t="str">
        <f t="shared" si="5"/>
        <v>no</v>
      </c>
      <c r="Q24" s="114">
        <f t="shared" si="6"/>
        <v>0</v>
      </c>
      <c r="R24" s="115">
        <f t="shared" si="7"/>
        <v>0</v>
      </c>
      <c r="S24" t="e">
        <f>VLOOKUP(A24,'[4]ANEXO 01'!$B$4:$D$5,3,0)</f>
        <v>#N/A</v>
      </c>
    </row>
    <row r="25" spans="1:19" hidden="1">
      <c r="A25" s="105" t="s">
        <v>170</v>
      </c>
      <c r="B25" s="106" t="s">
        <v>171</v>
      </c>
      <c r="C25" s="107" t="s">
        <v>129</v>
      </c>
      <c r="D25" s="108">
        <v>1040000</v>
      </c>
      <c r="E25" s="109">
        <v>218400</v>
      </c>
      <c r="F25" s="110"/>
      <c r="G25" s="109">
        <v>0.21</v>
      </c>
      <c r="H25" s="110">
        <v>200</v>
      </c>
      <c r="I25" s="111">
        <v>5070.42</v>
      </c>
      <c r="J25" s="112">
        <f t="shared" si="0"/>
        <v>2.3408516483516485E-2</v>
      </c>
      <c r="K25" s="110">
        <v>0</v>
      </c>
      <c r="L25" s="113">
        <f t="shared" si="1"/>
        <v>4368</v>
      </c>
      <c r="M25" s="113">
        <f t="shared" si="2"/>
        <v>42</v>
      </c>
      <c r="N25" s="113">
        <f t="shared" si="3"/>
        <v>5112.42</v>
      </c>
      <c r="O25" s="112">
        <f t="shared" si="4"/>
        <v>2.3408516483516485E-2</v>
      </c>
      <c r="P25" s="110" t="str">
        <f t="shared" si="5"/>
        <v>no</v>
      </c>
      <c r="Q25" s="114">
        <f t="shared" si="6"/>
        <v>0</v>
      </c>
      <c r="R25" s="115">
        <f t="shared" si="7"/>
        <v>0</v>
      </c>
      <c r="S25" t="e">
        <f>VLOOKUP(A25,'[4]ANEXO 01'!$B$4:$D$5,3,0)</f>
        <v>#N/A</v>
      </c>
    </row>
    <row r="26" spans="1:19" hidden="1">
      <c r="A26" s="105" t="s">
        <v>172</v>
      </c>
      <c r="B26" s="106" t="s">
        <v>173</v>
      </c>
      <c r="C26" s="107" t="s">
        <v>129</v>
      </c>
      <c r="D26" s="108">
        <v>281500</v>
      </c>
      <c r="E26" s="109">
        <v>123860</v>
      </c>
      <c r="F26" s="110"/>
      <c r="G26" s="109">
        <v>0.44</v>
      </c>
      <c r="H26" s="110">
        <v>200</v>
      </c>
      <c r="I26" s="111">
        <v>5070.42</v>
      </c>
      <c r="J26" s="112">
        <f t="shared" si="0"/>
        <v>4.1647182302599707E-2</v>
      </c>
      <c r="K26" s="110">
        <v>0</v>
      </c>
      <c r="L26" s="113">
        <f t="shared" si="1"/>
        <v>2477.2000000000003</v>
      </c>
      <c r="M26" s="113">
        <f t="shared" si="2"/>
        <v>88</v>
      </c>
      <c r="N26" s="113">
        <f t="shared" si="3"/>
        <v>5158.42</v>
      </c>
      <c r="O26" s="112">
        <f t="shared" si="4"/>
        <v>4.1647182302599707E-2</v>
      </c>
      <c r="P26" s="110" t="str">
        <f t="shared" si="5"/>
        <v>no</v>
      </c>
      <c r="Q26" s="114">
        <f t="shared" si="6"/>
        <v>0</v>
      </c>
      <c r="R26" s="115">
        <f t="shared" si="7"/>
        <v>0</v>
      </c>
      <c r="S26" t="e">
        <f>VLOOKUP(A26,'[4]ANEXO 01'!$B$4:$D$5,3,0)</f>
        <v>#N/A</v>
      </c>
    </row>
    <row r="27" spans="1:19" hidden="1">
      <c r="A27" s="105" t="s">
        <v>174</v>
      </c>
      <c r="B27" s="106" t="s">
        <v>175</v>
      </c>
      <c r="C27" s="107" t="s">
        <v>129</v>
      </c>
      <c r="D27" s="108">
        <v>4019600</v>
      </c>
      <c r="E27" s="109">
        <v>241176</v>
      </c>
      <c r="F27" s="110"/>
      <c r="G27" s="109">
        <v>0.06</v>
      </c>
      <c r="H27" s="110">
        <v>200</v>
      </c>
      <c r="I27" s="111">
        <v>5070.42</v>
      </c>
      <c r="J27" s="112">
        <f t="shared" si="0"/>
        <v>2.1073489899492488E-2</v>
      </c>
      <c r="K27" s="110">
        <v>0</v>
      </c>
      <c r="L27" s="113">
        <f t="shared" si="1"/>
        <v>4823.5200000000004</v>
      </c>
      <c r="M27" s="113">
        <f t="shared" si="2"/>
        <v>12</v>
      </c>
      <c r="N27" s="113">
        <f t="shared" si="3"/>
        <v>5082.42</v>
      </c>
      <c r="O27" s="112">
        <f t="shared" si="4"/>
        <v>2.1073489899492488E-2</v>
      </c>
      <c r="P27" s="110" t="str">
        <f t="shared" si="5"/>
        <v>no</v>
      </c>
      <c r="Q27" s="114">
        <f t="shared" si="6"/>
        <v>0</v>
      </c>
      <c r="R27" s="115">
        <f t="shared" si="7"/>
        <v>0</v>
      </c>
      <c r="S27" t="e">
        <f>VLOOKUP(A27,'[4]ANEXO 01'!$B$4:$D$5,3,0)</f>
        <v>#N/A</v>
      </c>
    </row>
    <row r="28" spans="1:19" hidden="1">
      <c r="A28" s="105" t="s">
        <v>176</v>
      </c>
      <c r="B28" s="106" t="s">
        <v>177</v>
      </c>
      <c r="C28" s="107" t="s">
        <v>129</v>
      </c>
      <c r="D28" s="108">
        <v>1896</v>
      </c>
      <c r="E28" s="109">
        <v>4794307.1280000005</v>
      </c>
      <c r="F28" s="110"/>
      <c r="G28" s="109">
        <v>2528.643</v>
      </c>
      <c r="H28" s="110">
        <v>230</v>
      </c>
      <c r="I28" s="111">
        <v>5090.1900000000005</v>
      </c>
      <c r="J28" s="112">
        <f t="shared" si="0"/>
        <v>0.12236973233809895</v>
      </c>
      <c r="K28" s="110">
        <v>0</v>
      </c>
      <c r="L28" s="113">
        <f t="shared" si="1"/>
        <v>95886.142560000008</v>
      </c>
      <c r="M28" s="113">
        <f t="shared" si="2"/>
        <v>581587.89</v>
      </c>
      <c r="N28" s="113">
        <f t="shared" si="3"/>
        <v>586678.07999999996</v>
      </c>
      <c r="O28" s="112">
        <f t="shared" si="4"/>
        <v>0.12236973233809895</v>
      </c>
      <c r="P28" s="110" t="str">
        <f t="shared" si="5"/>
        <v>no</v>
      </c>
      <c r="Q28" s="114">
        <f t="shared" si="6"/>
        <v>0</v>
      </c>
      <c r="R28" s="115">
        <f t="shared" si="7"/>
        <v>0</v>
      </c>
      <c r="S28" t="e">
        <f>VLOOKUP(A28,'[4]ANEXO 01'!$B$4:$D$5,3,0)</f>
        <v>#N/A</v>
      </c>
    </row>
    <row r="29" spans="1:19" ht="24" hidden="1">
      <c r="A29" s="105" t="s">
        <v>178</v>
      </c>
      <c r="B29" s="106" t="s">
        <v>179</v>
      </c>
      <c r="C29" s="107" t="s">
        <v>129</v>
      </c>
      <c r="D29" s="108">
        <v>1251150</v>
      </c>
      <c r="E29" s="109">
        <v>6818767.5</v>
      </c>
      <c r="F29" s="110"/>
      <c r="G29" s="109">
        <v>5.45</v>
      </c>
      <c r="H29" s="110">
        <v>120</v>
      </c>
      <c r="I29" s="111">
        <v>4311.1900000000005</v>
      </c>
      <c r="J29" s="112">
        <f t="shared" si="0"/>
        <v>7.2816531726591365E-4</v>
      </c>
      <c r="K29" s="110">
        <v>4</v>
      </c>
      <c r="L29" s="113">
        <f t="shared" si="1"/>
        <v>136375.35</v>
      </c>
      <c r="M29" s="113">
        <f t="shared" si="2"/>
        <v>654</v>
      </c>
      <c r="N29" s="113">
        <f t="shared" si="3"/>
        <v>4965.1900000000005</v>
      </c>
      <c r="O29" s="112">
        <f t="shared" si="4"/>
        <v>7.2816531726591365E-4</v>
      </c>
      <c r="P29" s="110" t="str">
        <f t="shared" si="5"/>
        <v>control</v>
      </c>
      <c r="Q29" s="114">
        <f t="shared" si="6"/>
        <v>27</v>
      </c>
      <c r="R29" s="115">
        <f t="shared" si="7"/>
        <v>4</v>
      </c>
      <c r="S29" t="e">
        <f>VLOOKUP(A29,'[4]ANEXO 01'!$B$4:$D$5,3,0)</f>
        <v>#N/A</v>
      </c>
    </row>
    <row r="30" spans="1:19" hidden="1">
      <c r="A30" s="105" t="s">
        <v>180</v>
      </c>
      <c r="B30" s="106" t="s">
        <v>181</v>
      </c>
      <c r="C30" s="107" t="s">
        <v>129</v>
      </c>
      <c r="D30" s="108">
        <v>1555500</v>
      </c>
      <c r="E30" s="109">
        <v>1757714.9999999998</v>
      </c>
      <c r="F30" s="110"/>
      <c r="G30" s="109">
        <v>1.1299999999999999</v>
      </c>
      <c r="H30" s="110">
        <v>270</v>
      </c>
      <c r="I30" s="111">
        <v>6200.2800000000007</v>
      </c>
      <c r="J30" s="112">
        <f t="shared" si="0"/>
        <v>3.701043684556371E-3</v>
      </c>
      <c r="K30" s="110">
        <v>4</v>
      </c>
      <c r="L30" s="113">
        <f t="shared" si="1"/>
        <v>35154.299999999996</v>
      </c>
      <c r="M30" s="113">
        <f t="shared" si="2"/>
        <v>305.09999999999997</v>
      </c>
      <c r="N30" s="113">
        <f t="shared" si="3"/>
        <v>6505.380000000001</v>
      </c>
      <c r="O30" s="112">
        <f t="shared" si="4"/>
        <v>3.701043684556371E-3</v>
      </c>
      <c r="P30" s="110" t="str">
        <f t="shared" si="5"/>
        <v>control</v>
      </c>
      <c r="Q30" s="114">
        <f t="shared" si="6"/>
        <v>5</v>
      </c>
      <c r="R30" s="115">
        <f t="shared" si="7"/>
        <v>4</v>
      </c>
      <c r="S30" t="e">
        <f>VLOOKUP(A30,'[4]ANEXO 01'!$B$4:$D$5,3,0)</f>
        <v>#N/A</v>
      </c>
    </row>
    <row r="31" spans="1:19" hidden="1">
      <c r="A31" s="105" t="s">
        <v>182</v>
      </c>
      <c r="B31" s="106" t="s">
        <v>183</v>
      </c>
      <c r="C31" s="107" t="s">
        <v>129</v>
      </c>
      <c r="D31" s="108">
        <v>13200</v>
      </c>
      <c r="E31" s="109">
        <v>57552.000000000007</v>
      </c>
      <c r="F31" s="110"/>
      <c r="G31" s="109">
        <v>4.3600000000000003</v>
      </c>
      <c r="H31" s="110">
        <v>200</v>
      </c>
      <c r="I31" s="111">
        <v>6200.2800000000007</v>
      </c>
      <c r="J31" s="112">
        <f t="shared" si="0"/>
        <v>0.1228850430914651</v>
      </c>
      <c r="K31" s="110">
        <v>0</v>
      </c>
      <c r="L31" s="113">
        <f t="shared" si="1"/>
        <v>1151.0400000000002</v>
      </c>
      <c r="M31" s="113">
        <f t="shared" si="2"/>
        <v>872.00000000000011</v>
      </c>
      <c r="N31" s="113">
        <f t="shared" si="3"/>
        <v>7072.2800000000007</v>
      </c>
      <c r="O31" s="112">
        <f t="shared" si="4"/>
        <v>0.1228850430914651</v>
      </c>
      <c r="P31" s="110" t="str">
        <f t="shared" si="5"/>
        <v>no</v>
      </c>
      <c r="Q31" s="114">
        <f t="shared" si="6"/>
        <v>0</v>
      </c>
      <c r="R31" s="115">
        <f t="shared" si="7"/>
        <v>0</v>
      </c>
      <c r="S31" t="e">
        <f>VLOOKUP(A31,'[4]ANEXO 01'!$B$4:$D$5,3,0)</f>
        <v>#N/A</v>
      </c>
    </row>
    <row r="32" spans="1:19" hidden="1">
      <c r="A32" s="105" t="s">
        <v>184</v>
      </c>
      <c r="B32" s="106" t="s">
        <v>185</v>
      </c>
      <c r="C32" s="107" t="s">
        <v>129</v>
      </c>
      <c r="D32" s="108">
        <v>1662300</v>
      </c>
      <c r="E32" s="109">
        <v>1146987</v>
      </c>
      <c r="F32" s="110"/>
      <c r="G32" s="109">
        <v>0.69</v>
      </c>
      <c r="H32" s="110">
        <v>200</v>
      </c>
      <c r="I32" s="111">
        <v>5070.42</v>
      </c>
      <c r="J32" s="112">
        <f t="shared" si="0"/>
        <v>4.5409581799968094E-3</v>
      </c>
      <c r="K32" s="110">
        <v>4</v>
      </c>
      <c r="L32" s="113">
        <f t="shared" si="1"/>
        <v>22939.74</v>
      </c>
      <c r="M32" s="113">
        <f t="shared" si="2"/>
        <v>138</v>
      </c>
      <c r="N32" s="113">
        <f t="shared" si="3"/>
        <v>5208.42</v>
      </c>
      <c r="O32" s="112">
        <f t="shared" si="4"/>
        <v>4.5409581799968094E-3</v>
      </c>
      <c r="P32" s="110" t="str">
        <f t="shared" si="5"/>
        <v>control</v>
      </c>
      <c r="Q32" s="114">
        <f t="shared" si="6"/>
        <v>4</v>
      </c>
      <c r="R32" s="115">
        <f t="shared" si="7"/>
        <v>4</v>
      </c>
      <c r="S32" t="e">
        <f>VLOOKUP(A32,'[4]ANEXO 01'!$B$4:$D$5,3,0)</f>
        <v>#N/A</v>
      </c>
    </row>
    <row r="33" spans="1:19" hidden="1">
      <c r="A33" s="105" t="s">
        <v>186</v>
      </c>
      <c r="B33" s="106" t="s">
        <v>187</v>
      </c>
      <c r="C33" s="107" t="s">
        <v>129</v>
      </c>
      <c r="D33" s="108">
        <v>59850</v>
      </c>
      <c r="E33" s="109">
        <v>353115</v>
      </c>
      <c r="F33" s="110"/>
      <c r="G33" s="109">
        <v>5.9</v>
      </c>
      <c r="H33" s="110">
        <v>260</v>
      </c>
      <c r="I33" s="111">
        <v>6200.2800000000007</v>
      </c>
      <c r="J33" s="112">
        <f t="shared" si="0"/>
        <v>2.1903006102827693E-2</v>
      </c>
      <c r="K33" s="110">
        <v>0</v>
      </c>
      <c r="L33" s="113">
        <f t="shared" si="1"/>
        <v>7062.3</v>
      </c>
      <c r="M33" s="113">
        <f t="shared" si="2"/>
        <v>1534</v>
      </c>
      <c r="N33" s="113">
        <f t="shared" si="3"/>
        <v>7734.2800000000007</v>
      </c>
      <c r="O33" s="112">
        <f t="shared" si="4"/>
        <v>2.1903006102827693E-2</v>
      </c>
      <c r="P33" s="110" t="str">
        <f t="shared" si="5"/>
        <v>no</v>
      </c>
      <c r="Q33" s="114">
        <f t="shared" si="6"/>
        <v>0</v>
      </c>
      <c r="R33" s="115">
        <f t="shared" si="7"/>
        <v>0</v>
      </c>
      <c r="S33" t="e">
        <f>VLOOKUP(A33,'[4]ANEXO 01'!$B$4:$D$5,3,0)</f>
        <v>#N/A</v>
      </c>
    </row>
    <row r="34" spans="1:19" hidden="1">
      <c r="A34" s="105" t="s">
        <v>188</v>
      </c>
      <c r="B34" s="106" t="s">
        <v>189</v>
      </c>
      <c r="C34" s="107" t="s">
        <v>129</v>
      </c>
      <c r="D34" s="108">
        <v>4276500</v>
      </c>
      <c r="E34" s="109">
        <v>769770</v>
      </c>
      <c r="F34" s="110"/>
      <c r="G34" s="109">
        <v>0.18</v>
      </c>
      <c r="H34" s="110">
        <v>200</v>
      </c>
      <c r="I34" s="111">
        <v>5070.42</v>
      </c>
      <c r="J34" s="112">
        <f t="shared" si="0"/>
        <v>6.6336957792587394E-3</v>
      </c>
      <c r="K34" s="110">
        <v>3</v>
      </c>
      <c r="L34" s="113">
        <f t="shared" si="1"/>
        <v>15395.4</v>
      </c>
      <c r="M34" s="113">
        <f t="shared" si="2"/>
        <v>36</v>
      </c>
      <c r="N34" s="113">
        <f t="shared" si="3"/>
        <v>5106.42</v>
      </c>
      <c r="O34" s="112">
        <f t="shared" si="4"/>
        <v>6.6336957792587394E-3</v>
      </c>
      <c r="P34" s="110" t="str">
        <f t="shared" si="5"/>
        <v>control</v>
      </c>
      <c r="Q34" s="114">
        <f t="shared" si="6"/>
        <v>3</v>
      </c>
      <c r="R34" s="115">
        <f t="shared" si="7"/>
        <v>3</v>
      </c>
      <c r="S34" t="e">
        <f>VLOOKUP(A34,'[4]ANEXO 01'!$B$4:$D$5,3,0)</f>
        <v>#N/A</v>
      </c>
    </row>
    <row r="35" spans="1:19" hidden="1">
      <c r="A35" s="105" t="s">
        <v>190</v>
      </c>
      <c r="B35" s="106" t="s">
        <v>191</v>
      </c>
      <c r="C35" s="107" t="s">
        <v>129</v>
      </c>
      <c r="D35" s="108">
        <v>21784000</v>
      </c>
      <c r="E35" s="109">
        <v>871360</v>
      </c>
      <c r="F35" s="110"/>
      <c r="G35" s="109">
        <v>0.04</v>
      </c>
      <c r="H35" s="110">
        <v>200</v>
      </c>
      <c r="I35" s="111">
        <v>5070.42</v>
      </c>
      <c r="J35" s="112">
        <f t="shared" si="0"/>
        <v>5.8281536907822257E-3</v>
      </c>
      <c r="K35" s="110">
        <v>3</v>
      </c>
      <c r="L35" s="113">
        <f t="shared" si="1"/>
        <v>17427.2</v>
      </c>
      <c r="M35" s="113">
        <f t="shared" si="2"/>
        <v>8</v>
      </c>
      <c r="N35" s="113">
        <f t="shared" si="3"/>
        <v>5078.42</v>
      </c>
      <c r="O35" s="112">
        <f t="shared" si="4"/>
        <v>5.8281536907822257E-3</v>
      </c>
      <c r="P35" s="110" t="str">
        <f t="shared" si="5"/>
        <v>control</v>
      </c>
      <c r="Q35" s="114">
        <f t="shared" si="6"/>
        <v>3</v>
      </c>
      <c r="R35" s="115">
        <f t="shared" si="7"/>
        <v>3</v>
      </c>
      <c r="S35" t="e">
        <f>VLOOKUP(A35,'[4]ANEXO 01'!$B$4:$D$5,3,0)</f>
        <v>#N/A</v>
      </c>
    </row>
    <row r="36" spans="1:19" hidden="1">
      <c r="A36" s="105" t="s">
        <v>192</v>
      </c>
      <c r="B36" s="106" t="s">
        <v>193</v>
      </c>
      <c r="C36" s="107" t="s">
        <v>129</v>
      </c>
      <c r="D36" s="108">
        <v>6912500</v>
      </c>
      <c r="E36" s="109">
        <v>1175125</v>
      </c>
      <c r="F36" s="110"/>
      <c r="G36" s="109">
        <v>0.17</v>
      </c>
      <c r="H36" s="110">
        <v>200</v>
      </c>
      <c r="I36" s="111">
        <v>5070.42</v>
      </c>
      <c r="J36" s="112">
        <f t="shared" si="0"/>
        <v>4.3437251356238694E-3</v>
      </c>
      <c r="K36" s="110">
        <v>4</v>
      </c>
      <c r="L36" s="113">
        <f t="shared" si="1"/>
        <v>23502.5</v>
      </c>
      <c r="M36" s="113">
        <f t="shared" si="2"/>
        <v>34</v>
      </c>
      <c r="N36" s="113">
        <f t="shared" si="3"/>
        <v>5104.42</v>
      </c>
      <c r="O36" s="112">
        <f t="shared" si="4"/>
        <v>4.3437251356238694E-3</v>
      </c>
      <c r="P36" s="110" t="str">
        <f t="shared" si="5"/>
        <v>control</v>
      </c>
      <c r="Q36" s="114">
        <f t="shared" si="6"/>
        <v>4</v>
      </c>
      <c r="R36" s="115">
        <f t="shared" si="7"/>
        <v>4</v>
      </c>
      <c r="S36" t="e">
        <f>VLOOKUP(A36,'[4]ANEXO 01'!$B$4:$D$5,3,0)</f>
        <v>#N/A</v>
      </c>
    </row>
    <row r="37" spans="1:19" ht="24" hidden="1">
      <c r="A37" s="105" t="s">
        <v>194</v>
      </c>
      <c r="B37" s="106" t="s">
        <v>195</v>
      </c>
      <c r="C37" s="107" t="s">
        <v>129</v>
      </c>
      <c r="D37" s="108">
        <v>802400</v>
      </c>
      <c r="E37" s="109">
        <v>3683016</v>
      </c>
      <c r="F37" s="110"/>
      <c r="G37" s="109">
        <v>4.59</v>
      </c>
      <c r="H37" s="110">
        <v>120</v>
      </c>
      <c r="I37" s="111">
        <v>4311.1900000000005</v>
      </c>
      <c r="J37" s="112">
        <f t="shared" si="0"/>
        <v>1.3201110177093992E-3</v>
      </c>
      <c r="K37" s="110">
        <v>4</v>
      </c>
      <c r="L37" s="113">
        <f t="shared" si="1"/>
        <v>73660.320000000007</v>
      </c>
      <c r="M37" s="113">
        <f t="shared" si="2"/>
        <v>550.79999999999995</v>
      </c>
      <c r="N37" s="113">
        <f t="shared" si="3"/>
        <v>4861.9900000000007</v>
      </c>
      <c r="O37" s="112">
        <f t="shared" si="4"/>
        <v>1.3201110177093992E-3</v>
      </c>
      <c r="P37" s="110" t="str">
        <f t="shared" si="5"/>
        <v>control</v>
      </c>
      <c r="Q37" s="114">
        <f t="shared" si="6"/>
        <v>15</v>
      </c>
      <c r="R37" s="115">
        <f t="shared" si="7"/>
        <v>4</v>
      </c>
      <c r="S37" t="e">
        <f>VLOOKUP(A37,'[4]ANEXO 01'!$B$4:$D$5,3,0)</f>
        <v>#N/A</v>
      </c>
    </row>
    <row r="38" spans="1:19" hidden="1">
      <c r="A38" s="105" t="s">
        <v>196</v>
      </c>
      <c r="B38" s="106" t="s">
        <v>197</v>
      </c>
      <c r="C38" s="107" t="s">
        <v>129</v>
      </c>
      <c r="D38" s="108">
        <v>16074620</v>
      </c>
      <c r="E38" s="109">
        <v>7715817.5999999996</v>
      </c>
      <c r="F38" s="110"/>
      <c r="G38" s="109">
        <v>0.48</v>
      </c>
      <c r="H38" s="110">
        <v>200</v>
      </c>
      <c r="I38" s="111">
        <v>5070.42</v>
      </c>
      <c r="J38" s="112">
        <f t="shared" si="0"/>
        <v>6.6958814578509476E-4</v>
      </c>
      <c r="K38" s="110">
        <v>4</v>
      </c>
      <c r="L38" s="113">
        <f t="shared" si="1"/>
        <v>154316.35199999998</v>
      </c>
      <c r="M38" s="113">
        <f t="shared" si="2"/>
        <v>96</v>
      </c>
      <c r="N38" s="113">
        <f t="shared" si="3"/>
        <v>5166.42</v>
      </c>
      <c r="O38" s="112">
        <f t="shared" si="4"/>
        <v>6.6958814578509476E-4</v>
      </c>
      <c r="P38" s="110" t="str">
        <f t="shared" si="5"/>
        <v>control</v>
      </c>
      <c r="Q38" s="114">
        <f t="shared" si="6"/>
        <v>29</v>
      </c>
      <c r="R38" s="115">
        <f t="shared" si="7"/>
        <v>4</v>
      </c>
      <c r="S38" t="e">
        <f>VLOOKUP(A38,'[4]ANEXO 01'!$B$4:$D$5,3,0)</f>
        <v>#N/A</v>
      </c>
    </row>
    <row r="39" spans="1:19" hidden="1">
      <c r="A39" s="105" t="s">
        <v>198</v>
      </c>
      <c r="B39" s="106" t="s">
        <v>199</v>
      </c>
      <c r="C39" s="107" t="s">
        <v>129</v>
      </c>
      <c r="D39" s="108">
        <v>50712</v>
      </c>
      <c r="E39" s="109">
        <v>786543.12</v>
      </c>
      <c r="F39" s="110"/>
      <c r="G39" s="109">
        <v>15.51</v>
      </c>
      <c r="H39" s="110">
        <v>120</v>
      </c>
      <c r="I39" s="111">
        <v>4311.1900000000005</v>
      </c>
      <c r="J39" s="112">
        <f t="shared" si="0"/>
        <v>7.8474909296771932E-3</v>
      </c>
      <c r="K39" s="110">
        <v>2</v>
      </c>
      <c r="L39" s="113">
        <f t="shared" si="1"/>
        <v>15730.8624</v>
      </c>
      <c r="M39" s="113">
        <f t="shared" si="2"/>
        <v>1861.2</v>
      </c>
      <c r="N39" s="113">
        <f t="shared" si="3"/>
        <v>6172.39</v>
      </c>
      <c r="O39" s="112">
        <f t="shared" si="4"/>
        <v>7.8474909296771932E-3</v>
      </c>
      <c r="P39" s="110" t="str">
        <f t="shared" si="5"/>
        <v>control</v>
      </c>
      <c r="Q39" s="114">
        <f t="shared" si="6"/>
        <v>2</v>
      </c>
      <c r="R39" s="115">
        <f t="shared" si="7"/>
        <v>2</v>
      </c>
      <c r="S39" t="e">
        <f>VLOOKUP(A39,'[4]ANEXO 01'!$B$4:$D$5,3,0)</f>
        <v>#N/A</v>
      </c>
    </row>
    <row r="40" spans="1:19" hidden="1">
      <c r="A40" s="105" t="s">
        <v>200</v>
      </c>
      <c r="B40" s="106" t="s">
        <v>201</v>
      </c>
      <c r="C40" s="107" t="s">
        <v>129</v>
      </c>
      <c r="D40" s="108">
        <v>48900</v>
      </c>
      <c r="E40" s="109">
        <v>114426</v>
      </c>
      <c r="F40" s="110"/>
      <c r="G40" s="109">
        <v>2.34</v>
      </c>
      <c r="H40" s="110">
        <v>120</v>
      </c>
      <c r="I40" s="111">
        <v>4311.1900000000005</v>
      </c>
      <c r="J40" s="112">
        <f t="shared" si="0"/>
        <v>4.0130652124517163E-2</v>
      </c>
      <c r="K40" s="110">
        <v>0</v>
      </c>
      <c r="L40" s="113">
        <f t="shared" si="1"/>
        <v>2288.52</v>
      </c>
      <c r="M40" s="113">
        <f t="shared" si="2"/>
        <v>280.79999999999995</v>
      </c>
      <c r="N40" s="113">
        <f t="shared" si="3"/>
        <v>4591.9900000000007</v>
      </c>
      <c r="O40" s="112">
        <f t="shared" si="4"/>
        <v>4.0130652124517163E-2</v>
      </c>
      <c r="P40" s="110" t="str">
        <f t="shared" si="5"/>
        <v>no</v>
      </c>
      <c r="Q40" s="114">
        <f t="shared" si="6"/>
        <v>0</v>
      </c>
      <c r="R40" s="115">
        <f t="shared" si="7"/>
        <v>0</v>
      </c>
      <c r="S40" t="e">
        <f>VLOOKUP(A40,'[4]ANEXO 01'!$B$4:$D$5,3,0)</f>
        <v>#N/A</v>
      </c>
    </row>
    <row r="41" spans="1:19" hidden="1">
      <c r="A41" s="105" t="s">
        <v>202</v>
      </c>
      <c r="B41" s="106" t="s">
        <v>203</v>
      </c>
      <c r="C41" s="107" t="s">
        <v>129</v>
      </c>
      <c r="D41" s="108">
        <v>4450200</v>
      </c>
      <c r="E41" s="109">
        <v>623028.00000000012</v>
      </c>
      <c r="F41" s="110"/>
      <c r="G41" s="109">
        <v>0.14000000000000001</v>
      </c>
      <c r="H41" s="110">
        <v>200</v>
      </c>
      <c r="I41" s="111">
        <v>5070.42</v>
      </c>
      <c r="J41" s="112">
        <f t="shared" si="0"/>
        <v>8.1832919226744218E-3</v>
      </c>
      <c r="K41" s="110">
        <v>2</v>
      </c>
      <c r="L41" s="113">
        <f t="shared" si="1"/>
        <v>12460.560000000003</v>
      </c>
      <c r="M41" s="113">
        <f t="shared" si="2"/>
        <v>28.000000000000004</v>
      </c>
      <c r="N41" s="113">
        <f t="shared" si="3"/>
        <v>5098.42</v>
      </c>
      <c r="O41" s="112">
        <f t="shared" si="4"/>
        <v>8.1832919226744218E-3</v>
      </c>
      <c r="P41" s="110" t="str">
        <f t="shared" si="5"/>
        <v>control</v>
      </c>
      <c r="Q41" s="114">
        <f t="shared" si="6"/>
        <v>2</v>
      </c>
      <c r="R41" s="115">
        <f t="shared" si="7"/>
        <v>2</v>
      </c>
      <c r="S41" t="e">
        <f>VLOOKUP(A41,'[4]ANEXO 01'!$B$4:$D$5,3,0)</f>
        <v>#N/A</v>
      </c>
    </row>
    <row r="42" spans="1:19" hidden="1">
      <c r="A42" s="105" t="s">
        <v>204</v>
      </c>
      <c r="B42" s="106" t="s">
        <v>205</v>
      </c>
      <c r="C42" s="107" t="s">
        <v>129</v>
      </c>
      <c r="D42" s="108">
        <v>212800</v>
      </c>
      <c r="E42" s="109">
        <v>976752</v>
      </c>
      <c r="F42" s="110"/>
      <c r="G42" s="109">
        <v>4.59</v>
      </c>
      <c r="H42" s="110">
        <v>120</v>
      </c>
      <c r="I42" s="111">
        <v>4311.1900000000005</v>
      </c>
      <c r="J42" s="112">
        <f t="shared" si="0"/>
        <v>4.9777118449719077E-3</v>
      </c>
      <c r="K42" s="110">
        <v>4</v>
      </c>
      <c r="L42" s="113">
        <f t="shared" si="1"/>
        <v>19535.04</v>
      </c>
      <c r="M42" s="113">
        <f t="shared" si="2"/>
        <v>550.79999999999995</v>
      </c>
      <c r="N42" s="113">
        <f t="shared" si="3"/>
        <v>4861.9900000000007</v>
      </c>
      <c r="O42" s="112">
        <f t="shared" si="4"/>
        <v>4.9777118449719077E-3</v>
      </c>
      <c r="P42" s="110" t="str">
        <f t="shared" si="5"/>
        <v>control</v>
      </c>
      <c r="Q42" s="114">
        <f t="shared" si="6"/>
        <v>4</v>
      </c>
      <c r="R42" s="115">
        <f t="shared" si="7"/>
        <v>4</v>
      </c>
      <c r="S42" t="e">
        <f>VLOOKUP(A42,'[4]ANEXO 01'!$B$4:$D$5,3,0)</f>
        <v>#N/A</v>
      </c>
    </row>
    <row r="43" spans="1:19" hidden="1">
      <c r="A43" s="105" t="s">
        <v>206</v>
      </c>
      <c r="B43" s="106" t="s">
        <v>207</v>
      </c>
      <c r="C43" s="107" t="s">
        <v>129</v>
      </c>
      <c r="D43" s="108">
        <v>2099425</v>
      </c>
      <c r="E43" s="109">
        <v>5395522.25</v>
      </c>
      <c r="F43" s="110"/>
      <c r="G43" s="109">
        <v>2.57</v>
      </c>
      <c r="H43" s="110">
        <v>120</v>
      </c>
      <c r="I43" s="111">
        <v>4311.1900000000005</v>
      </c>
      <c r="J43" s="112">
        <f t="shared" si="0"/>
        <v>8.5618959313901451E-4</v>
      </c>
      <c r="K43" s="110">
        <v>4</v>
      </c>
      <c r="L43" s="113">
        <f t="shared" si="1"/>
        <v>107910.44500000001</v>
      </c>
      <c r="M43" s="113">
        <f t="shared" si="2"/>
        <v>308.39999999999998</v>
      </c>
      <c r="N43" s="113">
        <f t="shared" si="3"/>
        <v>4619.59</v>
      </c>
      <c r="O43" s="112">
        <f t="shared" si="4"/>
        <v>8.5618959313901451E-4</v>
      </c>
      <c r="P43" s="110" t="str">
        <f t="shared" si="5"/>
        <v>control</v>
      </c>
      <c r="Q43" s="114">
        <f t="shared" si="6"/>
        <v>23</v>
      </c>
      <c r="R43" s="115">
        <f t="shared" si="7"/>
        <v>4</v>
      </c>
      <c r="S43" t="e">
        <f>VLOOKUP(A43,'[4]ANEXO 01'!$B$4:$D$5,3,0)</f>
        <v>#N/A</v>
      </c>
    </row>
    <row r="44" spans="1:19" hidden="1">
      <c r="A44" s="105" t="s">
        <v>208</v>
      </c>
      <c r="B44" s="106" t="s">
        <v>209</v>
      </c>
      <c r="C44" s="107" t="s">
        <v>129</v>
      </c>
      <c r="D44" s="108">
        <v>37162300</v>
      </c>
      <c r="E44" s="109">
        <v>5574345</v>
      </c>
      <c r="F44" s="110"/>
      <c r="G44" s="109">
        <v>0.15</v>
      </c>
      <c r="H44" s="110">
        <v>200</v>
      </c>
      <c r="I44" s="111">
        <v>5070.42</v>
      </c>
      <c r="J44" s="112">
        <f t="shared" si="0"/>
        <v>9.1498104261576924E-4</v>
      </c>
      <c r="K44" s="110">
        <v>4</v>
      </c>
      <c r="L44" s="113">
        <f t="shared" si="1"/>
        <v>111486.90000000001</v>
      </c>
      <c r="M44" s="113">
        <f t="shared" si="2"/>
        <v>30</v>
      </c>
      <c r="N44" s="113">
        <f t="shared" si="3"/>
        <v>5100.42</v>
      </c>
      <c r="O44" s="112">
        <f t="shared" si="4"/>
        <v>9.1498104261576924E-4</v>
      </c>
      <c r="P44" s="110" t="str">
        <f t="shared" si="5"/>
        <v>control</v>
      </c>
      <c r="Q44" s="114">
        <f t="shared" si="6"/>
        <v>21</v>
      </c>
      <c r="R44" s="115">
        <f t="shared" si="7"/>
        <v>4</v>
      </c>
      <c r="S44" t="e">
        <f>VLOOKUP(A44,'[4]ANEXO 01'!$B$4:$D$5,3,0)</f>
        <v>#N/A</v>
      </c>
    </row>
    <row r="45" spans="1:19" ht="24" hidden="1">
      <c r="A45" s="105" t="s">
        <v>210</v>
      </c>
      <c r="B45" s="106" t="s">
        <v>211</v>
      </c>
      <c r="C45" s="107" t="s">
        <v>129</v>
      </c>
      <c r="D45" s="108">
        <v>211175</v>
      </c>
      <c r="E45" s="109">
        <v>458249.75</v>
      </c>
      <c r="F45" s="110"/>
      <c r="G45" s="109">
        <v>2.17</v>
      </c>
      <c r="H45" s="110">
        <v>230</v>
      </c>
      <c r="I45" s="111">
        <v>5090.1900000000005</v>
      </c>
      <c r="J45" s="112">
        <f t="shared" si="0"/>
        <v>1.2197038841810608E-2</v>
      </c>
      <c r="K45" s="110">
        <v>1</v>
      </c>
      <c r="L45" s="113">
        <f t="shared" si="1"/>
        <v>9164.9950000000008</v>
      </c>
      <c r="M45" s="113">
        <f t="shared" si="2"/>
        <v>499.09999999999997</v>
      </c>
      <c r="N45" s="113">
        <f t="shared" si="3"/>
        <v>5589.2900000000009</v>
      </c>
      <c r="O45" s="112">
        <f t="shared" si="4"/>
        <v>1.2197038841810608E-2</v>
      </c>
      <c r="P45" s="110" t="str">
        <f t="shared" si="5"/>
        <v>control</v>
      </c>
      <c r="Q45" s="114">
        <f t="shared" si="6"/>
        <v>1</v>
      </c>
      <c r="R45" s="115">
        <f t="shared" si="7"/>
        <v>1</v>
      </c>
      <c r="S45" t="e">
        <f>VLOOKUP(A45,'[4]ANEXO 01'!$B$4:$D$5,3,0)</f>
        <v>#N/A</v>
      </c>
    </row>
    <row r="46" spans="1:19" hidden="1">
      <c r="A46" s="105" t="s">
        <v>212</v>
      </c>
      <c r="B46" s="106" t="s">
        <v>213</v>
      </c>
      <c r="C46" s="107" t="s">
        <v>129</v>
      </c>
      <c r="D46" s="108">
        <v>500400</v>
      </c>
      <c r="E46" s="109">
        <v>330264</v>
      </c>
      <c r="F46" s="110"/>
      <c r="G46" s="109">
        <v>0.66</v>
      </c>
      <c r="H46" s="110">
        <v>230</v>
      </c>
      <c r="I46" s="111">
        <v>5090.1900000000005</v>
      </c>
      <c r="J46" s="112">
        <f t="shared" si="0"/>
        <v>1.5872120485429839E-2</v>
      </c>
      <c r="K46" s="110">
        <v>1</v>
      </c>
      <c r="L46" s="113">
        <f t="shared" si="1"/>
        <v>6605.28</v>
      </c>
      <c r="M46" s="113">
        <f t="shared" si="2"/>
        <v>151.80000000000001</v>
      </c>
      <c r="N46" s="113">
        <f t="shared" si="3"/>
        <v>5241.9900000000007</v>
      </c>
      <c r="O46" s="112">
        <f t="shared" si="4"/>
        <v>1.5872120485429839E-2</v>
      </c>
      <c r="P46" s="110" t="str">
        <f t="shared" si="5"/>
        <v>control</v>
      </c>
      <c r="Q46" s="114">
        <f t="shared" si="6"/>
        <v>1</v>
      </c>
      <c r="R46" s="115">
        <f t="shared" si="7"/>
        <v>1</v>
      </c>
      <c r="S46" t="e">
        <f>VLOOKUP(A46,'[4]ANEXO 01'!$B$4:$D$5,3,0)</f>
        <v>#N/A</v>
      </c>
    </row>
    <row r="47" spans="1:19" hidden="1">
      <c r="A47" s="105" t="s">
        <v>214</v>
      </c>
      <c r="B47" s="106" t="s">
        <v>215</v>
      </c>
      <c r="C47" s="107" t="s">
        <v>129</v>
      </c>
      <c r="D47" s="108">
        <v>84600</v>
      </c>
      <c r="E47" s="109">
        <v>129438</v>
      </c>
      <c r="F47" s="110"/>
      <c r="G47" s="109">
        <v>1.53</v>
      </c>
      <c r="H47" s="110">
        <v>260</v>
      </c>
      <c r="I47" s="111">
        <v>6200.2800000000007</v>
      </c>
      <c r="J47" s="112">
        <f t="shared" si="0"/>
        <v>5.0974829648171328E-2</v>
      </c>
      <c r="K47" s="110">
        <v>0</v>
      </c>
      <c r="L47" s="113">
        <f t="shared" si="1"/>
        <v>2588.7600000000002</v>
      </c>
      <c r="M47" s="113">
        <f t="shared" si="2"/>
        <v>397.8</v>
      </c>
      <c r="N47" s="113">
        <f t="shared" si="3"/>
        <v>6598.0800000000008</v>
      </c>
      <c r="O47" s="112">
        <f t="shared" si="4"/>
        <v>5.0974829648171328E-2</v>
      </c>
      <c r="P47" s="110" t="str">
        <f t="shared" si="5"/>
        <v>no</v>
      </c>
      <c r="Q47" s="114">
        <f t="shared" si="6"/>
        <v>0</v>
      </c>
      <c r="R47" s="115">
        <f t="shared" si="7"/>
        <v>0</v>
      </c>
      <c r="S47" t="e">
        <f>VLOOKUP(A47,'[4]ANEXO 01'!$B$4:$D$5,3,0)</f>
        <v>#N/A</v>
      </c>
    </row>
    <row r="48" spans="1:19" hidden="1">
      <c r="A48" s="105" t="s">
        <v>216</v>
      </c>
      <c r="B48" s="106" t="s">
        <v>217</v>
      </c>
      <c r="C48" s="107" t="s">
        <v>129</v>
      </c>
      <c r="D48" s="108">
        <v>1835880</v>
      </c>
      <c r="E48" s="109">
        <v>293740.79999999999</v>
      </c>
      <c r="F48" s="110"/>
      <c r="G48" s="109">
        <v>0.16</v>
      </c>
      <c r="H48" s="110">
        <v>200</v>
      </c>
      <c r="I48" s="111">
        <v>5070.42</v>
      </c>
      <c r="J48" s="112">
        <f t="shared" si="0"/>
        <v>1.7370484454321634E-2</v>
      </c>
      <c r="K48" s="110">
        <v>1</v>
      </c>
      <c r="L48" s="113">
        <f t="shared" si="1"/>
        <v>5874.8159999999998</v>
      </c>
      <c r="M48" s="113">
        <f t="shared" si="2"/>
        <v>32</v>
      </c>
      <c r="N48" s="113">
        <f t="shared" si="3"/>
        <v>5102.42</v>
      </c>
      <c r="O48" s="112">
        <f t="shared" si="4"/>
        <v>1.7370484454321634E-2</v>
      </c>
      <c r="P48" s="110" t="str">
        <f t="shared" si="5"/>
        <v>control</v>
      </c>
      <c r="Q48" s="114">
        <f t="shared" si="6"/>
        <v>1</v>
      </c>
      <c r="R48" s="115">
        <f t="shared" si="7"/>
        <v>1</v>
      </c>
      <c r="S48" t="e">
        <f>VLOOKUP(A48,'[4]ANEXO 01'!$B$4:$D$5,3,0)</f>
        <v>#N/A</v>
      </c>
    </row>
    <row r="49" spans="1:19" hidden="1">
      <c r="A49" s="105" t="s">
        <v>218</v>
      </c>
      <c r="B49" s="106" t="s">
        <v>219</v>
      </c>
      <c r="C49" s="107" t="s">
        <v>129</v>
      </c>
      <c r="D49" s="108">
        <v>504500</v>
      </c>
      <c r="E49" s="109">
        <v>85765</v>
      </c>
      <c r="F49" s="110"/>
      <c r="G49" s="109">
        <v>0.17</v>
      </c>
      <c r="H49" s="110">
        <v>200</v>
      </c>
      <c r="I49" s="111">
        <v>5070.42</v>
      </c>
      <c r="J49" s="112">
        <f t="shared" si="0"/>
        <v>5.9516352824578789E-2</v>
      </c>
      <c r="K49" s="110">
        <v>0</v>
      </c>
      <c r="L49" s="113">
        <f t="shared" si="1"/>
        <v>1715.3</v>
      </c>
      <c r="M49" s="113">
        <f t="shared" si="2"/>
        <v>34</v>
      </c>
      <c r="N49" s="113">
        <f t="shared" si="3"/>
        <v>5104.42</v>
      </c>
      <c r="O49" s="112">
        <f t="shared" si="4"/>
        <v>5.9516352824578789E-2</v>
      </c>
      <c r="P49" s="110" t="str">
        <f t="shared" si="5"/>
        <v>no</v>
      </c>
      <c r="Q49" s="114">
        <f t="shared" si="6"/>
        <v>0</v>
      </c>
      <c r="R49" s="115">
        <f t="shared" si="7"/>
        <v>0</v>
      </c>
      <c r="S49" t="e">
        <f>VLOOKUP(A49,'[4]ANEXO 01'!$B$4:$D$5,3,0)</f>
        <v>#N/A</v>
      </c>
    </row>
    <row r="50" spans="1:19" hidden="1">
      <c r="A50" s="105" t="s">
        <v>220</v>
      </c>
      <c r="B50" s="106" t="s">
        <v>221</v>
      </c>
      <c r="C50" s="107" t="s">
        <v>129</v>
      </c>
      <c r="D50" s="108">
        <v>27961900</v>
      </c>
      <c r="E50" s="109">
        <v>1398095</v>
      </c>
      <c r="F50" s="110"/>
      <c r="G50" s="109">
        <v>0.05</v>
      </c>
      <c r="H50" s="110">
        <v>200</v>
      </c>
      <c r="I50" s="111">
        <v>5070.42</v>
      </c>
      <c r="J50" s="112">
        <f t="shared" si="0"/>
        <v>3.633816013933245E-3</v>
      </c>
      <c r="K50" s="110">
        <v>4</v>
      </c>
      <c r="L50" s="113">
        <f t="shared" si="1"/>
        <v>27961.9</v>
      </c>
      <c r="M50" s="113">
        <f t="shared" si="2"/>
        <v>10</v>
      </c>
      <c r="N50" s="113">
        <f t="shared" si="3"/>
        <v>5080.42</v>
      </c>
      <c r="O50" s="112">
        <f t="shared" si="4"/>
        <v>3.633816013933245E-3</v>
      </c>
      <c r="P50" s="110" t="str">
        <f t="shared" si="5"/>
        <v>control</v>
      </c>
      <c r="Q50" s="114">
        <f t="shared" si="6"/>
        <v>5</v>
      </c>
      <c r="R50" s="115">
        <f t="shared" si="7"/>
        <v>4</v>
      </c>
      <c r="S50" t="e">
        <f>VLOOKUP(A50,'[4]ANEXO 01'!$B$4:$D$5,3,0)</f>
        <v>#N/A</v>
      </c>
    </row>
    <row r="51" spans="1:19" hidden="1">
      <c r="A51" s="105" t="s">
        <v>222</v>
      </c>
      <c r="B51" s="106" t="s">
        <v>223</v>
      </c>
      <c r="C51" s="107" t="s">
        <v>129</v>
      </c>
      <c r="D51" s="108">
        <v>10706000</v>
      </c>
      <c r="E51" s="109">
        <v>1177660</v>
      </c>
      <c r="F51" s="110"/>
      <c r="G51" s="109">
        <v>0.11</v>
      </c>
      <c r="H51" s="110">
        <v>200</v>
      </c>
      <c r="I51" s="111">
        <v>5070.42</v>
      </c>
      <c r="J51" s="112">
        <f t="shared" si="0"/>
        <v>4.324185248713551E-3</v>
      </c>
      <c r="K51" s="110">
        <v>4</v>
      </c>
      <c r="L51" s="113">
        <f t="shared" si="1"/>
        <v>23553.200000000001</v>
      </c>
      <c r="M51" s="113">
        <f t="shared" si="2"/>
        <v>22</v>
      </c>
      <c r="N51" s="113">
        <f t="shared" si="3"/>
        <v>5092.42</v>
      </c>
      <c r="O51" s="112">
        <f t="shared" si="4"/>
        <v>4.324185248713551E-3</v>
      </c>
      <c r="P51" s="110" t="str">
        <f t="shared" si="5"/>
        <v>control</v>
      </c>
      <c r="Q51" s="114">
        <f t="shared" si="6"/>
        <v>4</v>
      </c>
      <c r="R51" s="115">
        <f t="shared" si="7"/>
        <v>4</v>
      </c>
      <c r="S51" t="e">
        <f>VLOOKUP(A51,'[4]ANEXO 01'!$B$4:$D$5,3,0)</f>
        <v>#N/A</v>
      </c>
    </row>
    <row r="52" spans="1:19" hidden="1">
      <c r="A52" s="105" t="s">
        <v>224</v>
      </c>
      <c r="B52" s="106" t="s">
        <v>225</v>
      </c>
      <c r="C52" s="107" t="s">
        <v>129</v>
      </c>
      <c r="D52" s="108">
        <v>7800</v>
      </c>
      <c r="E52" s="109">
        <v>243438</v>
      </c>
      <c r="F52" s="110"/>
      <c r="G52" s="109">
        <v>31.21</v>
      </c>
      <c r="H52" s="110">
        <v>220</v>
      </c>
      <c r="I52" s="111">
        <v>7137.4800000000005</v>
      </c>
      <c r="J52" s="112">
        <f t="shared" si="0"/>
        <v>5.7524626393578651E-2</v>
      </c>
      <c r="K52" s="110">
        <v>0</v>
      </c>
      <c r="L52" s="113">
        <f t="shared" si="1"/>
        <v>4868.76</v>
      </c>
      <c r="M52" s="113">
        <f t="shared" si="2"/>
        <v>6866.2</v>
      </c>
      <c r="N52" s="113">
        <f t="shared" si="3"/>
        <v>14003.68</v>
      </c>
      <c r="O52" s="112">
        <f t="shared" si="4"/>
        <v>5.7524626393578651E-2</v>
      </c>
      <c r="P52" s="110" t="str">
        <f t="shared" si="5"/>
        <v>no</v>
      </c>
      <c r="Q52" s="114">
        <f t="shared" si="6"/>
        <v>0</v>
      </c>
      <c r="R52" s="115">
        <f t="shared" si="7"/>
        <v>0</v>
      </c>
      <c r="S52" t="e">
        <f>VLOOKUP(A52,'[4]ANEXO 01'!$B$4:$D$5,3,0)</f>
        <v>#N/A</v>
      </c>
    </row>
    <row r="53" spans="1:19" hidden="1">
      <c r="A53" s="105" t="s">
        <v>226</v>
      </c>
      <c r="B53" s="106" t="s">
        <v>227</v>
      </c>
      <c r="C53" s="107" t="s">
        <v>129</v>
      </c>
      <c r="D53" s="108">
        <v>245650</v>
      </c>
      <c r="E53" s="109">
        <v>311975.5</v>
      </c>
      <c r="F53" s="110"/>
      <c r="G53" s="109">
        <v>1.27</v>
      </c>
      <c r="H53" s="110">
        <v>270</v>
      </c>
      <c r="I53" s="111">
        <v>6200.2800000000007</v>
      </c>
      <c r="J53" s="112">
        <f t="shared" si="0"/>
        <v>2.0973377717160482E-2</v>
      </c>
      <c r="K53" s="110">
        <v>0</v>
      </c>
      <c r="L53" s="113">
        <f t="shared" si="1"/>
        <v>6239.51</v>
      </c>
      <c r="M53" s="113">
        <f t="shared" si="2"/>
        <v>342.9</v>
      </c>
      <c r="N53" s="113">
        <f t="shared" si="3"/>
        <v>6543.18</v>
      </c>
      <c r="O53" s="112">
        <f t="shared" si="4"/>
        <v>2.0973377717160482E-2</v>
      </c>
      <c r="P53" s="110" t="str">
        <f t="shared" si="5"/>
        <v>no</v>
      </c>
      <c r="Q53" s="114">
        <f t="shared" si="6"/>
        <v>0</v>
      </c>
      <c r="R53" s="115">
        <f t="shared" si="7"/>
        <v>0</v>
      </c>
      <c r="S53" t="e">
        <f>VLOOKUP(A53,'[4]ANEXO 01'!$B$4:$D$5,3,0)</f>
        <v>#N/A</v>
      </c>
    </row>
    <row r="54" spans="1:19" hidden="1">
      <c r="A54" s="105" t="s">
        <v>228</v>
      </c>
      <c r="B54" s="106" t="s">
        <v>229</v>
      </c>
      <c r="C54" s="107" t="s">
        <v>129</v>
      </c>
      <c r="D54" s="108">
        <v>226400</v>
      </c>
      <c r="E54" s="109">
        <v>133576</v>
      </c>
      <c r="F54" s="110"/>
      <c r="G54" s="109">
        <v>0.59</v>
      </c>
      <c r="H54" s="110">
        <v>270</v>
      </c>
      <c r="I54" s="111">
        <v>6200.2800000000007</v>
      </c>
      <c r="J54" s="112">
        <f t="shared" si="0"/>
        <v>4.7610199437024624E-2</v>
      </c>
      <c r="K54" s="110">
        <v>0</v>
      </c>
      <c r="L54" s="113">
        <f t="shared" si="1"/>
        <v>2671.52</v>
      </c>
      <c r="M54" s="113">
        <f t="shared" si="2"/>
        <v>159.29999999999998</v>
      </c>
      <c r="N54" s="113">
        <f t="shared" si="3"/>
        <v>6359.5800000000008</v>
      </c>
      <c r="O54" s="112">
        <f t="shared" si="4"/>
        <v>4.7610199437024624E-2</v>
      </c>
      <c r="P54" s="110" t="str">
        <f t="shared" si="5"/>
        <v>no</v>
      </c>
      <c r="Q54" s="114">
        <f t="shared" si="6"/>
        <v>0</v>
      </c>
      <c r="R54" s="115">
        <f t="shared" si="7"/>
        <v>0</v>
      </c>
      <c r="S54" t="e">
        <f>VLOOKUP(A54,'[4]ANEXO 01'!$B$4:$D$5,3,0)</f>
        <v>#N/A</v>
      </c>
    </row>
    <row r="55" spans="1:19" hidden="1">
      <c r="A55" s="105" t="s">
        <v>230</v>
      </c>
      <c r="B55" s="106" t="s">
        <v>231</v>
      </c>
      <c r="C55" s="107" t="s">
        <v>129</v>
      </c>
      <c r="D55" s="108">
        <v>805600</v>
      </c>
      <c r="E55" s="109">
        <v>652536</v>
      </c>
      <c r="F55" s="110"/>
      <c r="G55" s="109">
        <v>0.81</v>
      </c>
      <c r="H55" s="110">
        <v>200</v>
      </c>
      <c r="I55" s="111">
        <v>5070.42</v>
      </c>
      <c r="J55" s="112">
        <f t="shared" si="0"/>
        <v>8.0185920776784728E-3</v>
      </c>
      <c r="K55" s="110">
        <v>2</v>
      </c>
      <c r="L55" s="113">
        <f t="shared" si="1"/>
        <v>13050.720000000001</v>
      </c>
      <c r="M55" s="113">
        <f t="shared" si="2"/>
        <v>162</v>
      </c>
      <c r="N55" s="113">
        <f t="shared" si="3"/>
        <v>5232.42</v>
      </c>
      <c r="O55" s="112">
        <f t="shared" si="4"/>
        <v>8.0185920776784728E-3</v>
      </c>
      <c r="P55" s="110" t="str">
        <f t="shared" si="5"/>
        <v>control</v>
      </c>
      <c r="Q55" s="114">
        <f t="shared" si="6"/>
        <v>2</v>
      </c>
      <c r="R55" s="115">
        <f t="shared" si="7"/>
        <v>2</v>
      </c>
      <c r="S55" t="e">
        <f>VLOOKUP(A55,'[4]ANEXO 01'!$B$4:$D$5,3,0)</f>
        <v>#N/A</v>
      </c>
    </row>
    <row r="56" spans="1:19" hidden="1">
      <c r="A56" s="105" t="s">
        <v>232</v>
      </c>
      <c r="B56" s="106" t="s">
        <v>233</v>
      </c>
      <c r="C56" s="107" t="s">
        <v>129</v>
      </c>
      <c r="D56" s="108">
        <v>299325</v>
      </c>
      <c r="E56" s="109">
        <v>2457458.2500000005</v>
      </c>
      <c r="F56" s="110"/>
      <c r="G56" s="109">
        <v>8.2100000000000009</v>
      </c>
      <c r="H56" s="110">
        <v>120</v>
      </c>
      <c r="I56" s="111">
        <v>4311.1900000000005</v>
      </c>
      <c r="J56" s="112">
        <f t="shared" si="0"/>
        <v>2.1552309179616782E-3</v>
      </c>
      <c r="K56" s="110">
        <v>4</v>
      </c>
      <c r="L56" s="113">
        <f t="shared" si="1"/>
        <v>49149.165000000008</v>
      </c>
      <c r="M56" s="113">
        <f t="shared" si="2"/>
        <v>985.2</v>
      </c>
      <c r="N56" s="113">
        <f t="shared" si="3"/>
        <v>5296.39</v>
      </c>
      <c r="O56" s="112">
        <f t="shared" si="4"/>
        <v>2.1552309179616782E-3</v>
      </c>
      <c r="P56" s="110" t="str">
        <f t="shared" si="5"/>
        <v>control</v>
      </c>
      <c r="Q56" s="114">
        <f t="shared" si="6"/>
        <v>9</v>
      </c>
      <c r="R56" s="115">
        <f t="shared" si="7"/>
        <v>4</v>
      </c>
      <c r="S56" t="e">
        <f>VLOOKUP(A56,'[4]ANEXO 01'!$B$4:$D$5,3,0)</f>
        <v>#N/A</v>
      </c>
    </row>
    <row r="57" spans="1:19" hidden="1">
      <c r="A57" s="105" t="s">
        <v>234</v>
      </c>
      <c r="B57" s="106" t="s">
        <v>235</v>
      </c>
      <c r="C57" s="107" t="s">
        <v>129</v>
      </c>
      <c r="D57" s="108">
        <v>242450</v>
      </c>
      <c r="E57" s="109">
        <v>1190429.5</v>
      </c>
      <c r="F57" s="110"/>
      <c r="G57" s="109">
        <v>4.91</v>
      </c>
      <c r="H57" s="110">
        <v>120</v>
      </c>
      <c r="I57" s="111">
        <v>4311.1900000000005</v>
      </c>
      <c r="J57" s="112">
        <f t="shared" si="0"/>
        <v>4.1164890487004899E-3</v>
      </c>
      <c r="K57" s="110">
        <v>4</v>
      </c>
      <c r="L57" s="113">
        <f t="shared" si="1"/>
        <v>23808.59</v>
      </c>
      <c r="M57" s="113">
        <f t="shared" si="2"/>
        <v>589.20000000000005</v>
      </c>
      <c r="N57" s="113">
        <f t="shared" si="3"/>
        <v>4900.3900000000003</v>
      </c>
      <c r="O57" s="112">
        <f t="shared" si="4"/>
        <v>4.1164890487004899E-3</v>
      </c>
      <c r="P57" s="110" t="str">
        <f t="shared" si="5"/>
        <v>control</v>
      </c>
      <c r="Q57" s="114">
        <f t="shared" si="6"/>
        <v>4</v>
      </c>
      <c r="R57" s="115">
        <f t="shared" si="7"/>
        <v>4</v>
      </c>
      <c r="S57" t="e">
        <f>VLOOKUP(A57,'[4]ANEXO 01'!$B$4:$D$5,3,0)</f>
        <v>#N/A</v>
      </c>
    </row>
    <row r="58" spans="1:19" hidden="1">
      <c r="A58" s="105" t="s">
        <v>236</v>
      </c>
      <c r="B58" s="106" t="s">
        <v>237</v>
      </c>
      <c r="C58" s="107" t="s">
        <v>129</v>
      </c>
      <c r="D58" s="108">
        <v>4372600</v>
      </c>
      <c r="E58" s="109">
        <v>1923944</v>
      </c>
      <c r="F58" s="110"/>
      <c r="G58" s="109">
        <v>0.44</v>
      </c>
      <c r="H58" s="110">
        <v>200</v>
      </c>
      <c r="I58" s="111">
        <v>5070.42</v>
      </c>
      <c r="J58" s="112">
        <f t="shared" si="0"/>
        <v>2.6811695142893973E-3</v>
      </c>
      <c r="K58" s="110">
        <v>4</v>
      </c>
      <c r="L58" s="113">
        <f t="shared" si="1"/>
        <v>38478.879999999997</v>
      </c>
      <c r="M58" s="113">
        <f t="shared" si="2"/>
        <v>88</v>
      </c>
      <c r="N58" s="113">
        <f t="shared" si="3"/>
        <v>5158.42</v>
      </c>
      <c r="O58" s="112">
        <f t="shared" si="4"/>
        <v>2.6811695142893973E-3</v>
      </c>
      <c r="P58" s="110" t="str">
        <f t="shared" si="5"/>
        <v>control</v>
      </c>
      <c r="Q58" s="114">
        <f t="shared" si="6"/>
        <v>7</v>
      </c>
      <c r="R58" s="115">
        <f t="shared" si="7"/>
        <v>4</v>
      </c>
      <c r="S58" t="e">
        <f>VLOOKUP(A58,'[4]ANEXO 01'!$B$4:$D$5,3,0)</f>
        <v>#N/A</v>
      </c>
    </row>
    <row r="59" spans="1:19" hidden="1">
      <c r="A59" s="105" t="s">
        <v>238</v>
      </c>
      <c r="B59" s="106" t="s">
        <v>239</v>
      </c>
      <c r="C59" s="107" t="s">
        <v>129</v>
      </c>
      <c r="D59" s="108">
        <v>1407900</v>
      </c>
      <c r="E59" s="109">
        <v>605397</v>
      </c>
      <c r="F59" s="110"/>
      <c r="G59" s="109">
        <v>0.43</v>
      </c>
      <c r="H59" s="110">
        <v>200</v>
      </c>
      <c r="I59" s="111">
        <v>5070.42</v>
      </c>
      <c r="J59" s="112">
        <f t="shared" si="0"/>
        <v>8.5174191480962072E-3</v>
      </c>
      <c r="K59" s="110">
        <v>2</v>
      </c>
      <c r="L59" s="113">
        <f t="shared" si="1"/>
        <v>12107.94</v>
      </c>
      <c r="M59" s="113">
        <f t="shared" si="2"/>
        <v>86</v>
      </c>
      <c r="N59" s="113">
        <f t="shared" si="3"/>
        <v>5156.42</v>
      </c>
      <c r="O59" s="112">
        <f t="shared" si="4"/>
        <v>8.5174191480962072E-3</v>
      </c>
      <c r="P59" s="110" t="str">
        <f t="shared" si="5"/>
        <v>control</v>
      </c>
      <c r="Q59" s="114">
        <f t="shared" si="6"/>
        <v>2</v>
      </c>
      <c r="R59" s="115">
        <f t="shared" si="7"/>
        <v>2</v>
      </c>
      <c r="S59" t="e">
        <f>VLOOKUP(A59,'[4]ANEXO 01'!$B$4:$D$5,3,0)</f>
        <v>#N/A</v>
      </c>
    </row>
    <row r="60" spans="1:19" hidden="1">
      <c r="A60" s="105" t="s">
        <v>240</v>
      </c>
      <c r="B60" s="106" t="s">
        <v>241</v>
      </c>
      <c r="C60" s="107" t="s">
        <v>129</v>
      </c>
      <c r="D60" s="108">
        <v>112150</v>
      </c>
      <c r="E60" s="109">
        <v>813087.5</v>
      </c>
      <c r="F60" s="110"/>
      <c r="G60" s="109">
        <v>7.25</v>
      </c>
      <c r="H60" s="110">
        <v>160</v>
      </c>
      <c r="I60" s="111">
        <v>5201.3600000000006</v>
      </c>
      <c r="J60" s="112">
        <f t="shared" si="0"/>
        <v>7.8237090104078602E-3</v>
      </c>
      <c r="K60" s="110">
        <v>2</v>
      </c>
      <c r="L60" s="113">
        <f t="shared" si="1"/>
        <v>16261.75</v>
      </c>
      <c r="M60" s="113">
        <f t="shared" si="2"/>
        <v>1160</v>
      </c>
      <c r="N60" s="113">
        <f t="shared" si="3"/>
        <v>6361.3600000000006</v>
      </c>
      <c r="O60" s="112">
        <f t="shared" si="4"/>
        <v>7.8237090104078602E-3</v>
      </c>
      <c r="P60" s="110" t="str">
        <f t="shared" si="5"/>
        <v>control</v>
      </c>
      <c r="Q60" s="114">
        <f t="shared" si="6"/>
        <v>2</v>
      </c>
      <c r="R60" s="115">
        <f t="shared" si="7"/>
        <v>2</v>
      </c>
      <c r="S60" t="e">
        <f>VLOOKUP(A60,'[4]ANEXO 01'!$B$4:$D$5,3,0)</f>
        <v>#N/A</v>
      </c>
    </row>
    <row r="61" spans="1:19" hidden="1">
      <c r="A61" s="105" t="s">
        <v>242</v>
      </c>
      <c r="B61" s="106" t="s">
        <v>243</v>
      </c>
      <c r="C61" s="107" t="s">
        <v>129</v>
      </c>
      <c r="D61" s="108">
        <v>34850</v>
      </c>
      <c r="E61" s="109">
        <v>354076</v>
      </c>
      <c r="F61" s="110"/>
      <c r="G61" s="109">
        <v>10.16</v>
      </c>
      <c r="H61" s="110">
        <v>160</v>
      </c>
      <c r="I61" s="111">
        <v>5201.3600000000006</v>
      </c>
      <c r="J61" s="112">
        <f t="shared" si="0"/>
        <v>1.928105830386697E-2</v>
      </c>
      <c r="K61" s="110">
        <v>1</v>
      </c>
      <c r="L61" s="113">
        <f t="shared" si="1"/>
        <v>7081.52</v>
      </c>
      <c r="M61" s="113">
        <f t="shared" si="2"/>
        <v>1625.6</v>
      </c>
      <c r="N61" s="113">
        <f t="shared" si="3"/>
        <v>6826.9600000000009</v>
      </c>
      <c r="O61" s="112">
        <f t="shared" si="4"/>
        <v>1.928105830386697E-2</v>
      </c>
      <c r="P61" s="110" t="str">
        <f t="shared" si="5"/>
        <v>control</v>
      </c>
      <c r="Q61" s="114">
        <f t="shared" si="6"/>
        <v>1</v>
      </c>
      <c r="R61" s="115">
        <f t="shared" si="7"/>
        <v>1</v>
      </c>
      <c r="S61" t="e">
        <f>VLOOKUP(A61,'[4]ANEXO 01'!$B$4:$D$5,3,0)</f>
        <v>#N/A</v>
      </c>
    </row>
    <row r="62" spans="1:19" hidden="1">
      <c r="A62" s="105" t="s">
        <v>244</v>
      </c>
      <c r="B62" s="106" t="s">
        <v>245</v>
      </c>
      <c r="C62" s="107" t="s">
        <v>129</v>
      </c>
      <c r="D62" s="108">
        <v>724690</v>
      </c>
      <c r="E62" s="109">
        <v>449307.8</v>
      </c>
      <c r="F62" s="110"/>
      <c r="G62" s="109">
        <v>0.62</v>
      </c>
      <c r="H62" s="110">
        <v>230</v>
      </c>
      <c r="I62" s="111">
        <v>5090.1900000000005</v>
      </c>
      <c r="J62" s="112">
        <f t="shared" si="0"/>
        <v>1.1646336876413008E-2</v>
      </c>
      <c r="K62" s="110">
        <v>1</v>
      </c>
      <c r="L62" s="113">
        <f t="shared" si="1"/>
        <v>8986.1560000000009</v>
      </c>
      <c r="M62" s="113">
        <f t="shared" si="2"/>
        <v>142.6</v>
      </c>
      <c r="N62" s="113">
        <f t="shared" si="3"/>
        <v>5232.7900000000009</v>
      </c>
      <c r="O62" s="112">
        <f t="shared" si="4"/>
        <v>1.1646336876413008E-2</v>
      </c>
      <c r="P62" s="110" t="str">
        <f t="shared" si="5"/>
        <v>control</v>
      </c>
      <c r="Q62" s="114">
        <f t="shared" si="6"/>
        <v>1</v>
      </c>
      <c r="R62" s="115">
        <f t="shared" si="7"/>
        <v>1</v>
      </c>
      <c r="S62" t="e">
        <f>VLOOKUP(A62,'[4]ANEXO 01'!$B$4:$D$5,3,0)</f>
        <v>#N/A</v>
      </c>
    </row>
    <row r="63" spans="1:19" hidden="1">
      <c r="A63" s="105" t="s">
        <v>246</v>
      </c>
      <c r="B63" s="106" t="s">
        <v>247</v>
      </c>
      <c r="C63" s="107" t="s">
        <v>129</v>
      </c>
      <c r="D63" s="108">
        <v>1101850</v>
      </c>
      <c r="E63" s="109">
        <v>606017.5</v>
      </c>
      <c r="F63" s="110"/>
      <c r="G63" s="109">
        <v>0.55000000000000004</v>
      </c>
      <c r="H63" s="110">
        <v>230</v>
      </c>
      <c r="I63" s="111">
        <v>5090.1900000000005</v>
      </c>
      <c r="J63" s="112">
        <f t="shared" si="0"/>
        <v>8.6081507547224306E-3</v>
      </c>
      <c r="K63" s="110">
        <v>2</v>
      </c>
      <c r="L63" s="113">
        <f t="shared" si="1"/>
        <v>12120.35</v>
      </c>
      <c r="M63" s="113">
        <f t="shared" si="2"/>
        <v>126.50000000000001</v>
      </c>
      <c r="N63" s="113">
        <f t="shared" si="3"/>
        <v>5216.6900000000005</v>
      </c>
      <c r="O63" s="112">
        <f t="shared" si="4"/>
        <v>8.6081507547224306E-3</v>
      </c>
      <c r="P63" s="110" t="str">
        <f t="shared" si="5"/>
        <v>control</v>
      </c>
      <c r="Q63" s="114">
        <f t="shared" si="6"/>
        <v>2</v>
      </c>
      <c r="R63" s="115">
        <f t="shared" si="7"/>
        <v>2</v>
      </c>
      <c r="S63" t="e">
        <f>VLOOKUP(A63,'[4]ANEXO 01'!$B$4:$D$5,3,0)</f>
        <v>#N/A</v>
      </c>
    </row>
    <row r="64" spans="1:19" hidden="1">
      <c r="A64" s="105" t="s">
        <v>248</v>
      </c>
      <c r="B64" s="106" t="s">
        <v>249</v>
      </c>
      <c r="C64" s="107" t="s">
        <v>129</v>
      </c>
      <c r="D64" s="108">
        <v>161330</v>
      </c>
      <c r="E64" s="109">
        <v>87118.200000000012</v>
      </c>
      <c r="F64" s="110"/>
      <c r="G64" s="109">
        <v>0.54</v>
      </c>
      <c r="H64" s="110">
        <v>230</v>
      </c>
      <c r="I64" s="111">
        <v>5090.1900000000005</v>
      </c>
      <c r="J64" s="112">
        <f t="shared" si="0"/>
        <v>5.9854198089492203E-2</v>
      </c>
      <c r="K64" s="110">
        <v>0</v>
      </c>
      <c r="L64" s="113">
        <f t="shared" si="1"/>
        <v>1742.3640000000003</v>
      </c>
      <c r="M64" s="113">
        <f t="shared" si="2"/>
        <v>124.2</v>
      </c>
      <c r="N64" s="113">
        <f t="shared" si="3"/>
        <v>5214.3900000000003</v>
      </c>
      <c r="O64" s="112">
        <f t="shared" si="4"/>
        <v>5.9854198089492203E-2</v>
      </c>
      <c r="P64" s="110" t="str">
        <f t="shared" si="5"/>
        <v>no</v>
      </c>
      <c r="Q64" s="114">
        <f t="shared" si="6"/>
        <v>0</v>
      </c>
      <c r="R64" s="115">
        <f t="shared" si="7"/>
        <v>0</v>
      </c>
      <c r="S64" t="e">
        <f>VLOOKUP(A64,'[4]ANEXO 01'!$B$4:$D$5,3,0)</f>
        <v>#N/A</v>
      </c>
    </row>
    <row r="65" spans="1:19" hidden="1">
      <c r="A65" s="105" t="s">
        <v>250</v>
      </c>
      <c r="B65" s="106" t="s">
        <v>251</v>
      </c>
      <c r="C65" s="107" t="s">
        <v>129</v>
      </c>
      <c r="D65" s="108">
        <v>182625</v>
      </c>
      <c r="E65" s="109">
        <v>699453.75</v>
      </c>
      <c r="F65" s="110"/>
      <c r="G65" s="109">
        <v>3.83</v>
      </c>
      <c r="H65" s="110">
        <v>50</v>
      </c>
      <c r="I65" s="111">
        <v>3097.94</v>
      </c>
      <c r="J65" s="112">
        <f t="shared" si="0"/>
        <v>4.7028699181325424E-3</v>
      </c>
      <c r="K65" s="110">
        <v>4</v>
      </c>
      <c r="L65" s="113">
        <f t="shared" si="1"/>
        <v>13989.075000000001</v>
      </c>
      <c r="M65" s="113">
        <f t="shared" si="2"/>
        <v>191.5</v>
      </c>
      <c r="N65" s="113">
        <f t="shared" si="3"/>
        <v>3289.44</v>
      </c>
      <c r="O65" s="112">
        <f t="shared" si="4"/>
        <v>4.7028699181325424E-3</v>
      </c>
      <c r="P65" s="110" t="str">
        <f t="shared" si="5"/>
        <v>control</v>
      </c>
      <c r="Q65" s="114">
        <f t="shared" si="6"/>
        <v>4</v>
      </c>
      <c r="R65" s="115">
        <f t="shared" si="7"/>
        <v>4</v>
      </c>
      <c r="S65" t="e">
        <f>VLOOKUP(A65,'[4]ANEXO 01'!$B$4:$D$5,3,0)</f>
        <v>#N/A</v>
      </c>
    </row>
    <row r="66" spans="1:19" hidden="1">
      <c r="A66" s="105" t="s">
        <v>252</v>
      </c>
      <c r="B66" s="106" t="s">
        <v>253</v>
      </c>
      <c r="C66" s="107" t="s">
        <v>129</v>
      </c>
      <c r="D66" s="108">
        <v>852925</v>
      </c>
      <c r="E66" s="109">
        <v>1347621.5</v>
      </c>
      <c r="F66" s="110"/>
      <c r="G66" s="109">
        <v>1.58</v>
      </c>
      <c r="H66" s="110">
        <v>240</v>
      </c>
      <c r="I66" s="111">
        <v>5825.1900000000005</v>
      </c>
      <c r="J66" s="112">
        <f t="shared" si="0"/>
        <v>4.6039559327303702E-3</v>
      </c>
      <c r="K66" s="110">
        <v>4</v>
      </c>
      <c r="L66" s="113">
        <f t="shared" si="1"/>
        <v>26952.43</v>
      </c>
      <c r="M66" s="113">
        <f t="shared" si="2"/>
        <v>379.20000000000005</v>
      </c>
      <c r="N66" s="113">
        <f t="shared" si="3"/>
        <v>6204.39</v>
      </c>
      <c r="O66" s="112">
        <f t="shared" si="4"/>
        <v>4.6039559327303702E-3</v>
      </c>
      <c r="P66" s="110" t="str">
        <f t="shared" si="5"/>
        <v>control</v>
      </c>
      <c r="Q66" s="114">
        <f t="shared" si="6"/>
        <v>4</v>
      </c>
      <c r="R66" s="115">
        <f t="shared" si="7"/>
        <v>4</v>
      </c>
      <c r="S66" t="e">
        <f>VLOOKUP(A66,'[4]ANEXO 01'!$B$4:$D$5,3,0)</f>
        <v>#N/A</v>
      </c>
    </row>
    <row r="67" spans="1:19" hidden="1">
      <c r="A67" s="105" t="s">
        <v>254</v>
      </c>
      <c r="B67" s="106" t="s">
        <v>255</v>
      </c>
      <c r="C67" s="107" t="s">
        <v>129</v>
      </c>
      <c r="D67" s="108">
        <v>94275</v>
      </c>
      <c r="E67" s="109">
        <v>187607.25</v>
      </c>
      <c r="F67" s="110"/>
      <c r="G67" s="109">
        <v>1.99</v>
      </c>
      <c r="H67" s="110">
        <v>270</v>
      </c>
      <c r="I67" s="111">
        <v>6200.2800000000007</v>
      </c>
      <c r="J67" s="112">
        <f t="shared" si="0"/>
        <v>3.5913217639510206E-2</v>
      </c>
      <c r="K67" s="110">
        <v>0</v>
      </c>
      <c r="L67" s="113">
        <f t="shared" si="1"/>
        <v>3752.145</v>
      </c>
      <c r="M67" s="113">
        <f t="shared" si="2"/>
        <v>537.29999999999995</v>
      </c>
      <c r="N67" s="113">
        <f t="shared" si="3"/>
        <v>6737.5800000000008</v>
      </c>
      <c r="O67" s="112">
        <f t="shared" si="4"/>
        <v>3.5913217639510206E-2</v>
      </c>
      <c r="P67" s="110" t="str">
        <f t="shared" si="5"/>
        <v>no</v>
      </c>
      <c r="Q67" s="114">
        <f t="shared" si="6"/>
        <v>0</v>
      </c>
      <c r="R67" s="115">
        <f t="shared" si="7"/>
        <v>0</v>
      </c>
      <c r="S67" t="e">
        <f>VLOOKUP(A67,'[4]ANEXO 01'!$B$4:$D$5,3,0)</f>
        <v>#N/A</v>
      </c>
    </row>
    <row r="68" spans="1:19" hidden="1">
      <c r="A68" s="105" t="s">
        <v>256</v>
      </c>
      <c r="B68" s="106" t="s">
        <v>257</v>
      </c>
      <c r="C68" s="107" t="s">
        <v>129</v>
      </c>
      <c r="D68" s="108">
        <v>829</v>
      </c>
      <c r="E68" s="109">
        <v>466188.15</v>
      </c>
      <c r="F68" s="110"/>
      <c r="G68" s="109">
        <v>562.35</v>
      </c>
      <c r="H68" s="110">
        <v>200</v>
      </c>
      <c r="I68" s="111">
        <v>5070.42</v>
      </c>
      <c r="J68" s="112">
        <f t="shared" ref="J68:J131" si="8">((H68*G68)+I68)/E68</f>
        <v>0.25213086175613858</v>
      </c>
      <c r="K68" s="110">
        <v>0</v>
      </c>
      <c r="L68" s="113">
        <f t="shared" ref="L68:L131" si="9">E68*0.02</f>
        <v>9323.7630000000008</v>
      </c>
      <c r="M68" s="113">
        <f t="shared" ref="M68:M131" si="10">H68*G68</f>
        <v>112470</v>
      </c>
      <c r="N68" s="113">
        <f t="shared" ref="N68:N131" si="11">M68+I68</f>
        <v>117540.42</v>
      </c>
      <c r="O68" s="112">
        <f t="shared" ref="O68:O131" si="12">N68/E68</f>
        <v>0.25213086175613858</v>
      </c>
      <c r="P68" s="110" t="str">
        <f t="shared" ref="P68:P131" si="13">IF(N68&gt;L68,"no","control")</f>
        <v>no</v>
      </c>
      <c r="Q68" s="114">
        <f t="shared" si="6"/>
        <v>0</v>
      </c>
      <c r="R68" s="115">
        <f t="shared" si="7"/>
        <v>0</v>
      </c>
      <c r="S68" t="e">
        <f>VLOOKUP(A68,'[4]ANEXO 01'!$B$4:$D$5,3,0)</f>
        <v>#N/A</v>
      </c>
    </row>
    <row r="69" spans="1:19" hidden="1">
      <c r="A69" s="105" t="s">
        <v>258</v>
      </c>
      <c r="B69" s="106" t="s">
        <v>259</v>
      </c>
      <c r="C69" s="107" t="s">
        <v>129</v>
      </c>
      <c r="D69" s="108">
        <v>11582500</v>
      </c>
      <c r="E69" s="109">
        <v>1853200</v>
      </c>
      <c r="F69" s="110"/>
      <c r="G69" s="109">
        <v>0.16</v>
      </c>
      <c r="H69" s="110">
        <v>200</v>
      </c>
      <c r="I69" s="111">
        <v>5070.42</v>
      </c>
      <c r="J69" s="112">
        <f t="shared" si="8"/>
        <v>2.7533023958558169E-3</v>
      </c>
      <c r="K69" s="110">
        <v>4</v>
      </c>
      <c r="L69" s="113">
        <f t="shared" si="9"/>
        <v>37064</v>
      </c>
      <c r="M69" s="113">
        <f t="shared" si="10"/>
        <v>32</v>
      </c>
      <c r="N69" s="113">
        <f t="shared" si="11"/>
        <v>5102.42</v>
      </c>
      <c r="O69" s="112">
        <f t="shared" si="12"/>
        <v>2.7533023958558169E-3</v>
      </c>
      <c r="P69" s="110" t="str">
        <f t="shared" si="13"/>
        <v>control</v>
      </c>
      <c r="Q69" s="114">
        <f t="shared" ref="Q69:Q132" si="14">ROUNDDOWN((L69/N69),0)</f>
        <v>7</v>
      </c>
      <c r="R69" s="115">
        <f t="shared" ref="R69:R132" si="15">IFERROR(IF(0.02/O69&gt;4,4,IF(0.02/O69&lt;=4,ROUNDDOWN(0.02/O69,0),0)),"")</f>
        <v>4</v>
      </c>
      <c r="S69" t="e">
        <f>VLOOKUP(A69,'[4]ANEXO 01'!$B$4:$D$5,3,0)</f>
        <v>#N/A</v>
      </c>
    </row>
    <row r="70" spans="1:19" hidden="1">
      <c r="A70" s="105" t="s">
        <v>260</v>
      </c>
      <c r="B70" s="106" t="s">
        <v>261</v>
      </c>
      <c r="C70" s="107" t="s">
        <v>129</v>
      </c>
      <c r="D70" s="108">
        <v>11700</v>
      </c>
      <c r="E70" s="109">
        <v>444015.00000000006</v>
      </c>
      <c r="F70" s="110"/>
      <c r="G70" s="109">
        <v>37.950000000000003</v>
      </c>
      <c r="H70" s="110">
        <v>270</v>
      </c>
      <c r="I70" s="111">
        <v>6200.2800000000007</v>
      </c>
      <c r="J70" s="112">
        <f t="shared" si="8"/>
        <v>3.7041045910611123E-2</v>
      </c>
      <c r="K70" s="110">
        <v>0</v>
      </c>
      <c r="L70" s="113">
        <f t="shared" si="9"/>
        <v>8880.3000000000011</v>
      </c>
      <c r="M70" s="113">
        <f t="shared" si="10"/>
        <v>10246.5</v>
      </c>
      <c r="N70" s="113">
        <f t="shared" si="11"/>
        <v>16446.78</v>
      </c>
      <c r="O70" s="112">
        <f t="shared" si="12"/>
        <v>3.7041045910611123E-2</v>
      </c>
      <c r="P70" s="110" t="str">
        <f t="shared" si="13"/>
        <v>no</v>
      </c>
      <c r="Q70" s="114">
        <f t="shared" si="14"/>
        <v>0</v>
      </c>
      <c r="R70" s="115">
        <f t="shared" si="15"/>
        <v>0</v>
      </c>
      <c r="S70" t="e">
        <f>VLOOKUP(A70,'[4]ANEXO 01'!$B$4:$D$5,3,0)</f>
        <v>#N/A</v>
      </c>
    </row>
    <row r="71" spans="1:19" hidden="1">
      <c r="A71" s="105" t="s">
        <v>262</v>
      </c>
      <c r="B71" s="106" t="s">
        <v>263</v>
      </c>
      <c r="C71" s="107" t="s">
        <v>129</v>
      </c>
      <c r="D71" s="108">
        <v>1575800</v>
      </c>
      <c r="E71" s="109">
        <v>126064</v>
      </c>
      <c r="F71" s="110"/>
      <c r="G71" s="109">
        <v>0.08</v>
      </c>
      <c r="H71" s="110">
        <v>200</v>
      </c>
      <c r="I71" s="111">
        <v>5070.42</v>
      </c>
      <c r="J71" s="112">
        <f t="shared" si="8"/>
        <v>4.0347918517578372E-2</v>
      </c>
      <c r="K71" s="110">
        <v>0</v>
      </c>
      <c r="L71" s="113">
        <f t="shared" si="9"/>
        <v>2521.2800000000002</v>
      </c>
      <c r="M71" s="113">
        <f t="shared" si="10"/>
        <v>16</v>
      </c>
      <c r="N71" s="113">
        <f t="shared" si="11"/>
        <v>5086.42</v>
      </c>
      <c r="O71" s="112">
        <f t="shared" si="12"/>
        <v>4.0347918517578372E-2</v>
      </c>
      <c r="P71" s="110" t="str">
        <f t="shared" si="13"/>
        <v>no</v>
      </c>
      <c r="Q71" s="114">
        <f t="shared" si="14"/>
        <v>0</v>
      </c>
      <c r="R71" s="115">
        <f t="shared" si="15"/>
        <v>0</v>
      </c>
      <c r="S71" t="e">
        <f>VLOOKUP(A71,'[4]ANEXO 01'!$B$4:$D$5,3,0)</f>
        <v>#N/A</v>
      </c>
    </row>
    <row r="72" spans="1:19" hidden="1">
      <c r="A72" s="105" t="s">
        <v>264</v>
      </c>
      <c r="B72" s="106" t="s">
        <v>265</v>
      </c>
      <c r="C72" s="107" t="s">
        <v>129</v>
      </c>
      <c r="D72" s="108">
        <v>818675</v>
      </c>
      <c r="E72" s="109">
        <v>1604603</v>
      </c>
      <c r="F72" s="110"/>
      <c r="G72" s="109">
        <v>1.96</v>
      </c>
      <c r="H72" s="110">
        <v>120</v>
      </c>
      <c r="I72" s="111">
        <v>4311.1900000000005</v>
      </c>
      <c r="J72" s="112">
        <f t="shared" si="8"/>
        <v>2.8333425775721472E-3</v>
      </c>
      <c r="K72" s="110">
        <v>4</v>
      </c>
      <c r="L72" s="113">
        <f t="shared" si="9"/>
        <v>32092.06</v>
      </c>
      <c r="M72" s="113">
        <f t="shared" si="10"/>
        <v>235.2</v>
      </c>
      <c r="N72" s="113">
        <f t="shared" si="11"/>
        <v>4546.3900000000003</v>
      </c>
      <c r="O72" s="112">
        <f t="shared" si="12"/>
        <v>2.8333425775721472E-3</v>
      </c>
      <c r="P72" s="110" t="str">
        <f t="shared" si="13"/>
        <v>control</v>
      </c>
      <c r="Q72" s="114">
        <f t="shared" si="14"/>
        <v>7</v>
      </c>
      <c r="R72" s="115">
        <f t="shared" si="15"/>
        <v>4</v>
      </c>
      <c r="S72" t="e">
        <f>VLOOKUP(A72,'[4]ANEXO 01'!$B$4:$D$5,3,0)</f>
        <v>#N/A</v>
      </c>
    </row>
    <row r="73" spans="1:19" hidden="1">
      <c r="A73" s="105" t="s">
        <v>266</v>
      </c>
      <c r="B73" s="106" t="s">
        <v>267</v>
      </c>
      <c r="C73" s="107" t="s">
        <v>129</v>
      </c>
      <c r="D73" s="108">
        <v>120397</v>
      </c>
      <c r="E73" s="109">
        <v>929464.84</v>
      </c>
      <c r="F73" s="110"/>
      <c r="G73" s="109">
        <v>7.72</v>
      </c>
      <c r="H73" s="110">
        <v>120</v>
      </c>
      <c r="I73" s="111">
        <v>4311.1900000000005</v>
      </c>
      <c r="J73" s="112">
        <f t="shared" si="8"/>
        <v>5.6350598479873648E-3</v>
      </c>
      <c r="K73" s="110">
        <v>3</v>
      </c>
      <c r="L73" s="113">
        <f t="shared" si="9"/>
        <v>18589.2968</v>
      </c>
      <c r="M73" s="113">
        <f t="shared" si="10"/>
        <v>926.4</v>
      </c>
      <c r="N73" s="113">
        <f t="shared" si="11"/>
        <v>5237.59</v>
      </c>
      <c r="O73" s="112">
        <f t="shared" si="12"/>
        <v>5.6350598479873648E-3</v>
      </c>
      <c r="P73" s="110" t="str">
        <f t="shared" si="13"/>
        <v>control</v>
      </c>
      <c r="Q73" s="114">
        <f t="shared" si="14"/>
        <v>3</v>
      </c>
      <c r="R73" s="115">
        <f t="shared" si="15"/>
        <v>3</v>
      </c>
      <c r="S73" t="e">
        <f>VLOOKUP(A73,'[4]ANEXO 01'!$B$4:$D$5,3,0)</f>
        <v>#N/A</v>
      </c>
    </row>
    <row r="74" spans="1:19" hidden="1">
      <c r="A74" s="105" t="s">
        <v>268</v>
      </c>
      <c r="B74" s="106" t="s">
        <v>269</v>
      </c>
      <c r="C74" s="107" t="s">
        <v>129</v>
      </c>
      <c r="D74" s="108">
        <v>5104700</v>
      </c>
      <c r="E74" s="109">
        <v>408376</v>
      </c>
      <c r="F74" s="110"/>
      <c r="G74" s="109">
        <v>0.08</v>
      </c>
      <c r="H74" s="110">
        <v>200</v>
      </c>
      <c r="I74" s="111">
        <v>5070.42</v>
      </c>
      <c r="J74" s="112">
        <f t="shared" si="8"/>
        <v>1.2455237330303445E-2</v>
      </c>
      <c r="K74" s="110">
        <v>1</v>
      </c>
      <c r="L74" s="113">
        <f t="shared" si="9"/>
        <v>8167.52</v>
      </c>
      <c r="M74" s="113">
        <f t="shared" si="10"/>
        <v>16</v>
      </c>
      <c r="N74" s="113">
        <f t="shared" si="11"/>
        <v>5086.42</v>
      </c>
      <c r="O74" s="112">
        <f t="shared" si="12"/>
        <v>1.2455237330303445E-2</v>
      </c>
      <c r="P74" s="110" t="str">
        <f t="shared" si="13"/>
        <v>control</v>
      </c>
      <c r="Q74" s="114">
        <f t="shared" si="14"/>
        <v>1</v>
      </c>
      <c r="R74" s="115">
        <f t="shared" si="15"/>
        <v>1</v>
      </c>
      <c r="S74" t="e">
        <f>VLOOKUP(A74,'[4]ANEXO 01'!$B$4:$D$5,3,0)</f>
        <v>#N/A</v>
      </c>
    </row>
    <row r="75" spans="1:19" hidden="1">
      <c r="A75" s="105" t="s">
        <v>270</v>
      </c>
      <c r="B75" s="106" t="s">
        <v>271</v>
      </c>
      <c r="C75" s="107" t="s">
        <v>129</v>
      </c>
      <c r="D75" s="108">
        <v>8621</v>
      </c>
      <c r="E75" s="109">
        <v>463184.13092499995</v>
      </c>
      <c r="F75" s="110"/>
      <c r="G75" s="109">
        <v>53.727424999999997</v>
      </c>
      <c r="H75" s="110">
        <v>200</v>
      </c>
      <c r="I75" s="111">
        <v>5070.42</v>
      </c>
      <c r="J75" s="112">
        <f t="shared" si="8"/>
        <v>3.414604245705679E-2</v>
      </c>
      <c r="K75" s="110">
        <v>0</v>
      </c>
      <c r="L75" s="113">
        <f t="shared" si="9"/>
        <v>9263.6826184999991</v>
      </c>
      <c r="M75" s="113">
        <f t="shared" si="10"/>
        <v>10745.484999999999</v>
      </c>
      <c r="N75" s="113">
        <f t="shared" si="11"/>
        <v>15815.904999999999</v>
      </c>
      <c r="O75" s="112">
        <f t="shared" si="12"/>
        <v>3.414604245705679E-2</v>
      </c>
      <c r="P75" s="110" t="str">
        <f t="shared" si="13"/>
        <v>no</v>
      </c>
      <c r="Q75" s="114">
        <f t="shared" si="14"/>
        <v>0</v>
      </c>
      <c r="R75" s="115">
        <f t="shared" si="15"/>
        <v>0</v>
      </c>
      <c r="S75" t="e">
        <f>VLOOKUP(A75,'[4]ANEXO 01'!$B$4:$D$5,3,0)</f>
        <v>#N/A</v>
      </c>
    </row>
    <row r="76" spans="1:19" hidden="1">
      <c r="A76" s="105" t="s">
        <v>272</v>
      </c>
      <c r="B76" s="106" t="s">
        <v>273</v>
      </c>
      <c r="C76" s="107" t="s">
        <v>129</v>
      </c>
      <c r="D76" s="108">
        <v>50500</v>
      </c>
      <c r="E76" s="109">
        <v>65145</v>
      </c>
      <c r="F76" s="110"/>
      <c r="G76" s="109">
        <v>1.29</v>
      </c>
      <c r="H76" s="110">
        <v>200</v>
      </c>
      <c r="I76" s="111">
        <v>5070.42</v>
      </c>
      <c r="J76" s="112">
        <f t="shared" si="8"/>
        <v>8.179323048583928E-2</v>
      </c>
      <c r="K76" s="110">
        <v>0</v>
      </c>
      <c r="L76" s="113">
        <f t="shared" si="9"/>
        <v>1302.9000000000001</v>
      </c>
      <c r="M76" s="113">
        <f t="shared" si="10"/>
        <v>258</v>
      </c>
      <c r="N76" s="113">
        <f t="shared" si="11"/>
        <v>5328.42</v>
      </c>
      <c r="O76" s="112">
        <f t="shared" si="12"/>
        <v>8.179323048583928E-2</v>
      </c>
      <c r="P76" s="110" t="str">
        <f t="shared" si="13"/>
        <v>no</v>
      </c>
      <c r="Q76" s="114">
        <f t="shared" si="14"/>
        <v>0</v>
      </c>
      <c r="R76" s="115">
        <f t="shared" si="15"/>
        <v>0</v>
      </c>
      <c r="S76" t="e">
        <f>VLOOKUP(A76,'[4]ANEXO 01'!$B$4:$D$5,3,0)</f>
        <v>#N/A</v>
      </c>
    </row>
    <row r="77" spans="1:19" hidden="1">
      <c r="A77" s="105" t="s">
        <v>274</v>
      </c>
      <c r="B77" s="106" t="s">
        <v>275</v>
      </c>
      <c r="C77" s="107" t="s">
        <v>129</v>
      </c>
      <c r="D77" s="108">
        <v>279425</v>
      </c>
      <c r="E77" s="109">
        <v>2132012.75</v>
      </c>
      <c r="F77" s="110"/>
      <c r="G77" s="109">
        <v>7.63</v>
      </c>
      <c r="H77" s="110">
        <v>200</v>
      </c>
      <c r="I77" s="111">
        <v>5070.42</v>
      </c>
      <c r="J77" s="112">
        <f t="shared" si="8"/>
        <v>3.0939871255460361E-3</v>
      </c>
      <c r="K77" s="110">
        <v>4</v>
      </c>
      <c r="L77" s="113">
        <f t="shared" si="9"/>
        <v>42640.254999999997</v>
      </c>
      <c r="M77" s="113">
        <f t="shared" si="10"/>
        <v>1526</v>
      </c>
      <c r="N77" s="113">
        <f t="shared" si="11"/>
        <v>6596.42</v>
      </c>
      <c r="O77" s="112">
        <f t="shared" si="12"/>
        <v>3.0939871255460361E-3</v>
      </c>
      <c r="P77" s="110" t="str">
        <f t="shared" si="13"/>
        <v>control</v>
      </c>
      <c r="Q77" s="114">
        <f t="shared" si="14"/>
        <v>6</v>
      </c>
      <c r="R77" s="115">
        <f t="shared" si="15"/>
        <v>4</v>
      </c>
      <c r="S77" t="e">
        <f>VLOOKUP(A77,'[4]ANEXO 01'!$B$4:$D$5,3,0)</f>
        <v>#N/A</v>
      </c>
    </row>
    <row r="78" spans="1:19" hidden="1">
      <c r="A78" s="105" t="s">
        <v>276</v>
      </c>
      <c r="B78" s="106" t="s">
        <v>277</v>
      </c>
      <c r="C78" s="107" t="s">
        <v>129</v>
      </c>
      <c r="D78" s="108">
        <v>249090</v>
      </c>
      <c r="E78" s="109">
        <v>2194482.9</v>
      </c>
      <c r="F78" s="110"/>
      <c r="G78" s="109">
        <v>8.81</v>
      </c>
      <c r="H78" s="110">
        <v>260</v>
      </c>
      <c r="I78" s="111">
        <v>6200.2800000000007</v>
      </c>
      <c r="J78" s="112">
        <f t="shared" si="8"/>
        <v>3.8691939682008922E-3</v>
      </c>
      <c r="K78" s="110">
        <v>4</v>
      </c>
      <c r="L78" s="113">
        <f t="shared" si="9"/>
        <v>43889.657999999996</v>
      </c>
      <c r="M78" s="113">
        <f t="shared" si="10"/>
        <v>2290.6</v>
      </c>
      <c r="N78" s="113">
        <f t="shared" si="11"/>
        <v>8490.880000000001</v>
      </c>
      <c r="O78" s="112">
        <f t="shared" si="12"/>
        <v>3.8691939682008922E-3</v>
      </c>
      <c r="P78" s="110" t="str">
        <f t="shared" si="13"/>
        <v>control</v>
      </c>
      <c r="Q78" s="114">
        <f t="shared" si="14"/>
        <v>5</v>
      </c>
      <c r="R78" s="115">
        <f t="shared" si="15"/>
        <v>4</v>
      </c>
      <c r="S78" t="e">
        <f>VLOOKUP(A78,'[4]ANEXO 01'!$B$4:$D$5,3,0)</f>
        <v>#N/A</v>
      </c>
    </row>
    <row r="79" spans="1:19" hidden="1">
      <c r="A79" s="105" t="s">
        <v>278</v>
      </c>
      <c r="B79" s="106" t="s">
        <v>279</v>
      </c>
      <c r="C79" s="107" t="s">
        <v>129</v>
      </c>
      <c r="D79" s="108">
        <v>358110</v>
      </c>
      <c r="E79" s="109">
        <v>1665211.5000000002</v>
      </c>
      <c r="F79" s="110"/>
      <c r="G79" s="109">
        <v>4.6500000000000004</v>
      </c>
      <c r="H79" s="110">
        <v>200</v>
      </c>
      <c r="I79" s="111">
        <v>5070.42</v>
      </c>
      <c r="J79" s="112">
        <f t="shared" si="8"/>
        <v>3.6033981269046E-3</v>
      </c>
      <c r="K79" s="110">
        <v>4</v>
      </c>
      <c r="L79" s="113">
        <f t="shared" si="9"/>
        <v>33304.230000000003</v>
      </c>
      <c r="M79" s="113">
        <f t="shared" si="10"/>
        <v>930.00000000000011</v>
      </c>
      <c r="N79" s="113">
        <f t="shared" si="11"/>
        <v>6000.42</v>
      </c>
      <c r="O79" s="112">
        <f t="shared" si="12"/>
        <v>3.6033981269046E-3</v>
      </c>
      <c r="P79" s="110" t="str">
        <f t="shared" si="13"/>
        <v>control</v>
      </c>
      <c r="Q79" s="114">
        <f t="shared" si="14"/>
        <v>5</v>
      </c>
      <c r="R79" s="115">
        <f t="shared" si="15"/>
        <v>4</v>
      </c>
      <c r="S79" t="e">
        <f>VLOOKUP(A79,'[4]ANEXO 01'!$B$4:$D$5,3,0)</f>
        <v>#N/A</v>
      </c>
    </row>
    <row r="80" spans="1:19" hidden="1">
      <c r="A80" s="105" t="s">
        <v>280</v>
      </c>
      <c r="B80" s="106" t="s">
        <v>281</v>
      </c>
      <c r="C80" s="107" t="s">
        <v>129</v>
      </c>
      <c r="D80" s="108">
        <v>67490</v>
      </c>
      <c r="E80" s="109">
        <v>607410</v>
      </c>
      <c r="F80" s="110"/>
      <c r="G80" s="109">
        <v>9</v>
      </c>
      <c r="H80" s="110">
        <v>160</v>
      </c>
      <c r="I80" s="111">
        <v>5201.3600000000006</v>
      </c>
      <c r="J80" s="112">
        <f t="shared" si="8"/>
        <v>1.0933899672379448E-2</v>
      </c>
      <c r="K80" s="110">
        <v>1</v>
      </c>
      <c r="L80" s="113">
        <f t="shared" si="9"/>
        <v>12148.2</v>
      </c>
      <c r="M80" s="113">
        <f t="shared" si="10"/>
        <v>1440</v>
      </c>
      <c r="N80" s="113">
        <f t="shared" si="11"/>
        <v>6641.3600000000006</v>
      </c>
      <c r="O80" s="112">
        <f t="shared" si="12"/>
        <v>1.0933899672379448E-2</v>
      </c>
      <c r="P80" s="110" t="str">
        <f t="shared" si="13"/>
        <v>control</v>
      </c>
      <c r="Q80" s="114">
        <f t="shared" si="14"/>
        <v>1</v>
      </c>
      <c r="R80" s="115">
        <f t="shared" si="15"/>
        <v>1</v>
      </c>
      <c r="S80" t="e">
        <f>VLOOKUP(A80,'[4]ANEXO 01'!$B$4:$D$5,3,0)</f>
        <v>#N/A</v>
      </c>
    </row>
    <row r="81" spans="1:19" hidden="1">
      <c r="A81" s="105" t="s">
        <v>282</v>
      </c>
      <c r="B81" s="106" t="s">
        <v>283</v>
      </c>
      <c r="C81" s="107" t="s">
        <v>129</v>
      </c>
      <c r="D81" s="108">
        <v>93400</v>
      </c>
      <c r="E81" s="109">
        <v>223226</v>
      </c>
      <c r="F81" s="110"/>
      <c r="G81" s="109">
        <v>2.39</v>
      </c>
      <c r="H81" s="110">
        <v>200</v>
      </c>
      <c r="I81" s="111">
        <v>6200.2800000000007</v>
      </c>
      <c r="J81" s="112">
        <f t="shared" si="8"/>
        <v>2.991712434931415E-2</v>
      </c>
      <c r="K81" s="110">
        <v>0</v>
      </c>
      <c r="L81" s="113">
        <f t="shared" si="9"/>
        <v>4464.5200000000004</v>
      </c>
      <c r="M81" s="113">
        <f t="shared" si="10"/>
        <v>478</v>
      </c>
      <c r="N81" s="113">
        <f t="shared" si="11"/>
        <v>6678.2800000000007</v>
      </c>
      <c r="O81" s="112">
        <f t="shared" si="12"/>
        <v>2.991712434931415E-2</v>
      </c>
      <c r="P81" s="110" t="str">
        <f t="shared" si="13"/>
        <v>no</v>
      </c>
      <c r="Q81" s="114">
        <f t="shared" si="14"/>
        <v>0</v>
      </c>
      <c r="R81" s="115">
        <f t="shared" si="15"/>
        <v>0</v>
      </c>
      <c r="S81" t="e">
        <f>VLOOKUP(A81,'[4]ANEXO 01'!$B$4:$D$5,3,0)</f>
        <v>#N/A</v>
      </c>
    </row>
    <row r="82" spans="1:19" hidden="1">
      <c r="A82" s="105" t="s">
        <v>284</v>
      </c>
      <c r="B82" s="106" t="s">
        <v>285</v>
      </c>
      <c r="C82" s="107" t="s">
        <v>129</v>
      </c>
      <c r="D82" s="108">
        <v>162250</v>
      </c>
      <c r="E82" s="109">
        <v>816117.5</v>
      </c>
      <c r="F82" s="110"/>
      <c r="G82" s="109">
        <v>5.03</v>
      </c>
      <c r="H82" s="110">
        <v>200</v>
      </c>
      <c r="I82" s="111">
        <v>5070.42</v>
      </c>
      <c r="J82" s="112">
        <f t="shared" si="8"/>
        <v>7.4455210187258578E-3</v>
      </c>
      <c r="K82" s="110">
        <v>2</v>
      </c>
      <c r="L82" s="113">
        <f t="shared" si="9"/>
        <v>16322.35</v>
      </c>
      <c r="M82" s="113">
        <f t="shared" si="10"/>
        <v>1006</v>
      </c>
      <c r="N82" s="113">
        <f t="shared" si="11"/>
        <v>6076.42</v>
      </c>
      <c r="O82" s="112">
        <f t="shared" si="12"/>
        <v>7.4455210187258578E-3</v>
      </c>
      <c r="P82" s="110" t="str">
        <f t="shared" si="13"/>
        <v>control</v>
      </c>
      <c r="Q82" s="114">
        <f t="shared" si="14"/>
        <v>2</v>
      </c>
      <c r="R82" s="115">
        <f t="shared" si="15"/>
        <v>2</v>
      </c>
      <c r="S82" t="e">
        <f>VLOOKUP(A82,'[4]ANEXO 01'!$B$4:$D$5,3,0)</f>
        <v>#N/A</v>
      </c>
    </row>
    <row r="83" spans="1:19" hidden="1">
      <c r="A83" s="105" t="s">
        <v>286</v>
      </c>
      <c r="B83" s="106" t="s">
        <v>287</v>
      </c>
      <c r="C83" s="107" t="s">
        <v>129</v>
      </c>
      <c r="D83" s="108">
        <v>102112</v>
      </c>
      <c r="E83" s="109">
        <v>7045728</v>
      </c>
      <c r="F83" s="110"/>
      <c r="G83" s="109">
        <v>69</v>
      </c>
      <c r="H83" s="110">
        <v>200</v>
      </c>
      <c r="I83" s="111">
        <v>6500</v>
      </c>
      <c r="J83" s="112">
        <f t="shared" si="8"/>
        <v>2.8811784956785163E-3</v>
      </c>
      <c r="K83" s="110">
        <v>4</v>
      </c>
      <c r="L83" s="113">
        <f t="shared" si="9"/>
        <v>140914.56</v>
      </c>
      <c r="M83" s="113">
        <f t="shared" si="10"/>
        <v>13800</v>
      </c>
      <c r="N83" s="113">
        <f t="shared" si="11"/>
        <v>20300</v>
      </c>
      <c r="O83" s="112">
        <f t="shared" si="12"/>
        <v>2.8811784956785163E-3</v>
      </c>
      <c r="P83" s="110" t="str">
        <f t="shared" si="13"/>
        <v>control</v>
      </c>
      <c r="Q83" s="114">
        <f t="shared" si="14"/>
        <v>6</v>
      </c>
      <c r="R83" s="115">
        <f t="shared" si="15"/>
        <v>4</v>
      </c>
      <c r="S83" t="str">
        <f>VLOOKUP(A83,'[4]ANEXO 01'!$B$4:$D$5,3,0)</f>
        <v>BUPRENORFINA 35 µg/h (20 mg COMO BASE) PARCHE</v>
      </c>
    </row>
    <row r="84" spans="1:19" hidden="1">
      <c r="A84" s="105" t="s">
        <v>288</v>
      </c>
      <c r="B84" s="106" t="s">
        <v>289</v>
      </c>
      <c r="C84" s="107" t="s">
        <v>129</v>
      </c>
      <c r="D84" s="108">
        <v>76000</v>
      </c>
      <c r="E84" s="109">
        <v>309320</v>
      </c>
      <c r="F84" s="110"/>
      <c r="G84" s="109">
        <v>4.07</v>
      </c>
      <c r="H84" s="110">
        <v>200</v>
      </c>
      <c r="I84" s="111">
        <v>5070.42</v>
      </c>
      <c r="J84" s="112">
        <f t="shared" si="8"/>
        <v>1.9023729471097893E-2</v>
      </c>
      <c r="K84" s="110">
        <v>1</v>
      </c>
      <c r="L84" s="113">
        <f t="shared" si="9"/>
        <v>6186.4000000000005</v>
      </c>
      <c r="M84" s="113">
        <f t="shared" si="10"/>
        <v>814</v>
      </c>
      <c r="N84" s="113">
        <f t="shared" si="11"/>
        <v>5884.42</v>
      </c>
      <c r="O84" s="112">
        <f t="shared" si="12"/>
        <v>1.9023729471097893E-2</v>
      </c>
      <c r="P84" s="110" t="str">
        <f t="shared" si="13"/>
        <v>control</v>
      </c>
      <c r="Q84" s="114">
        <f t="shared" si="14"/>
        <v>1</v>
      </c>
      <c r="R84" s="115">
        <f t="shared" si="15"/>
        <v>1</v>
      </c>
      <c r="S84" t="e">
        <f>VLOOKUP(A84,'[4]ANEXO 01'!$B$4:$D$5,3,0)</f>
        <v>#N/A</v>
      </c>
    </row>
    <row r="85" spans="1:19" hidden="1">
      <c r="A85" s="105" t="s">
        <v>290</v>
      </c>
      <c r="B85" s="106" t="s">
        <v>291</v>
      </c>
      <c r="C85" s="107" t="s">
        <v>129</v>
      </c>
      <c r="D85" s="108">
        <v>65200</v>
      </c>
      <c r="E85" s="109">
        <v>440100</v>
      </c>
      <c r="F85" s="110"/>
      <c r="G85" s="109">
        <v>6.75</v>
      </c>
      <c r="H85" s="110">
        <v>140</v>
      </c>
      <c r="I85" s="111">
        <v>6200.2800000000007</v>
      </c>
      <c r="J85" s="112">
        <f t="shared" si="8"/>
        <v>1.6235582822085891E-2</v>
      </c>
      <c r="K85" s="110">
        <v>1</v>
      </c>
      <c r="L85" s="113">
        <f t="shared" si="9"/>
        <v>8802</v>
      </c>
      <c r="M85" s="113">
        <f t="shared" si="10"/>
        <v>945</v>
      </c>
      <c r="N85" s="113">
        <f t="shared" si="11"/>
        <v>7145.2800000000007</v>
      </c>
      <c r="O85" s="112">
        <f t="shared" si="12"/>
        <v>1.6235582822085891E-2</v>
      </c>
      <c r="P85" s="110" t="str">
        <f t="shared" si="13"/>
        <v>control</v>
      </c>
      <c r="Q85" s="114">
        <f t="shared" si="14"/>
        <v>1</v>
      </c>
      <c r="R85" s="115">
        <f t="shared" si="15"/>
        <v>1</v>
      </c>
      <c r="S85" t="e">
        <f>VLOOKUP(A85,'[4]ANEXO 01'!$B$4:$D$5,3,0)</f>
        <v>#N/A</v>
      </c>
    </row>
    <row r="86" spans="1:19" hidden="1">
      <c r="A86" s="105" t="s">
        <v>292</v>
      </c>
      <c r="B86" s="106" t="s">
        <v>293</v>
      </c>
      <c r="C86" s="107" t="s">
        <v>129</v>
      </c>
      <c r="D86" s="108">
        <v>638250</v>
      </c>
      <c r="E86" s="109">
        <v>504217.5</v>
      </c>
      <c r="F86" s="110"/>
      <c r="G86" s="109">
        <v>0.79</v>
      </c>
      <c r="H86" s="110">
        <v>200</v>
      </c>
      <c r="I86" s="111">
        <v>6200.2800000000007</v>
      </c>
      <c r="J86" s="112">
        <f t="shared" si="8"/>
        <v>1.2610193021860608E-2</v>
      </c>
      <c r="K86" s="110">
        <v>1</v>
      </c>
      <c r="L86" s="113">
        <f t="shared" si="9"/>
        <v>10084.35</v>
      </c>
      <c r="M86" s="113">
        <f t="shared" si="10"/>
        <v>158</v>
      </c>
      <c r="N86" s="113">
        <f t="shared" si="11"/>
        <v>6358.2800000000007</v>
      </c>
      <c r="O86" s="112">
        <f t="shared" si="12"/>
        <v>1.2610193021860608E-2</v>
      </c>
      <c r="P86" s="110" t="str">
        <f t="shared" si="13"/>
        <v>control</v>
      </c>
      <c r="Q86" s="114">
        <f t="shared" si="14"/>
        <v>1</v>
      </c>
      <c r="R86" s="115">
        <f t="shared" si="15"/>
        <v>1</v>
      </c>
      <c r="S86" t="e">
        <f>VLOOKUP(A86,'[4]ANEXO 01'!$B$4:$D$5,3,0)</f>
        <v>#N/A</v>
      </c>
    </row>
    <row r="87" spans="1:19" hidden="1">
      <c r="A87" s="105" t="s">
        <v>294</v>
      </c>
      <c r="B87" s="106" t="s">
        <v>295</v>
      </c>
      <c r="C87" s="107" t="s">
        <v>129</v>
      </c>
      <c r="D87" s="108">
        <v>4194200</v>
      </c>
      <c r="E87" s="109">
        <v>796898</v>
      </c>
      <c r="F87" s="110"/>
      <c r="G87" s="109">
        <v>0.19</v>
      </c>
      <c r="H87" s="110">
        <v>200</v>
      </c>
      <c r="I87" s="111">
        <v>5070.42</v>
      </c>
      <c r="J87" s="112">
        <f t="shared" si="8"/>
        <v>6.4103812533097089E-3</v>
      </c>
      <c r="K87" s="110">
        <v>3</v>
      </c>
      <c r="L87" s="113">
        <f t="shared" si="9"/>
        <v>15937.960000000001</v>
      </c>
      <c r="M87" s="113">
        <f t="shared" si="10"/>
        <v>38</v>
      </c>
      <c r="N87" s="113">
        <f t="shared" si="11"/>
        <v>5108.42</v>
      </c>
      <c r="O87" s="112">
        <f t="shared" si="12"/>
        <v>6.4103812533097089E-3</v>
      </c>
      <c r="P87" s="110" t="str">
        <f t="shared" si="13"/>
        <v>control</v>
      </c>
      <c r="Q87" s="114">
        <f t="shared" si="14"/>
        <v>3</v>
      </c>
      <c r="R87" s="115">
        <f t="shared" si="15"/>
        <v>3</v>
      </c>
      <c r="S87" t="e">
        <f>VLOOKUP(A87,'[4]ANEXO 01'!$B$4:$D$5,3,0)</f>
        <v>#N/A</v>
      </c>
    </row>
    <row r="88" spans="1:19" hidden="1">
      <c r="A88" s="105" t="s">
        <v>296</v>
      </c>
      <c r="B88" s="106" t="s">
        <v>297</v>
      </c>
      <c r="C88" s="107" t="s">
        <v>129</v>
      </c>
      <c r="D88" s="108">
        <v>21500</v>
      </c>
      <c r="E88" s="109">
        <v>391730</v>
      </c>
      <c r="F88" s="110"/>
      <c r="G88" s="109">
        <v>18.22</v>
      </c>
      <c r="H88" s="110">
        <v>200</v>
      </c>
      <c r="I88" s="111">
        <v>6200.2800000000007</v>
      </c>
      <c r="J88" s="112">
        <f t="shared" si="8"/>
        <v>2.513026829704133E-2</v>
      </c>
      <c r="K88" s="110">
        <v>0</v>
      </c>
      <c r="L88" s="113">
        <f t="shared" si="9"/>
        <v>7834.6</v>
      </c>
      <c r="M88" s="113">
        <f t="shared" si="10"/>
        <v>3644</v>
      </c>
      <c r="N88" s="113">
        <f t="shared" si="11"/>
        <v>9844.2800000000007</v>
      </c>
      <c r="O88" s="112">
        <f t="shared" si="12"/>
        <v>2.513026829704133E-2</v>
      </c>
      <c r="P88" s="110" t="str">
        <f t="shared" si="13"/>
        <v>no</v>
      </c>
      <c r="Q88" s="114">
        <f t="shared" si="14"/>
        <v>0</v>
      </c>
      <c r="R88" s="115">
        <f t="shared" si="15"/>
        <v>0</v>
      </c>
      <c r="S88" t="e">
        <f>VLOOKUP(A88,'[4]ANEXO 01'!$B$4:$D$5,3,0)</f>
        <v>#N/A</v>
      </c>
    </row>
    <row r="89" spans="1:19" hidden="1">
      <c r="A89" s="105" t="s">
        <v>298</v>
      </c>
      <c r="B89" s="106" t="s">
        <v>299</v>
      </c>
      <c r="C89" s="107" t="s">
        <v>129</v>
      </c>
      <c r="D89" s="108">
        <v>1528410</v>
      </c>
      <c r="E89" s="109">
        <v>1077529.05</v>
      </c>
      <c r="F89" s="110"/>
      <c r="G89" s="109">
        <v>0.70499999999999996</v>
      </c>
      <c r="H89" s="110">
        <v>200</v>
      </c>
      <c r="I89" s="111">
        <v>5070.42</v>
      </c>
      <c r="J89" s="112">
        <f t="shared" si="8"/>
        <v>4.8364542932740418E-3</v>
      </c>
      <c r="K89" s="110">
        <v>4</v>
      </c>
      <c r="L89" s="113">
        <f t="shared" si="9"/>
        <v>21550.581000000002</v>
      </c>
      <c r="M89" s="113">
        <f t="shared" si="10"/>
        <v>141</v>
      </c>
      <c r="N89" s="113">
        <f t="shared" si="11"/>
        <v>5211.42</v>
      </c>
      <c r="O89" s="112">
        <f t="shared" si="12"/>
        <v>4.8364542932740418E-3</v>
      </c>
      <c r="P89" s="110" t="str">
        <f t="shared" si="13"/>
        <v>control</v>
      </c>
      <c r="Q89" s="114">
        <f t="shared" si="14"/>
        <v>4</v>
      </c>
      <c r="R89" s="115">
        <f t="shared" si="15"/>
        <v>4</v>
      </c>
      <c r="S89" t="e">
        <f>VLOOKUP(A89,'[4]ANEXO 01'!$B$4:$D$5,3,0)</f>
        <v>#N/A</v>
      </c>
    </row>
    <row r="90" spans="1:19" hidden="1">
      <c r="A90" s="105" t="s">
        <v>300</v>
      </c>
      <c r="B90" s="106" t="s">
        <v>301</v>
      </c>
      <c r="C90" s="107" t="s">
        <v>129</v>
      </c>
      <c r="D90" s="108">
        <v>8935100</v>
      </c>
      <c r="E90" s="109">
        <v>357404</v>
      </c>
      <c r="F90" s="110"/>
      <c r="G90" s="109">
        <v>0.04</v>
      </c>
      <c r="H90" s="110">
        <v>200</v>
      </c>
      <c r="I90" s="111">
        <v>5070.42</v>
      </c>
      <c r="J90" s="112">
        <f t="shared" si="8"/>
        <v>1.4209186243019105E-2</v>
      </c>
      <c r="K90" s="110">
        <v>1</v>
      </c>
      <c r="L90" s="113">
        <f t="shared" si="9"/>
        <v>7148.08</v>
      </c>
      <c r="M90" s="113">
        <f t="shared" si="10"/>
        <v>8</v>
      </c>
      <c r="N90" s="113">
        <f t="shared" si="11"/>
        <v>5078.42</v>
      </c>
      <c r="O90" s="112">
        <f t="shared" si="12"/>
        <v>1.4209186243019105E-2</v>
      </c>
      <c r="P90" s="110" t="str">
        <f t="shared" si="13"/>
        <v>control</v>
      </c>
      <c r="Q90" s="114">
        <f t="shared" si="14"/>
        <v>1</v>
      </c>
      <c r="R90" s="115">
        <f t="shared" si="15"/>
        <v>1</v>
      </c>
      <c r="S90" t="e">
        <f>VLOOKUP(A90,'[4]ANEXO 01'!$B$4:$D$5,3,0)</f>
        <v>#N/A</v>
      </c>
    </row>
    <row r="91" spans="1:19" hidden="1">
      <c r="A91" s="105" t="s">
        <v>302</v>
      </c>
      <c r="B91" s="106" t="s">
        <v>303</v>
      </c>
      <c r="C91" s="107" t="s">
        <v>129</v>
      </c>
      <c r="D91" s="108">
        <v>113250</v>
      </c>
      <c r="E91" s="109">
        <v>1409962.5</v>
      </c>
      <c r="F91" s="110"/>
      <c r="G91" s="109">
        <v>12.45</v>
      </c>
      <c r="H91" s="110">
        <v>120</v>
      </c>
      <c r="I91" s="111">
        <v>4311.1900000000005</v>
      </c>
      <c r="J91" s="112">
        <f t="shared" si="8"/>
        <v>4.1172655301116171E-3</v>
      </c>
      <c r="K91" s="110">
        <v>4</v>
      </c>
      <c r="L91" s="113">
        <f t="shared" si="9"/>
        <v>28199.25</v>
      </c>
      <c r="M91" s="113">
        <f t="shared" si="10"/>
        <v>1494</v>
      </c>
      <c r="N91" s="113">
        <f t="shared" si="11"/>
        <v>5805.1900000000005</v>
      </c>
      <c r="O91" s="112">
        <f t="shared" si="12"/>
        <v>4.1172655301116171E-3</v>
      </c>
      <c r="P91" s="110" t="str">
        <f t="shared" si="13"/>
        <v>control</v>
      </c>
      <c r="Q91" s="114">
        <f t="shared" si="14"/>
        <v>4</v>
      </c>
      <c r="R91" s="115">
        <f t="shared" si="15"/>
        <v>4</v>
      </c>
      <c r="S91" t="e">
        <f>VLOOKUP(A91,'[4]ANEXO 01'!$B$4:$D$5,3,0)</f>
        <v>#N/A</v>
      </c>
    </row>
    <row r="92" spans="1:19" hidden="1">
      <c r="A92" s="105" t="s">
        <v>304</v>
      </c>
      <c r="B92" s="106" t="s">
        <v>305</v>
      </c>
      <c r="C92" s="107" t="s">
        <v>129</v>
      </c>
      <c r="D92" s="108">
        <v>28861800</v>
      </c>
      <c r="E92" s="109">
        <v>6349596</v>
      </c>
      <c r="F92" s="110"/>
      <c r="G92" s="109">
        <v>0.22</v>
      </c>
      <c r="H92" s="110">
        <v>200</v>
      </c>
      <c r="I92" s="111">
        <v>5070.42</v>
      </c>
      <c r="J92" s="112">
        <f t="shared" si="8"/>
        <v>8.0547171820065399E-4</v>
      </c>
      <c r="K92" s="110">
        <v>4</v>
      </c>
      <c r="L92" s="113">
        <f t="shared" si="9"/>
        <v>126991.92</v>
      </c>
      <c r="M92" s="113">
        <f t="shared" si="10"/>
        <v>44</v>
      </c>
      <c r="N92" s="113">
        <f t="shared" si="11"/>
        <v>5114.42</v>
      </c>
      <c r="O92" s="112">
        <f t="shared" si="12"/>
        <v>8.0547171820065399E-4</v>
      </c>
      <c r="P92" s="110" t="str">
        <f t="shared" si="13"/>
        <v>control</v>
      </c>
      <c r="Q92" s="114">
        <f t="shared" si="14"/>
        <v>24</v>
      </c>
      <c r="R92" s="115">
        <f t="shared" si="15"/>
        <v>4</v>
      </c>
      <c r="S92" t="e">
        <f>VLOOKUP(A92,'[4]ANEXO 01'!$B$4:$D$5,3,0)</f>
        <v>#N/A</v>
      </c>
    </row>
    <row r="93" spans="1:19" hidden="1">
      <c r="A93" s="105" t="s">
        <v>306</v>
      </c>
      <c r="B93" s="106" t="s">
        <v>307</v>
      </c>
      <c r="C93" s="107" t="s">
        <v>129</v>
      </c>
      <c r="D93" s="108">
        <v>5276600</v>
      </c>
      <c r="E93" s="109">
        <v>2057874</v>
      </c>
      <c r="F93" s="110"/>
      <c r="G93" s="109">
        <v>0.39</v>
      </c>
      <c r="H93" s="110">
        <v>200</v>
      </c>
      <c r="I93" s="111">
        <v>5070.42</v>
      </c>
      <c r="J93" s="112">
        <f t="shared" si="8"/>
        <v>2.5018149799258846E-3</v>
      </c>
      <c r="K93" s="110">
        <v>4</v>
      </c>
      <c r="L93" s="113">
        <f t="shared" si="9"/>
        <v>41157.480000000003</v>
      </c>
      <c r="M93" s="113">
        <f t="shared" si="10"/>
        <v>78</v>
      </c>
      <c r="N93" s="113">
        <f t="shared" si="11"/>
        <v>5148.42</v>
      </c>
      <c r="O93" s="112">
        <f t="shared" si="12"/>
        <v>2.5018149799258846E-3</v>
      </c>
      <c r="P93" s="110" t="str">
        <f t="shared" si="13"/>
        <v>control</v>
      </c>
      <c r="Q93" s="114">
        <f t="shared" si="14"/>
        <v>7</v>
      </c>
      <c r="R93" s="115">
        <f t="shared" si="15"/>
        <v>4</v>
      </c>
      <c r="S93" t="e">
        <f>VLOOKUP(A93,'[4]ANEXO 01'!$B$4:$D$5,3,0)</f>
        <v>#N/A</v>
      </c>
    </row>
    <row r="94" spans="1:19" hidden="1">
      <c r="A94" s="105" t="s">
        <v>308</v>
      </c>
      <c r="B94" s="106" t="s">
        <v>309</v>
      </c>
      <c r="C94" s="107" t="s">
        <v>129</v>
      </c>
      <c r="D94" s="108">
        <v>47329500</v>
      </c>
      <c r="E94" s="109">
        <v>3786360</v>
      </c>
      <c r="F94" s="110"/>
      <c r="G94" s="109">
        <v>0.08</v>
      </c>
      <c r="H94" s="110">
        <v>200</v>
      </c>
      <c r="I94" s="111">
        <v>5070.42</v>
      </c>
      <c r="J94" s="112">
        <f t="shared" si="8"/>
        <v>1.3433535110237802E-3</v>
      </c>
      <c r="K94" s="110">
        <v>4</v>
      </c>
      <c r="L94" s="113">
        <f t="shared" si="9"/>
        <v>75727.199999999997</v>
      </c>
      <c r="M94" s="113">
        <f t="shared" si="10"/>
        <v>16</v>
      </c>
      <c r="N94" s="113">
        <f t="shared" si="11"/>
        <v>5086.42</v>
      </c>
      <c r="O94" s="112">
        <f t="shared" si="12"/>
        <v>1.3433535110237802E-3</v>
      </c>
      <c r="P94" s="110" t="str">
        <f t="shared" si="13"/>
        <v>control</v>
      </c>
      <c r="Q94" s="114">
        <f t="shared" si="14"/>
        <v>14</v>
      </c>
      <c r="R94" s="115">
        <f t="shared" si="15"/>
        <v>4</v>
      </c>
      <c r="S94" t="e">
        <f>VLOOKUP(A94,'[4]ANEXO 01'!$B$4:$D$5,3,0)</f>
        <v>#N/A</v>
      </c>
    </row>
    <row r="95" spans="1:19" hidden="1">
      <c r="A95" s="105" t="s">
        <v>310</v>
      </c>
      <c r="B95" s="106" t="s">
        <v>311</v>
      </c>
      <c r="C95" s="107" t="s">
        <v>129</v>
      </c>
      <c r="D95" s="108">
        <v>10800</v>
      </c>
      <c r="E95" s="109">
        <v>269892</v>
      </c>
      <c r="F95" s="110"/>
      <c r="G95" s="109">
        <v>24.99</v>
      </c>
      <c r="H95" s="110">
        <v>200</v>
      </c>
      <c r="I95" s="110">
        <v>6200.2800000000007</v>
      </c>
      <c r="J95" s="112">
        <f t="shared" si="8"/>
        <v>4.1491707794228803E-2</v>
      </c>
      <c r="K95" s="110">
        <v>0</v>
      </c>
      <c r="L95" s="113">
        <f t="shared" si="9"/>
        <v>5397.84</v>
      </c>
      <c r="M95" s="113">
        <f t="shared" si="10"/>
        <v>4998</v>
      </c>
      <c r="N95" s="113">
        <f t="shared" si="11"/>
        <v>11198.28</v>
      </c>
      <c r="O95" s="112">
        <f t="shared" si="12"/>
        <v>4.1491707794228803E-2</v>
      </c>
      <c r="P95" s="110" t="str">
        <f t="shared" si="13"/>
        <v>no</v>
      </c>
      <c r="Q95" s="114">
        <f t="shared" si="14"/>
        <v>0</v>
      </c>
      <c r="R95" s="115">
        <f t="shared" si="15"/>
        <v>0</v>
      </c>
      <c r="S95" t="e">
        <f>VLOOKUP(A95,'[4]ANEXO 01'!$B$4:$D$5,3,0)</f>
        <v>#N/A</v>
      </c>
    </row>
    <row r="96" spans="1:19" hidden="1">
      <c r="A96" s="105" t="s">
        <v>312</v>
      </c>
      <c r="B96" s="106" t="s">
        <v>313</v>
      </c>
      <c r="C96" s="107" t="s">
        <v>129</v>
      </c>
      <c r="D96" s="108">
        <v>1798800</v>
      </c>
      <c r="E96" s="109">
        <v>197868</v>
      </c>
      <c r="F96" s="110"/>
      <c r="G96" s="109">
        <v>0.11</v>
      </c>
      <c r="H96" s="110">
        <v>200</v>
      </c>
      <c r="I96" s="111">
        <v>5070.42</v>
      </c>
      <c r="J96" s="112">
        <f t="shared" si="8"/>
        <v>2.5736450563001598E-2</v>
      </c>
      <c r="K96" s="110">
        <v>0</v>
      </c>
      <c r="L96" s="113">
        <f t="shared" si="9"/>
        <v>3957.36</v>
      </c>
      <c r="M96" s="113">
        <f t="shared" si="10"/>
        <v>22</v>
      </c>
      <c r="N96" s="113">
        <f t="shared" si="11"/>
        <v>5092.42</v>
      </c>
      <c r="O96" s="112">
        <f t="shared" si="12"/>
        <v>2.5736450563001598E-2</v>
      </c>
      <c r="P96" s="110" t="str">
        <f t="shared" si="13"/>
        <v>no</v>
      </c>
      <c r="Q96" s="114">
        <f t="shared" si="14"/>
        <v>0</v>
      </c>
      <c r="R96" s="115">
        <f t="shared" si="15"/>
        <v>0</v>
      </c>
      <c r="S96" t="e">
        <f>VLOOKUP(A96,'[4]ANEXO 01'!$B$4:$D$5,3,0)</f>
        <v>#N/A</v>
      </c>
    </row>
    <row r="97" spans="1:19" hidden="1">
      <c r="A97" s="105" t="s">
        <v>314</v>
      </c>
      <c r="B97" s="106" t="s">
        <v>315</v>
      </c>
      <c r="C97" s="107" t="s">
        <v>129</v>
      </c>
      <c r="D97" s="108">
        <v>226300</v>
      </c>
      <c r="E97" s="109">
        <v>40734</v>
      </c>
      <c r="F97" s="110"/>
      <c r="G97" s="109">
        <v>0.18</v>
      </c>
      <c r="H97" s="110">
        <v>260</v>
      </c>
      <c r="I97" s="111">
        <v>5070.42</v>
      </c>
      <c r="J97" s="112">
        <f t="shared" si="8"/>
        <v>0.12562527618205921</v>
      </c>
      <c r="K97" s="110">
        <v>0</v>
      </c>
      <c r="L97" s="113">
        <f t="shared" si="9"/>
        <v>814.68000000000006</v>
      </c>
      <c r="M97" s="113">
        <f t="shared" si="10"/>
        <v>46.8</v>
      </c>
      <c r="N97" s="113">
        <f t="shared" si="11"/>
        <v>5117.22</v>
      </c>
      <c r="O97" s="112">
        <f t="shared" si="12"/>
        <v>0.12562527618205921</v>
      </c>
      <c r="P97" s="110" t="str">
        <f t="shared" si="13"/>
        <v>no</v>
      </c>
      <c r="Q97" s="114">
        <f t="shared" si="14"/>
        <v>0</v>
      </c>
      <c r="R97" s="115">
        <f t="shared" si="15"/>
        <v>0</v>
      </c>
      <c r="S97" t="e">
        <f>VLOOKUP(A97,'[4]ANEXO 01'!$B$4:$D$5,3,0)</f>
        <v>#N/A</v>
      </c>
    </row>
    <row r="98" spans="1:19" hidden="1">
      <c r="A98" s="105" t="s">
        <v>316</v>
      </c>
      <c r="B98" s="106" t="s">
        <v>317</v>
      </c>
      <c r="C98" s="107" t="s">
        <v>129</v>
      </c>
      <c r="D98" s="108">
        <v>1184400</v>
      </c>
      <c r="E98" s="109">
        <v>177660</v>
      </c>
      <c r="F98" s="110"/>
      <c r="G98" s="109">
        <v>0.15</v>
      </c>
      <c r="H98" s="110">
        <v>200</v>
      </c>
      <c r="I98" s="111">
        <v>5070.42</v>
      </c>
      <c r="J98" s="112">
        <f t="shared" si="8"/>
        <v>2.8708882134414051E-2</v>
      </c>
      <c r="K98" s="110">
        <v>0</v>
      </c>
      <c r="L98" s="113">
        <f t="shared" si="9"/>
        <v>3553.2000000000003</v>
      </c>
      <c r="M98" s="113">
        <f t="shared" si="10"/>
        <v>30</v>
      </c>
      <c r="N98" s="113">
        <f t="shared" si="11"/>
        <v>5100.42</v>
      </c>
      <c r="O98" s="112">
        <f t="shared" si="12"/>
        <v>2.8708882134414051E-2</v>
      </c>
      <c r="P98" s="110" t="str">
        <f t="shared" si="13"/>
        <v>no</v>
      </c>
      <c r="Q98" s="114">
        <f t="shared" si="14"/>
        <v>0</v>
      </c>
      <c r="R98" s="115">
        <f t="shared" si="15"/>
        <v>0</v>
      </c>
      <c r="S98" t="e">
        <f>VLOOKUP(A98,'[4]ANEXO 01'!$B$4:$D$5,3,0)</f>
        <v>#N/A</v>
      </c>
    </row>
    <row r="99" spans="1:19" hidden="1">
      <c r="A99" s="105" t="s">
        <v>318</v>
      </c>
      <c r="B99" s="106" t="s">
        <v>319</v>
      </c>
      <c r="C99" s="107" t="s">
        <v>129</v>
      </c>
      <c r="D99" s="108">
        <v>452025</v>
      </c>
      <c r="E99" s="109">
        <v>2133558</v>
      </c>
      <c r="F99" s="110"/>
      <c r="G99" s="109">
        <v>4.72</v>
      </c>
      <c r="H99" s="110">
        <v>120</v>
      </c>
      <c r="I99" s="111">
        <v>4311.1900000000005</v>
      </c>
      <c r="J99" s="112">
        <f t="shared" si="8"/>
        <v>2.2861295544812938E-3</v>
      </c>
      <c r="K99" s="110">
        <v>4</v>
      </c>
      <c r="L99" s="113">
        <f t="shared" si="9"/>
        <v>42671.16</v>
      </c>
      <c r="M99" s="113">
        <f t="shared" si="10"/>
        <v>566.4</v>
      </c>
      <c r="N99" s="113">
        <f t="shared" si="11"/>
        <v>4877.59</v>
      </c>
      <c r="O99" s="112">
        <f t="shared" si="12"/>
        <v>2.2861295544812938E-3</v>
      </c>
      <c r="P99" s="110" t="str">
        <f t="shared" si="13"/>
        <v>control</v>
      </c>
      <c r="Q99" s="114">
        <f t="shared" si="14"/>
        <v>8</v>
      </c>
      <c r="R99" s="115">
        <f t="shared" si="15"/>
        <v>4</v>
      </c>
      <c r="S99" t="e">
        <f>VLOOKUP(A99,'[4]ANEXO 01'!$B$4:$D$5,3,0)</f>
        <v>#N/A</v>
      </c>
    </row>
    <row r="100" spans="1:19" hidden="1">
      <c r="A100" s="105" t="s">
        <v>320</v>
      </c>
      <c r="B100" s="106" t="s">
        <v>321</v>
      </c>
      <c r="C100" s="107" t="s">
        <v>129</v>
      </c>
      <c r="D100" s="108">
        <v>27363100</v>
      </c>
      <c r="E100" s="109">
        <v>7114406</v>
      </c>
      <c r="F100" s="110"/>
      <c r="G100" s="109">
        <v>0.26</v>
      </c>
      <c r="H100" s="110">
        <v>200</v>
      </c>
      <c r="I100" s="111">
        <v>5070.42</v>
      </c>
      <c r="J100" s="112">
        <f t="shared" si="8"/>
        <v>7.2000670189471903E-4</v>
      </c>
      <c r="K100" s="110">
        <v>4</v>
      </c>
      <c r="L100" s="113">
        <f t="shared" si="9"/>
        <v>142288.12</v>
      </c>
      <c r="M100" s="113">
        <f t="shared" si="10"/>
        <v>52</v>
      </c>
      <c r="N100" s="113">
        <f t="shared" si="11"/>
        <v>5122.42</v>
      </c>
      <c r="O100" s="112">
        <f t="shared" si="12"/>
        <v>7.2000670189471903E-4</v>
      </c>
      <c r="P100" s="110" t="str">
        <f t="shared" si="13"/>
        <v>control</v>
      </c>
      <c r="Q100" s="114">
        <f t="shared" si="14"/>
        <v>27</v>
      </c>
      <c r="R100" s="115">
        <f t="shared" si="15"/>
        <v>4</v>
      </c>
      <c r="S100" t="e">
        <f>VLOOKUP(A100,'[4]ANEXO 01'!$B$4:$D$5,3,0)</f>
        <v>#N/A</v>
      </c>
    </row>
    <row r="101" spans="1:19" hidden="1">
      <c r="A101" s="105" t="s">
        <v>322</v>
      </c>
      <c r="B101" s="106" t="s">
        <v>323</v>
      </c>
      <c r="C101" s="107" t="s">
        <v>129</v>
      </c>
      <c r="D101" s="108">
        <v>1238200</v>
      </c>
      <c r="E101" s="109">
        <v>1436312</v>
      </c>
      <c r="F101" s="110"/>
      <c r="G101" s="109">
        <v>1.1599999999999999</v>
      </c>
      <c r="H101" s="110">
        <v>270</v>
      </c>
      <c r="I101" s="111">
        <v>6200.2800000000007</v>
      </c>
      <c r="J101" s="112">
        <f t="shared" si="8"/>
        <v>4.5348642913238908E-3</v>
      </c>
      <c r="K101" s="110">
        <v>4</v>
      </c>
      <c r="L101" s="113">
        <f t="shared" si="9"/>
        <v>28726.240000000002</v>
      </c>
      <c r="M101" s="113">
        <f t="shared" si="10"/>
        <v>313.2</v>
      </c>
      <c r="N101" s="113">
        <f t="shared" si="11"/>
        <v>6513.4800000000005</v>
      </c>
      <c r="O101" s="112">
        <f t="shared" si="12"/>
        <v>4.5348642913238908E-3</v>
      </c>
      <c r="P101" s="110" t="str">
        <f t="shared" si="13"/>
        <v>control</v>
      </c>
      <c r="Q101" s="114">
        <f t="shared" si="14"/>
        <v>4</v>
      </c>
      <c r="R101" s="115">
        <f t="shared" si="15"/>
        <v>4</v>
      </c>
      <c r="S101" t="e">
        <f>VLOOKUP(A101,'[4]ANEXO 01'!$B$4:$D$5,3,0)</f>
        <v>#N/A</v>
      </c>
    </row>
    <row r="102" spans="1:19" hidden="1">
      <c r="A102" s="105" t="s">
        <v>324</v>
      </c>
      <c r="B102" s="106" t="s">
        <v>325</v>
      </c>
      <c r="C102" s="107" t="s">
        <v>129</v>
      </c>
      <c r="D102" s="108">
        <v>652820</v>
      </c>
      <c r="E102" s="109">
        <v>1449260.4000000001</v>
      </c>
      <c r="F102" s="110"/>
      <c r="G102" s="109">
        <v>2.2200000000000002</v>
      </c>
      <c r="H102" s="110">
        <v>230</v>
      </c>
      <c r="I102" s="111">
        <v>5090.1900000000005</v>
      </c>
      <c r="J102" s="112">
        <f t="shared" si="8"/>
        <v>3.8645849979755194E-3</v>
      </c>
      <c r="K102" s="110">
        <v>4</v>
      </c>
      <c r="L102" s="113">
        <f t="shared" si="9"/>
        <v>28985.208000000002</v>
      </c>
      <c r="M102" s="113">
        <f t="shared" si="10"/>
        <v>510.6</v>
      </c>
      <c r="N102" s="113">
        <f t="shared" si="11"/>
        <v>5600.7900000000009</v>
      </c>
      <c r="O102" s="112">
        <f t="shared" si="12"/>
        <v>3.8645849979755194E-3</v>
      </c>
      <c r="P102" s="110" t="str">
        <f t="shared" si="13"/>
        <v>control</v>
      </c>
      <c r="Q102" s="114">
        <f t="shared" si="14"/>
        <v>5</v>
      </c>
      <c r="R102" s="115">
        <f t="shared" si="15"/>
        <v>4</v>
      </c>
      <c r="S102" t="e">
        <f>VLOOKUP(A102,'[4]ANEXO 01'!$B$4:$D$5,3,0)</f>
        <v>#N/A</v>
      </c>
    </row>
    <row r="103" spans="1:19" hidden="1">
      <c r="A103" s="105" t="s">
        <v>326</v>
      </c>
      <c r="B103" s="106" t="s">
        <v>327</v>
      </c>
      <c r="C103" s="107" t="s">
        <v>129</v>
      </c>
      <c r="D103" s="108">
        <v>5373850</v>
      </c>
      <c r="E103" s="109">
        <v>6018712.0000000009</v>
      </c>
      <c r="F103" s="110"/>
      <c r="G103" s="109">
        <v>1.1200000000000001</v>
      </c>
      <c r="H103" s="110">
        <v>230</v>
      </c>
      <c r="I103" s="111">
        <v>5090.1900000000005</v>
      </c>
      <c r="J103" s="112">
        <f t="shared" si="8"/>
        <v>8.8852731282041742E-4</v>
      </c>
      <c r="K103" s="110">
        <v>4</v>
      </c>
      <c r="L103" s="113">
        <f t="shared" si="9"/>
        <v>120374.24000000002</v>
      </c>
      <c r="M103" s="113">
        <f t="shared" si="10"/>
        <v>257.60000000000002</v>
      </c>
      <c r="N103" s="113">
        <f t="shared" si="11"/>
        <v>5347.7900000000009</v>
      </c>
      <c r="O103" s="112">
        <f t="shared" si="12"/>
        <v>8.8852731282041742E-4</v>
      </c>
      <c r="P103" s="110" t="str">
        <f t="shared" si="13"/>
        <v>control</v>
      </c>
      <c r="Q103" s="114">
        <f t="shared" si="14"/>
        <v>22</v>
      </c>
      <c r="R103" s="115">
        <f t="shared" si="15"/>
        <v>4</v>
      </c>
      <c r="S103" t="e">
        <f>VLOOKUP(A103,'[4]ANEXO 01'!$B$4:$D$5,3,0)</f>
        <v>#N/A</v>
      </c>
    </row>
    <row r="104" spans="1:19" hidden="1">
      <c r="A104" s="105" t="s">
        <v>328</v>
      </c>
      <c r="B104" s="106" t="s">
        <v>329</v>
      </c>
      <c r="C104" s="107" t="s">
        <v>129</v>
      </c>
      <c r="D104" s="108">
        <v>23125</v>
      </c>
      <c r="E104" s="109">
        <v>407693.75</v>
      </c>
      <c r="F104" s="110"/>
      <c r="G104" s="109">
        <v>17.63</v>
      </c>
      <c r="H104" s="110">
        <v>140</v>
      </c>
      <c r="I104" s="111">
        <v>4311.1900000000005</v>
      </c>
      <c r="J104" s="112">
        <f t="shared" si="8"/>
        <v>1.6628633625116893E-2</v>
      </c>
      <c r="K104" s="110">
        <v>1</v>
      </c>
      <c r="L104" s="113">
        <f t="shared" si="9"/>
        <v>8153.875</v>
      </c>
      <c r="M104" s="113">
        <f t="shared" si="10"/>
        <v>2468.1999999999998</v>
      </c>
      <c r="N104" s="113">
        <f t="shared" si="11"/>
        <v>6779.39</v>
      </c>
      <c r="O104" s="112">
        <f t="shared" si="12"/>
        <v>1.6628633625116893E-2</v>
      </c>
      <c r="P104" s="110" t="str">
        <f t="shared" si="13"/>
        <v>control</v>
      </c>
      <c r="Q104" s="114">
        <f t="shared" si="14"/>
        <v>1</v>
      </c>
      <c r="R104" s="115">
        <f t="shared" si="15"/>
        <v>1</v>
      </c>
      <c r="S104" t="e">
        <f>VLOOKUP(A104,'[4]ANEXO 01'!$B$4:$D$5,3,0)</f>
        <v>#N/A</v>
      </c>
    </row>
    <row r="105" spans="1:19" hidden="1">
      <c r="A105" s="105" t="s">
        <v>330</v>
      </c>
      <c r="B105" s="106" t="s">
        <v>331</v>
      </c>
      <c r="C105" s="107" t="s">
        <v>129</v>
      </c>
      <c r="D105" s="108">
        <v>2194500</v>
      </c>
      <c r="E105" s="109">
        <v>2040885</v>
      </c>
      <c r="F105" s="110"/>
      <c r="G105" s="109">
        <v>0.93</v>
      </c>
      <c r="H105" s="110">
        <v>200</v>
      </c>
      <c r="I105" s="111">
        <v>5070.42</v>
      </c>
      <c r="J105" s="112">
        <f t="shared" si="8"/>
        <v>2.5755591324351937E-3</v>
      </c>
      <c r="K105" s="110">
        <v>4</v>
      </c>
      <c r="L105" s="113">
        <f t="shared" si="9"/>
        <v>40817.700000000004</v>
      </c>
      <c r="M105" s="113">
        <f t="shared" si="10"/>
        <v>186</v>
      </c>
      <c r="N105" s="113">
        <f t="shared" si="11"/>
        <v>5256.42</v>
      </c>
      <c r="O105" s="112">
        <f t="shared" si="12"/>
        <v>2.5755591324351937E-3</v>
      </c>
      <c r="P105" s="110" t="str">
        <f t="shared" si="13"/>
        <v>control</v>
      </c>
      <c r="Q105" s="114">
        <f t="shared" si="14"/>
        <v>7</v>
      </c>
      <c r="R105" s="115">
        <f t="shared" si="15"/>
        <v>4</v>
      </c>
      <c r="S105" t="e">
        <f>VLOOKUP(A105,'[4]ANEXO 01'!$B$4:$D$5,3,0)</f>
        <v>#N/A</v>
      </c>
    </row>
    <row r="106" spans="1:19" hidden="1">
      <c r="A106" s="105" t="s">
        <v>332</v>
      </c>
      <c r="B106" s="106" t="s">
        <v>333</v>
      </c>
      <c r="C106" s="107" t="s">
        <v>129</v>
      </c>
      <c r="D106" s="108">
        <v>25240</v>
      </c>
      <c r="E106" s="109">
        <v>428542.03463999997</v>
      </c>
      <c r="F106" s="110"/>
      <c r="G106" s="109">
        <v>16.978686</v>
      </c>
      <c r="H106" s="110">
        <v>200</v>
      </c>
      <c r="I106" s="110">
        <v>6200.2800000000007</v>
      </c>
      <c r="J106" s="112">
        <f t="shared" si="8"/>
        <v>2.2392242590767573E-2</v>
      </c>
      <c r="K106" s="110">
        <v>0</v>
      </c>
      <c r="L106" s="113">
        <f t="shared" si="9"/>
        <v>8570.8406928000004</v>
      </c>
      <c r="M106" s="113">
        <f t="shared" si="10"/>
        <v>3395.7372</v>
      </c>
      <c r="N106" s="113">
        <f t="shared" si="11"/>
        <v>9596.0172000000002</v>
      </c>
      <c r="O106" s="112">
        <f t="shared" si="12"/>
        <v>2.2392242590767573E-2</v>
      </c>
      <c r="P106" s="110" t="str">
        <f t="shared" si="13"/>
        <v>no</v>
      </c>
      <c r="Q106" s="114">
        <f t="shared" si="14"/>
        <v>0</v>
      </c>
      <c r="R106" s="115">
        <f t="shared" si="15"/>
        <v>0</v>
      </c>
      <c r="S106" t="e">
        <f>VLOOKUP(A106,'[4]ANEXO 01'!$B$4:$D$5,3,0)</f>
        <v>#N/A</v>
      </c>
    </row>
    <row r="107" spans="1:19">
      <c r="A107" s="105" t="s">
        <v>334</v>
      </c>
      <c r="B107" s="106" t="s">
        <v>335</v>
      </c>
      <c r="C107" s="107" t="s">
        <v>129</v>
      </c>
      <c r="D107" s="108">
        <v>174300</v>
      </c>
      <c r="E107" s="109">
        <v>362000</v>
      </c>
      <c r="F107" s="110"/>
      <c r="G107" s="109">
        <v>1.81</v>
      </c>
      <c r="H107" s="110">
        <v>200</v>
      </c>
      <c r="I107" s="111">
        <v>5070.42</v>
      </c>
      <c r="J107" s="112">
        <f t="shared" si="8"/>
        <v>1.5006685082872928E-2</v>
      </c>
      <c r="K107" s="110">
        <v>1</v>
      </c>
      <c r="L107" s="113">
        <f t="shared" si="9"/>
        <v>7240</v>
      </c>
      <c r="M107" s="113">
        <f t="shared" si="10"/>
        <v>362</v>
      </c>
      <c r="N107" s="113">
        <f t="shared" si="11"/>
        <v>5432.42</v>
      </c>
      <c r="O107" s="112">
        <f t="shared" si="12"/>
        <v>1.5006685082872928E-2</v>
      </c>
      <c r="P107" s="110" t="str">
        <f t="shared" si="13"/>
        <v>control</v>
      </c>
      <c r="Q107" s="114">
        <f t="shared" si="14"/>
        <v>1</v>
      </c>
      <c r="R107" s="115">
        <f t="shared" si="15"/>
        <v>1</v>
      </c>
      <c r="S107" t="e">
        <f>VLOOKUP(A107,'[4]ANEXO 01'!$B$4:$D$5,3,0)</f>
        <v>#N/A</v>
      </c>
    </row>
    <row r="108" spans="1:19" hidden="1">
      <c r="A108" s="105" t="s">
        <v>336</v>
      </c>
      <c r="B108" s="106" t="s">
        <v>337</v>
      </c>
      <c r="C108" s="107" t="s">
        <v>129</v>
      </c>
      <c r="D108" s="108">
        <v>1900</v>
      </c>
      <c r="E108" s="109">
        <v>69996</v>
      </c>
      <c r="F108" s="110"/>
      <c r="G108" s="109">
        <v>36.840000000000003</v>
      </c>
      <c r="H108" s="110">
        <v>260</v>
      </c>
      <c r="I108" s="111">
        <v>6200.2800000000007</v>
      </c>
      <c r="J108" s="112">
        <f t="shared" si="8"/>
        <v>0.22542259557689015</v>
      </c>
      <c r="K108" s="110">
        <v>0</v>
      </c>
      <c r="L108" s="113">
        <f t="shared" si="9"/>
        <v>1399.92</v>
      </c>
      <c r="M108" s="113">
        <f t="shared" si="10"/>
        <v>9578.4000000000015</v>
      </c>
      <c r="N108" s="113">
        <f t="shared" si="11"/>
        <v>15778.680000000002</v>
      </c>
      <c r="O108" s="112">
        <f t="shared" si="12"/>
        <v>0.22542259557689015</v>
      </c>
      <c r="P108" s="110" t="str">
        <f t="shared" si="13"/>
        <v>no</v>
      </c>
      <c r="Q108" s="114">
        <f t="shared" si="14"/>
        <v>0</v>
      </c>
      <c r="R108" s="115">
        <f t="shared" si="15"/>
        <v>0</v>
      </c>
      <c r="S108" t="e">
        <f>VLOOKUP(A108,'[4]ANEXO 01'!$B$4:$D$5,3,0)</f>
        <v>#N/A</v>
      </c>
    </row>
    <row r="109" spans="1:19" hidden="1">
      <c r="A109" s="105" t="s">
        <v>338</v>
      </c>
      <c r="B109" s="106" t="s">
        <v>339</v>
      </c>
      <c r="C109" s="107" t="s">
        <v>129</v>
      </c>
      <c r="D109" s="108">
        <v>403950</v>
      </c>
      <c r="E109" s="109">
        <v>5776485</v>
      </c>
      <c r="F109" s="110"/>
      <c r="G109" s="109">
        <v>14.3</v>
      </c>
      <c r="H109" s="110">
        <v>230</v>
      </c>
      <c r="I109" s="111">
        <v>5090.1900000000005</v>
      </c>
      <c r="J109" s="112">
        <f t="shared" si="8"/>
        <v>1.450568987887963E-3</v>
      </c>
      <c r="K109" s="110">
        <v>4</v>
      </c>
      <c r="L109" s="113">
        <f t="shared" si="9"/>
        <v>115529.7</v>
      </c>
      <c r="M109" s="113">
        <f t="shared" si="10"/>
        <v>3289</v>
      </c>
      <c r="N109" s="113">
        <f t="shared" si="11"/>
        <v>8379.19</v>
      </c>
      <c r="O109" s="112">
        <f t="shared" si="12"/>
        <v>1.450568987887963E-3</v>
      </c>
      <c r="P109" s="110" t="str">
        <f t="shared" si="13"/>
        <v>control</v>
      </c>
      <c r="Q109" s="114">
        <f t="shared" si="14"/>
        <v>13</v>
      </c>
      <c r="R109" s="115">
        <f t="shared" si="15"/>
        <v>4</v>
      </c>
      <c r="S109" t="e">
        <f>VLOOKUP(A109,'[4]ANEXO 01'!$B$4:$D$5,3,0)</f>
        <v>#N/A</v>
      </c>
    </row>
    <row r="110" spans="1:19" hidden="1">
      <c r="A110" s="105" t="s">
        <v>340</v>
      </c>
      <c r="B110" s="106" t="s">
        <v>341</v>
      </c>
      <c r="C110" s="107" t="s">
        <v>129</v>
      </c>
      <c r="D110" s="108">
        <v>15228900</v>
      </c>
      <c r="E110" s="109">
        <v>4264092</v>
      </c>
      <c r="F110" s="110"/>
      <c r="G110" s="109">
        <v>0.28000000000000003</v>
      </c>
      <c r="H110" s="110">
        <v>200</v>
      </c>
      <c r="I110" s="111">
        <v>5070.42</v>
      </c>
      <c r="J110" s="112">
        <f t="shared" si="8"/>
        <v>1.2022301582611257E-3</v>
      </c>
      <c r="K110" s="110">
        <v>4</v>
      </c>
      <c r="L110" s="113">
        <f t="shared" si="9"/>
        <v>85281.84</v>
      </c>
      <c r="M110" s="113">
        <f t="shared" si="10"/>
        <v>56.000000000000007</v>
      </c>
      <c r="N110" s="113">
        <f t="shared" si="11"/>
        <v>5126.42</v>
      </c>
      <c r="O110" s="112">
        <f t="shared" si="12"/>
        <v>1.2022301582611257E-3</v>
      </c>
      <c r="P110" s="110" t="str">
        <f t="shared" si="13"/>
        <v>control</v>
      </c>
      <c r="Q110" s="114">
        <f t="shared" si="14"/>
        <v>16</v>
      </c>
      <c r="R110" s="115">
        <f t="shared" si="15"/>
        <v>4</v>
      </c>
      <c r="S110" t="e">
        <f>VLOOKUP(A110,'[4]ANEXO 01'!$B$4:$D$5,3,0)</f>
        <v>#N/A</v>
      </c>
    </row>
    <row r="111" spans="1:19" ht="24" hidden="1">
      <c r="A111" s="105" t="s">
        <v>342</v>
      </c>
      <c r="B111" s="106" t="s">
        <v>343</v>
      </c>
      <c r="C111" s="107" t="s">
        <v>129</v>
      </c>
      <c r="D111" s="108">
        <v>379050</v>
      </c>
      <c r="E111" s="109">
        <v>1629915</v>
      </c>
      <c r="F111" s="110"/>
      <c r="G111" s="109">
        <v>4.3</v>
      </c>
      <c r="H111" s="110">
        <v>220</v>
      </c>
      <c r="I111" s="111">
        <v>7137.4800000000005</v>
      </c>
      <c r="J111" s="112">
        <f t="shared" si="8"/>
        <v>4.9594488056125628E-3</v>
      </c>
      <c r="K111" s="110">
        <v>4</v>
      </c>
      <c r="L111" s="113">
        <f t="shared" si="9"/>
        <v>32598.3</v>
      </c>
      <c r="M111" s="113">
        <f t="shared" si="10"/>
        <v>946</v>
      </c>
      <c r="N111" s="113">
        <f t="shared" si="11"/>
        <v>8083.4800000000005</v>
      </c>
      <c r="O111" s="112">
        <f t="shared" si="12"/>
        <v>4.9594488056125628E-3</v>
      </c>
      <c r="P111" s="110" t="str">
        <f t="shared" si="13"/>
        <v>control</v>
      </c>
      <c r="Q111" s="114">
        <f t="shared" si="14"/>
        <v>4</v>
      </c>
      <c r="R111" s="115">
        <f t="shared" si="15"/>
        <v>4</v>
      </c>
      <c r="S111" t="e">
        <f>VLOOKUP(A111,'[4]ANEXO 01'!$B$4:$D$5,3,0)</f>
        <v>#N/A</v>
      </c>
    </row>
    <row r="112" spans="1:19" hidden="1">
      <c r="A112" s="105" t="s">
        <v>344</v>
      </c>
      <c r="B112" s="106" t="s">
        <v>345</v>
      </c>
      <c r="C112" s="107" t="s">
        <v>129</v>
      </c>
      <c r="D112" s="108">
        <v>1012925</v>
      </c>
      <c r="E112" s="109">
        <v>1083829.75</v>
      </c>
      <c r="F112" s="110"/>
      <c r="G112" s="109">
        <v>1.07</v>
      </c>
      <c r="H112" s="110">
        <v>140</v>
      </c>
      <c r="I112" s="111">
        <v>6200.2800000000007</v>
      </c>
      <c r="J112" s="112">
        <f t="shared" si="8"/>
        <v>5.8589275668065035E-3</v>
      </c>
      <c r="K112" s="110">
        <v>3</v>
      </c>
      <c r="L112" s="113">
        <f t="shared" si="9"/>
        <v>21676.595000000001</v>
      </c>
      <c r="M112" s="113">
        <f t="shared" si="10"/>
        <v>149.80000000000001</v>
      </c>
      <c r="N112" s="113">
        <f t="shared" si="11"/>
        <v>6350.0800000000008</v>
      </c>
      <c r="O112" s="112">
        <f t="shared" si="12"/>
        <v>5.8589275668065035E-3</v>
      </c>
      <c r="P112" s="110" t="str">
        <f t="shared" si="13"/>
        <v>control</v>
      </c>
      <c r="Q112" s="114">
        <f t="shared" si="14"/>
        <v>3</v>
      </c>
      <c r="R112" s="115">
        <f t="shared" si="15"/>
        <v>3</v>
      </c>
      <c r="S112" t="e">
        <f>VLOOKUP(A112,'[4]ANEXO 01'!$B$4:$D$5,3,0)</f>
        <v>#N/A</v>
      </c>
    </row>
    <row r="113" spans="1:19" hidden="1">
      <c r="A113" s="105" t="s">
        <v>346</v>
      </c>
      <c r="B113" s="106" t="s">
        <v>347</v>
      </c>
      <c r="C113" s="107" t="s">
        <v>129</v>
      </c>
      <c r="D113" s="108">
        <v>756900</v>
      </c>
      <c r="E113" s="109">
        <v>1438110</v>
      </c>
      <c r="F113" s="110"/>
      <c r="G113" s="109">
        <v>1.9</v>
      </c>
      <c r="H113" s="110">
        <v>200</v>
      </c>
      <c r="I113" s="111">
        <v>5070.42</v>
      </c>
      <c r="J113" s="112">
        <f t="shared" si="8"/>
        <v>3.7899882484649992E-3</v>
      </c>
      <c r="K113" s="110">
        <v>4</v>
      </c>
      <c r="L113" s="113">
        <f t="shared" si="9"/>
        <v>28762.2</v>
      </c>
      <c r="M113" s="113">
        <f t="shared" si="10"/>
        <v>380</v>
      </c>
      <c r="N113" s="113">
        <f t="shared" si="11"/>
        <v>5450.42</v>
      </c>
      <c r="O113" s="112">
        <f t="shared" si="12"/>
        <v>3.7899882484649992E-3</v>
      </c>
      <c r="P113" s="110" t="str">
        <f t="shared" si="13"/>
        <v>control</v>
      </c>
      <c r="Q113" s="114">
        <f t="shared" si="14"/>
        <v>5</v>
      </c>
      <c r="R113" s="115">
        <f t="shared" si="15"/>
        <v>4</v>
      </c>
      <c r="S113" t="e">
        <f>VLOOKUP(A113,'[4]ANEXO 01'!$B$4:$D$5,3,0)</f>
        <v>#N/A</v>
      </c>
    </row>
    <row r="114" spans="1:19" hidden="1">
      <c r="A114" s="105" t="s">
        <v>348</v>
      </c>
      <c r="B114" s="106" t="s">
        <v>349</v>
      </c>
      <c r="C114" s="107" t="s">
        <v>129</v>
      </c>
      <c r="D114" s="108">
        <v>25300</v>
      </c>
      <c r="E114" s="109">
        <v>354200</v>
      </c>
      <c r="F114" s="110"/>
      <c r="G114" s="109">
        <v>14</v>
      </c>
      <c r="H114" s="110">
        <v>200</v>
      </c>
      <c r="I114" s="110">
        <v>6200.2800000000007</v>
      </c>
      <c r="J114" s="112">
        <f t="shared" si="8"/>
        <v>2.5410163749294185E-2</v>
      </c>
      <c r="K114" s="110">
        <v>0</v>
      </c>
      <c r="L114" s="113">
        <f t="shared" si="9"/>
        <v>7084</v>
      </c>
      <c r="M114" s="113">
        <f t="shared" si="10"/>
        <v>2800</v>
      </c>
      <c r="N114" s="113">
        <f t="shared" si="11"/>
        <v>9000.2800000000007</v>
      </c>
      <c r="O114" s="112">
        <f t="shared" si="12"/>
        <v>2.5410163749294185E-2</v>
      </c>
      <c r="P114" s="110" t="str">
        <f t="shared" si="13"/>
        <v>no</v>
      </c>
      <c r="Q114" s="114">
        <f t="shared" si="14"/>
        <v>0</v>
      </c>
      <c r="R114" s="115">
        <f t="shared" si="15"/>
        <v>0</v>
      </c>
      <c r="S114" t="e">
        <f>VLOOKUP(A114,'[4]ANEXO 01'!$B$4:$D$5,3,0)</f>
        <v>#N/A</v>
      </c>
    </row>
    <row r="115" spans="1:19" hidden="1">
      <c r="A115" s="105" t="s">
        <v>350</v>
      </c>
      <c r="B115" s="106" t="s">
        <v>351</v>
      </c>
      <c r="C115" s="107" t="s">
        <v>129</v>
      </c>
      <c r="D115" s="108">
        <v>29050</v>
      </c>
      <c r="E115" s="109">
        <v>443593.5</v>
      </c>
      <c r="F115" s="110"/>
      <c r="G115" s="109">
        <v>15.27</v>
      </c>
      <c r="H115" s="110">
        <v>120</v>
      </c>
      <c r="I115" s="111">
        <v>4311.1900000000005</v>
      </c>
      <c r="J115" s="112">
        <f t="shared" si="8"/>
        <v>1.3849594279447286E-2</v>
      </c>
      <c r="K115" s="110">
        <v>1</v>
      </c>
      <c r="L115" s="113">
        <f t="shared" si="9"/>
        <v>8871.8700000000008</v>
      </c>
      <c r="M115" s="113">
        <f t="shared" si="10"/>
        <v>1832.3999999999999</v>
      </c>
      <c r="N115" s="113">
        <f t="shared" si="11"/>
        <v>6143.59</v>
      </c>
      <c r="O115" s="112">
        <f t="shared" si="12"/>
        <v>1.3849594279447286E-2</v>
      </c>
      <c r="P115" s="110" t="str">
        <f t="shared" si="13"/>
        <v>control</v>
      </c>
      <c r="Q115" s="114">
        <f t="shared" si="14"/>
        <v>1</v>
      </c>
      <c r="R115" s="115">
        <f t="shared" si="15"/>
        <v>1</v>
      </c>
      <c r="S115" t="e">
        <f>VLOOKUP(A115,'[4]ANEXO 01'!$B$4:$D$5,3,0)</f>
        <v>#N/A</v>
      </c>
    </row>
    <row r="116" spans="1:19" hidden="1">
      <c r="A116" s="105" t="s">
        <v>352</v>
      </c>
      <c r="B116" s="106" t="s">
        <v>353</v>
      </c>
      <c r="C116" s="107" t="s">
        <v>129</v>
      </c>
      <c r="D116" s="108">
        <v>1679000</v>
      </c>
      <c r="E116" s="109">
        <v>1494310</v>
      </c>
      <c r="F116" s="110"/>
      <c r="G116" s="109">
        <v>0.89</v>
      </c>
      <c r="H116" s="110">
        <v>200</v>
      </c>
      <c r="I116" s="111">
        <v>5070.42</v>
      </c>
      <c r="J116" s="112">
        <f t="shared" si="8"/>
        <v>3.5122698770670077E-3</v>
      </c>
      <c r="K116" s="110">
        <v>4</v>
      </c>
      <c r="L116" s="113">
        <f t="shared" si="9"/>
        <v>29886.2</v>
      </c>
      <c r="M116" s="113">
        <f t="shared" si="10"/>
        <v>178</v>
      </c>
      <c r="N116" s="113">
        <f t="shared" si="11"/>
        <v>5248.42</v>
      </c>
      <c r="O116" s="112">
        <f t="shared" si="12"/>
        <v>3.5122698770670077E-3</v>
      </c>
      <c r="P116" s="110" t="str">
        <f t="shared" si="13"/>
        <v>control</v>
      </c>
      <c r="Q116" s="114">
        <f t="shared" si="14"/>
        <v>5</v>
      </c>
      <c r="R116" s="115">
        <f t="shared" si="15"/>
        <v>4</v>
      </c>
      <c r="S116" t="e">
        <f>VLOOKUP(A116,'[4]ANEXO 01'!$B$4:$D$5,3,0)</f>
        <v>#N/A</v>
      </c>
    </row>
    <row r="117" spans="1:19" hidden="1">
      <c r="A117" s="105" t="s">
        <v>354</v>
      </c>
      <c r="B117" s="106" t="s">
        <v>355</v>
      </c>
      <c r="C117" s="107" t="s">
        <v>129</v>
      </c>
      <c r="D117" s="108">
        <v>8106750</v>
      </c>
      <c r="E117" s="109">
        <v>2756295</v>
      </c>
      <c r="F117" s="110"/>
      <c r="G117" s="109">
        <v>0.34</v>
      </c>
      <c r="H117" s="110">
        <v>200</v>
      </c>
      <c r="I117" s="111">
        <v>5070.42</v>
      </c>
      <c r="J117" s="112">
        <f t="shared" si="8"/>
        <v>1.8642489283621673E-3</v>
      </c>
      <c r="K117" s="110">
        <v>4</v>
      </c>
      <c r="L117" s="113">
        <f t="shared" si="9"/>
        <v>55125.9</v>
      </c>
      <c r="M117" s="113">
        <f t="shared" si="10"/>
        <v>68</v>
      </c>
      <c r="N117" s="113">
        <f t="shared" si="11"/>
        <v>5138.42</v>
      </c>
      <c r="O117" s="112">
        <f t="shared" si="12"/>
        <v>1.8642489283621673E-3</v>
      </c>
      <c r="P117" s="110" t="str">
        <f t="shared" si="13"/>
        <v>control</v>
      </c>
      <c r="Q117" s="114">
        <f t="shared" si="14"/>
        <v>10</v>
      </c>
      <c r="R117" s="115">
        <f t="shared" si="15"/>
        <v>4</v>
      </c>
      <c r="S117" t="e">
        <f>VLOOKUP(A117,'[4]ANEXO 01'!$B$4:$D$5,3,0)</f>
        <v>#N/A</v>
      </c>
    </row>
    <row r="118" spans="1:19" hidden="1">
      <c r="A118" s="105" t="s">
        <v>356</v>
      </c>
      <c r="B118" s="106" t="s">
        <v>357</v>
      </c>
      <c r="C118" s="107" t="s">
        <v>129</v>
      </c>
      <c r="D118" s="108">
        <v>2160300</v>
      </c>
      <c r="E118" s="109">
        <v>2441139</v>
      </c>
      <c r="F118" s="110"/>
      <c r="G118" s="109">
        <v>1.1299999999999999</v>
      </c>
      <c r="H118" s="110">
        <v>260</v>
      </c>
      <c r="I118" s="111">
        <v>6200.2800000000007</v>
      </c>
      <c r="J118" s="112">
        <f t="shared" si="8"/>
        <v>2.6602663756549712E-3</v>
      </c>
      <c r="K118" s="110">
        <v>4</v>
      </c>
      <c r="L118" s="113">
        <f t="shared" si="9"/>
        <v>48822.78</v>
      </c>
      <c r="M118" s="113">
        <f t="shared" si="10"/>
        <v>293.79999999999995</v>
      </c>
      <c r="N118" s="113">
        <f t="shared" si="11"/>
        <v>6494.0800000000008</v>
      </c>
      <c r="O118" s="112">
        <f t="shared" si="12"/>
        <v>2.6602663756549712E-3</v>
      </c>
      <c r="P118" s="110" t="str">
        <f t="shared" si="13"/>
        <v>control</v>
      </c>
      <c r="Q118" s="114">
        <f t="shared" si="14"/>
        <v>7</v>
      </c>
      <c r="R118" s="115">
        <f t="shared" si="15"/>
        <v>4</v>
      </c>
      <c r="S118" t="e">
        <f>VLOOKUP(A118,'[4]ANEXO 01'!$B$4:$D$5,3,0)</f>
        <v>#N/A</v>
      </c>
    </row>
    <row r="119" spans="1:19" hidden="1">
      <c r="A119" s="105" t="s">
        <v>358</v>
      </c>
      <c r="B119" s="106" t="s">
        <v>359</v>
      </c>
      <c r="C119" s="107" t="s">
        <v>129</v>
      </c>
      <c r="D119" s="108">
        <v>1381000</v>
      </c>
      <c r="E119" s="109">
        <v>469540.00000000006</v>
      </c>
      <c r="F119" s="110"/>
      <c r="G119" s="109">
        <v>0.34</v>
      </c>
      <c r="H119" s="110">
        <v>200</v>
      </c>
      <c r="I119" s="111">
        <v>5070.42</v>
      </c>
      <c r="J119" s="112">
        <f t="shared" si="8"/>
        <v>1.0943519188993481E-2</v>
      </c>
      <c r="K119" s="110">
        <v>1</v>
      </c>
      <c r="L119" s="113">
        <f t="shared" si="9"/>
        <v>9390.8000000000011</v>
      </c>
      <c r="M119" s="113">
        <f t="shared" si="10"/>
        <v>68</v>
      </c>
      <c r="N119" s="113">
        <f t="shared" si="11"/>
        <v>5138.42</v>
      </c>
      <c r="O119" s="112">
        <f t="shared" si="12"/>
        <v>1.0943519188993481E-2</v>
      </c>
      <c r="P119" s="110" t="str">
        <f t="shared" si="13"/>
        <v>control</v>
      </c>
      <c r="Q119" s="114">
        <f t="shared" si="14"/>
        <v>1</v>
      </c>
      <c r="R119" s="115">
        <f t="shared" si="15"/>
        <v>1</v>
      </c>
      <c r="S119" t="e">
        <f>VLOOKUP(A119,'[4]ANEXO 01'!$B$4:$D$5,3,0)</f>
        <v>#N/A</v>
      </c>
    </row>
    <row r="120" spans="1:19" hidden="1">
      <c r="A120" s="105" t="s">
        <v>360</v>
      </c>
      <c r="B120" s="106" t="s">
        <v>361</v>
      </c>
      <c r="C120" s="107" t="s">
        <v>129</v>
      </c>
      <c r="D120" s="108">
        <v>256225</v>
      </c>
      <c r="E120" s="109">
        <v>530385.75</v>
      </c>
      <c r="F120" s="110"/>
      <c r="G120" s="109">
        <v>2.0699999999999998</v>
      </c>
      <c r="H120" s="110">
        <v>240</v>
      </c>
      <c r="I120" s="111">
        <v>5825.1900000000005</v>
      </c>
      <c r="J120" s="112">
        <f t="shared" si="8"/>
        <v>1.1919607568642259E-2</v>
      </c>
      <c r="K120" s="110">
        <v>1</v>
      </c>
      <c r="L120" s="113">
        <f t="shared" si="9"/>
        <v>10607.715</v>
      </c>
      <c r="M120" s="113">
        <f t="shared" si="10"/>
        <v>496.79999999999995</v>
      </c>
      <c r="N120" s="113">
        <f t="shared" si="11"/>
        <v>6321.9900000000007</v>
      </c>
      <c r="O120" s="112">
        <f t="shared" si="12"/>
        <v>1.1919607568642259E-2</v>
      </c>
      <c r="P120" s="110" t="str">
        <f t="shared" si="13"/>
        <v>control</v>
      </c>
      <c r="Q120" s="114">
        <f t="shared" si="14"/>
        <v>1</v>
      </c>
      <c r="R120" s="115">
        <f t="shared" si="15"/>
        <v>1</v>
      </c>
      <c r="S120" t="e">
        <f>VLOOKUP(A120,'[4]ANEXO 01'!$B$4:$D$5,3,0)</f>
        <v>#N/A</v>
      </c>
    </row>
    <row r="121" spans="1:19" hidden="1">
      <c r="A121" s="105" t="s">
        <v>362</v>
      </c>
      <c r="B121" s="106" t="s">
        <v>363</v>
      </c>
      <c r="C121" s="107" t="s">
        <v>129</v>
      </c>
      <c r="D121" s="108">
        <v>2100</v>
      </c>
      <c r="E121" s="109">
        <v>9030</v>
      </c>
      <c r="F121" s="110"/>
      <c r="G121" s="109">
        <v>4.3</v>
      </c>
      <c r="H121" s="110">
        <v>200</v>
      </c>
      <c r="I121" s="111">
        <v>5070.42</v>
      </c>
      <c r="J121" s="112">
        <f t="shared" si="8"/>
        <v>0.65674640088593583</v>
      </c>
      <c r="K121" s="110">
        <v>0</v>
      </c>
      <c r="L121" s="113">
        <f t="shared" si="9"/>
        <v>180.6</v>
      </c>
      <c r="M121" s="113">
        <f t="shared" si="10"/>
        <v>860</v>
      </c>
      <c r="N121" s="113">
        <f t="shared" si="11"/>
        <v>5930.42</v>
      </c>
      <c r="O121" s="112">
        <f t="shared" si="12"/>
        <v>0.65674640088593583</v>
      </c>
      <c r="P121" s="110" t="str">
        <f t="shared" si="13"/>
        <v>no</v>
      </c>
      <c r="Q121" s="114">
        <f t="shared" si="14"/>
        <v>0</v>
      </c>
      <c r="R121" s="115">
        <f t="shared" si="15"/>
        <v>0</v>
      </c>
      <c r="S121" t="e">
        <f>VLOOKUP(A121,'[4]ANEXO 01'!$B$4:$D$5,3,0)</f>
        <v>#N/A</v>
      </c>
    </row>
    <row r="122" spans="1:19" hidden="1">
      <c r="A122" s="105" t="s">
        <v>364</v>
      </c>
      <c r="B122" s="106" t="s">
        <v>365</v>
      </c>
      <c r="C122" s="107" t="s">
        <v>129</v>
      </c>
      <c r="D122" s="108">
        <v>2345900</v>
      </c>
      <c r="E122" s="109">
        <v>8093355</v>
      </c>
      <c r="F122" s="110"/>
      <c r="G122" s="109">
        <v>3.45</v>
      </c>
      <c r="H122" s="110">
        <v>200</v>
      </c>
      <c r="I122" s="111">
        <v>5070.42</v>
      </c>
      <c r="J122" s="112">
        <f t="shared" si="8"/>
        <v>7.1174685899728853E-4</v>
      </c>
      <c r="K122" s="110">
        <v>4</v>
      </c>
      <c r="L122" s="113">
        <f t="shared" si="9"/>
        <v>161867.1</v>
      </c>
      <c r="M122" s="113">
        <f t="shared" si="10"/>
        <v>690</v>
      </c>
      <c r="N122" s="113">
        <f t="shared" si="11"/>
        <v>5760.42</v>
      </c>
      <c r="O122" s="112">
        <f t="shared" si="12"/>
        <v>7.1174685899728853E-4</v>
      </c>
      <c r="P122" s="110" t="str">
        <f t="shared" si="13"/>
        <v>control</v>
      </c>
      <c r="Q122" s="114">
        <f t="shared" si="14"/>
        <v>28</v>
      </c>
      <c r="R122" s="115">
        <f t="shared" si="15"/>
        <v>4</v>
      </c>
      <c r="S122" t="e">
        <f>VLOOKUP(A122,'[4]ANEXO 01'!$B$4:$D$5,3,0)</f>
        <v>#N/A</v>
      </c>
    </row>
    <row r="123" spans="1:19" hidden="1">
      <c r="A123" s="105" t="s">
        <v>366</v>
      </c>
      <c r="B123" s="106" t="s">
        <v>367</v>
      </c>
      <c r="C123" s="107" t="s">
        <v>129</v>
      </c>
      <c r="D123" s="108">
        <v>10646800</v>
      </c>
      <c r="E123" s="109">
        <v>1171148</v>
      </c>
      <c r="F123" s="110"/>
      <c r="G123" s="109">
        <v>0.11</v>
      </c>
      <c r="H123" s="110">
        <v>200</v>
      </c>
      <c r="I123" s="111">
        <v>5070.42</v>
      </c>
      <c r="J123" s="112">
        <f t="shared" si="8"/>
        <v>4.3482292588127207E-3</v>
      </c>
      <c r="K123" s="110">
        <v>4</v>
      </c>
      <c r="L123" s="113">
        <f t="shared" si="9"/>
        <v>23422.959999999999</v>
      </c>
      <c r="M123" s="113">
        <f t="shared" si="10"/>
        <v>22</v>
      </c>
      <c r="N123" s="113">
        <f t="shared" si="11"/>
        <v>5092.42</v>
      </c>
      <c r="O123" s="112">
        <f t="shared" si="12"/>
        <v>4.3482292588127207E-3</v>
      </c>
      <c r="P123" s="110" t="str">
        <f t="shared" si="13"/>
        <v>control</v>
      </c>
      <c r="Q123" s="114">
        <f t="shared" si="14"/>
        <v>4</v>
      </c>
      <c r="R123" s="115">
        <f t="shared" si="15"/>
        <v>4</v>
      </c>
      <c r="S123" t="e">
        <f>VLOOKUP(A123,'[4]ANEXO 01'!$B$4:$D$5,3,0)</f>
        <v>#N/A</v>
      </c>
    </row>
    <row r="124" spans="1:19" hidden="1">
      <c r="A124" s="105" t="s">
        <v>368</v>
      </c>
      <c r="B124" s="106" t="s">
        <v>369</v>
      </c>
      <c r="C124" s="107" t="s">
        <v>129</v>
      </c>
      <c r="D124" s="108">
        <v>13312100</v>
      </c>
      <c r="E124" s="109">
        <v>1064968</v>
      </c>
      <c r="F124" s="110"/>
      <c r="G124" s="109">
        <v>0.08</v>
      </c>
      <c r="H124" s="110">
        <v>200</v>
      </c>
      <c r="I124" s="111">
        <v>5070.42</v>
      </c>
      <c r="J124" s="112">
        <f t="shared" si="8"/>
        <v>4.7761247286303441E-3</v>
      </c>
      <c r="K124" s="110">
        <v>4</v>
      </c>
      <c r="L124" s="113">
        <f t="shared" si="9"/>
        <v>21299.360000000001</v>
      </c>
      <c r="M124" s="113">
        <f t="shared" si="10"/>
        <v>16</v>
      </c>
      <c r="N124" s="113">
        <f t="shared" si="11"/>
        <v>5086.42</v>
      </c>
      <c r="O124" s="112">
        <f t="shared" si="12"/>
        <v>4.7761247286303441E-3</v>
      </c>
      <c r="P124" s="110" t="str">
        <f t="shared" si="13"/>
        <v>control</v>
      </c>
      <c r="Q124" s="114">
        <f t="shared" si="14"/>
        <v>4</v>
      </c>
      <c r="R124" s="115">
        <f t="shared" si="15"/>
        <v>4</v>
      </c>
      <c r="S124" t="e">
        <f>VLOOKUP(A124,'[4]ANEXO 01'!$B$4:$D$5,3,0)</f>
        <v>#N/A</v>
      </c>
    </row>
    <row r="125" spans="1:19" hidden="1">
      <c r="A125" s="105" t="s">
        <v>370</v>
      </c>
      <c r="B125" s="106" t="s">
        <v>371</v>
      </c>
      <c r="C125" s="107" t="s">
        <v>129</v>
      </c>
      <c r="D125" s="108">
        <v>1879600</v>
      </c>
      <c r="E125" s="109">
        <v>225552</v>
      </c>
      <c r="F125" s="110"/>
      <c r="G125" s="109">
        <v>0.12</v>
      </c>
      <c r="H125" s="110">
        <v>200</v>
      </c>
      <c r="I125" s="111">
        <v>5070.42</v>
      </c>
      <c r="J125" s="112">
        <f t="shared" si="8"/>
        <v>2.2586454564801021E-2</v>
      </c>
      <c r="K125" s="110">
        <v>0</v>
      </c>
      <c r="L125" s="113">
        <f t="shared" si="9"/>
        <v>4511.04</v>
      </c>
      <c r="M125" s="113">
        <f t="shared" si="10"/>
        <v>24</v>
      </c>
      <c r="N125" s="113">
        <f t="shared" si="11"/>
        <v>5094.42</v>
      </c>
      <c r="O125" s="112">
        <f t="shared" si="12"/>
        <v>2.2586454564801021E-2</v>
      </c>
      <c r="P125" s="110" t="str">
        <f t="shared" si="13"/>
        <v>no</v>
      </c>
      <c r="Q125" s="114">
        <f t="shared" si="14"/>
        <v>0</v>
      </c>
      <c r="R125" s="115">
        <f t="shared" si="15"/>
        <v>0</v>
      </c>
      <c r="S125" t="e">
        <f>VLOOKUP(A125,'[4]ANEXO 01'!$B$4:$D$5,3,0)</f>
        <v>#N/A</v>
      </c>
    </row>
    <row r="126" spans="1:19" hidden="1">
      <c r="A126" s="105" t="s">
        <v>372</v>
      </c>
      <c r="B126" s="106" t="s">
        <v>373</v>
      </c>
      <c r="C126" s="107" t="s">
        <v>129</v>
      </c>
      <c r="D126" s="108">
        <v>31325</v>
      </c>
      <c r="E126" s="109">
        <v>183564.5</v>
      </c>
      <c r="F126" s="110"/>
      <c r="G126" s="109">
        <v>5.86</v>
      </c>
      <c r="H126" s="110">
        <v>120</v>
      </c>
      <c r="I126" s="111">
        <v>4311.1900000000005</v>
      </c>
      <c r="J126" s="112">
        <f t="shared" si="8"/>
        <v>2.7316774212878852E-2</v>
      </c>
      <c r="K126" s="110">
        <v>0</v>
      </c>
      <c r="L126" s="113">
        <f t="shared" si="9"/>
        <v>3671.29</v>
      </c>
      <c r="M126" s="113">
        <f t="shared" si="10"/>
        <v>703.2</v>
      </c>
      <c r="N126" s="113">
        <f t="shared" si="11"/>
        <v>5014.3900000000003</v>
      </c>
      <c r="O126" s="112">
        <f t="shared" si="12"/>
        <v>2.7316774212878852E-2</v>
      </c>
      <c r="P126" s="110" t="str">
        <f t="shared" si="13"/>
        <v>no</v>
      </c>
      <c r="Q126" s="114">
        <f t="shared" si="14"/>
        <v>0</v>
      </c>
      <c r="R126" s="115">
        <f t="shared" si="15"/>
        <v>0</v>
      </c>
      <c r="S126" t="e">
        <f>VLOOKUP(A126,'[4]ANEXO 01'!$B$4:$D$5,3,0)</f>
        <v>#N/A</v>
      </c>
    </row>
    <row r="127" spans="1:19" hidden="1">
      <c r="A127" s="105" t="s">
        <v>374</v>
      </c>
      <c r="B127" s="106" t="s">
        <v>375</v>
      </c>
      <c r="C127" s="107" t="s">
        <v>129</v>
      </c>
      <c r="D127" s="108">
        <v>22580</v>
      </c>
      <c r="E127" s="109">
        <v>47643.799999999996</v>
      </c>
      <c r="F127" s="110"/>
      <c r="G127" s="109">
        <v>2.11</v>
      </c>
      <c r="H127" s="110">
        <v>230</v>
      </c>
      <c r="I127" s="111">
        <v>5090.1900000000005</v>
      </c>
      <c r="J127" s="112">
        <f t="shared" si="8"/>
        <v>0.11702446068533578</v>
      </c>
      <c r="K127" s="110">
        <v>0</v>
      </c>
      <c r="L127" s="113">
        <f t="shared" si="9"/>
        <v>952.87599999999998</v>
      </c>
      <c r="M127" s="113">
        <f t="shared" si="10"/>
        <v>485.29999999999995</v>
      </c>
      <c r="N127" s="113">
        <f t="shared" si="11"/>
        <v>5575.4900000000007</v>
      </c>
      <c r="O127" s="112">
        <f t="shared" si="12"/>
        <v>0.11702446068533578</v>
      </c>
      <c r="P127" s="110" t="str">
        <f t="shared" si="13"/>
        <v>no</v>
      </c>
      <c r="Q127" s="114">
        <f t="shared" si="14"/>
        <v>0</v>
      </c>
      <c r="R127" s="115">
        <f t="shared" si="15"/>
        <v>0</v>
      </c>
      <c r="S127" t="e">
        <f>VLOOKUP(A127,'[4]ANEXO 01'!$B$4:$D$5,3,0)</f>
        <v>#N/A</v>
      </c>
    </row>
    <row r="128" spans="1:19" hidden="1">
      <c r="A128" s="105" t="s">
        <v>376</v>
      </c>
      <c r="B128" s="106" t="s">
        <v>377</v>
      </c>
      <c r="C128" s="107" t="s">
        <v>129</v>
      </c>
      <c r="D128" s="108">
        <v>721400</v>
      </c>
      <c r="E128" s="109">
        <v>468910</v>
      </c>
      <c r="F128" s="110"/>
      <c r="G128" s="109">
        <v>0.65</v>
      </c>
      <c r="H128" s="110">
        <v>200</v>
      </c>
      <c r="I128" s="111">
        <v>5070.42</v>
      </c>
      <c r="J128" s="112">
        <f t="shared" si="8"/>
        <v>1.1090443795184576E-2</v>
      </c>
      <c r="K128" s="110">
        <v>1</v>
      </c>
      <c r="L128" s="113">
        <f t="shared" si="9"/>
        <v>9378.2000000000007</v>
      </c>
      <c r="M128" s="113">
        <f t="shared" si="10"/>
        <v>130</v>
      </c>
      <c r="N128" s="113">
        <f t="shared" si="11"/>
        <v>5200.42</v>
      </c>
      <c r="O128" s="112">
        <f t="shared" si="12"/>
        <v>1.1090443795184576E-2</v>
      </c>
      <c r="P128" s="110" t="str">
        <f t="shared" si="13"/>
        <v>control</v>
      </c>
      <c r="Q128" s="114">
        <f t="shared" si="14"/>
        <v>1</v>
      </c>
      <c r="R128" s="115">
        <f t="shared" si="15"/>
        <v>1</v>
      </c>
      <c r="S128" t="e">
        <f>VLOOKUP(A128,'[4]ANEXO 01'!$B$4:$D$5,3,0)</f>
        <v>#N/A</v>
      </c>
    </row>
    <row r="129" spans="1:19" hidden="1">
      <c r="A129" s="105" t="s">
        <v>378</v>
      </c>
      <c r="B129" s="106" t="s">
        <v>379</v>
      </c>
      <c r="C129" s="107" t="s">
        <v>129</v>
      </c>
      <c r="D129" s="108">
        <v>2662700</v>
      </c>
      <c r="E129" s="109">
        <v>426032</v>
      </c>
      <c r="F129" s="110"/>
      <c r="G129" s="109">
        <v>0.16</v>
      </c>
      <c r="H129" s="110">
        <v>270</v>
      </c>
      <c r="I129" s="111">
        <v>6200.2800000000007</v>
      </c>
      <c r="J129" s="112">
        <f t="shared" si="8"/>
        <v>1.4654955496300748E-2</v>
      </c>
      <c r="K129" s="110">
        <v>1</v>
      </c>
      <c r="L129" s="113">
        <f t="shared" si="9"/>
        <v>8520.64</v>
      </c>
      <c r="M129" s="113">
        <f t="shared" si="10"/>
        <v>43.2</v>
      </c>
      <c r="N129" s="113">
        <f t="shared" si="11"/>
        <v>6243.4800000000005</v>
      </c>
      <c r="O129" s="112">
        <f t="shared" si="12"/>
        <v>1.4654955496300748E-2</v>
      </c>
      <c r="P129" s="110" t="str">
        <f t="shared" si="13"/>
        <v>control</v>
      </c>
      <c r="Q129" s="114">
        <f t="shared" si="14"/>
        <v>1</v>
      </c>
      <c r="R129" s="115">
        <f t="shared" si="15"/>
        <v>1</v>
      </c>
      <c r="S129" t="e">
        <f>VLOOKUP(A129,'[4]ANEXO 01'!$B$4:$D$5,3,0)</f>
        <v>#N/A</v>
      </c>
    </row>
    <row r="130" spans="1:19" hidden="1">
      <c r="A130" s="105" t="s">
        <v>380</v>
      </c>
      <c r="B130" s="106" t="s">
        <v>381</v>
      </c>
      <c r="C130" s="107" t="s">
        <v>129</v>
      </c>
      <c r="D130" s="108">
        <v>2065425</v>
      </c>
      <c r="E130" s="109">
        <v>3655802.25</v>
      </c>
      <c r="F130" s="110"/>
      <c r="G130" s="109">
        <v>1.77</v>
      </c>
      <c r="H130" s="110">
        <v>120</v>
      </c>
      <c r="I130" s="111">
        <v>6011.1900000000005</v>
      </c>
      <c r="J130" s="112">
        <f t="shared" si="8"/>
        <v>1.7023869384620025E-3</v>
      </c>
      <c r="K130" s="110">
        <v>4</v>
      </c>
      <c r="L130" s="113">
        <f t="shared" si="9"/>
        <v>73116.044999999998</v>
      </c>
      <c r="M130" s="113">
        <f t="shared" si="10"/>
        <v>212.4</v>
      </c>
      <c r="N130" s="113">
        <f t="shared" si="11"/>
        <v>6223.59</v>
      </c>
      <c r="O130" s="112">
        <f t="shared" si="12"/>
        <v>1.7023869384620025E-3</v>
      </c>
      <c r="P130" s="110" t="str">
        <f t="shared" si="13"/>
        <v>control</v>
      </c>
      <c r="Q130" s="114">
        <f t="shared" si="14"/>
        <v>11</v>
      </c>
      <c r="R130" s="115">
        <f t="shared" si="15"/>
        <v>4</v>
      </c>
      <c r="S130" t="e">
        <f>VLOOKUP(A130,'[4]ANEXO 01'!$B$4:$D$5,3,0)</f>
        <v>#N/A</v>
      </c>
    </row>
    <row r="131" spans="1:19" hidden="1">
      <c r="A131" s="105" t="s">
        <v>382</v>
      </c>
      <c r="B131" s="106" t="s">
        <v>383</v>
      </c>
      <c r="C131" s="107" t="s">
        <v>129</v>
      </c>
      <c r="D131" s="108">
        <v>102450</v>
      </c>
      <c r="E131" s="109">
        <v>393408</v>
      </c>
      <c r="F131" s="110"/>
      <c r="G131" s="109">
        <v>3.84</v>
      </c>
      <c r="H131" s="110">
        <v>120</v>
      </c>
      <c r="I131" s="111">
        <v>6011.1900000000005</v>
      </c>
      <c r="J131" s="112">
        <f t="shared" si="8"/>
        <v>1.6451088945827235E-2</v>
      </c>
      <c r="K131" s="110">
        <v>1</v>
      </c>
      <c r="L131" s="113">
        <f t="shared" si="9"/>
        <v>7868.16</v>
      </c>
      <c r="M131" s="113">
        <f t="shared" si="10"/>
        <v>460.79999999999995</v>
      </c>
      <c r="N131" s="113">
        <f t="shared" si="11"/>
        <v>6471.9900000000007</v>
      </c>
      <c r="O131" s="112">
        <f t="shared" si="12"/>
        <v>1.6451088945827235E-2</v>
      </c>
      <c r="P131" s="110" t="str">
        <f t="shared" si="13"/>
        <v>control</v>
      </c>
      <c r="Q131" s="114">
        <f t="shared" si="14"/>
        <v>1</v>
      </c>
      <c r="R131" s="115">
        <f t="shared" si="15"/>
        <v>1</v>
      </c>
      <c r="S131" t="e">
        <f>VLOOKUP(A131,'[4]ANEXO 01'!$B$4:$D$5,3,0)</f>
        <v>#N/A</v>
      </c>
    </row>
    <row r="132" spans="1:19" hidden="1">
      <c r="A132" s="105" t="s">
        <v>384</v>
      </c>
      <c r="B132" s="106" t="s">
        <v>385</v>
      </c>
      <c r="C132" s="107" t="s">
        <v>129</v>
      </c>
      <c r="D132" s="108">
        <v>27610500</v>
      </c>
      <c r="E132" s="109">
        <v>552210</v>
      </c>
      <c r="F132" s="110"/>
      <c r="G132" s="109">
        <v>0.02</v>
      </c>
      <c r="H132" s="110">
        <v>200</v>
      </c>
      <c r="I132" s="111">
        <v>5070.42</v>
      </c>
      <c r="J132" s="112">
        <f t="shared" ref="J132:J195" si="16">((H132*G132)+I132)/E132</f>
        <v>9.1892939280346243E-3</v>
      </c>
      <c r="K132" s="110">
        <v>2</v>
      </c>
      <c r="L132" s="113">
        <f t="shared" ref="L132:L195" si="17">E132*0.02</f>
        <v>11044.2</v>
      </c>
      <c r="M132" s="113">
        <f t="shared" ref="M132:M195" si="18">H132*G132</f>
        <v>4</v>
      </c>
      <c r="N132" s="113">
        <f t="shared" ref="N132:N195" si="19">M132+I132</f>
        <v>5074.42</v>
      </c>
      <c r="O132" s="112">
        <f t="shared" ref="O132:O195" si="20">N132/E132</f>
        <v>9.1892939280346243E-3</v>
      </c>
      <c r="P132" s="110" t="str">
        <f t="shared" ref="P132:P195" si="21">IF(N132&gt;L132,"no","control")</f>
        <v>control</v>
      </c>
      <c r="Q132" s="114">
        <f t="shared" si="14"/>
        <v>2</v>
      </c>
      <c r="R132" s="115">
        <f t="shared" si="15"/>
        <v>2</v>
      </c>
      <c r="S132" t="e">
        <f>VLOOKUP(A132,'[4]ANEXO 01'!$B$4:$D$5,3,0)</f>
        <v>#N/A</v>
      </c>
    </row>
    <row r="133" spans="1:19" hidden="1">
      <c r="A133" s="105" t="s">
        <v>386</v>
      </c>
      <c r="B133" s="106" t="s">
        <v>387</v>
      </c>
      <c r="C133" s="107" t="s">
        <v>129</v>
      </c>
      <c r="D133" s="108">
        <v>61366</v>
      </c>
      <c r="E133" s="109">
        <v>401333.64</v>
      </c>
      <c r="F133" s="110"/>
      <c r="G133" s="109">
        <v>6.54</v>
      </c>
      <c r="H133" s="110">
        <v>240</v>
      </c>
      <c r="I133" s="111">
        <v>5825.1900000000005</v>
      </c>
      <c r="J133" s="112">
        <f t="shared" si="16"/>
        <v>1.8425542399087204E-2</v>
      </c>
      <c r="K133" s="110">
        <v>1</v>
      </c>
      <c r="L133" s="113">
        <f t="shared" si="17"/>
        <v>8026.6728000000003</v>
      </c>
      <c r="M133" s="113">
        <f t="shared" si="18"/>
        <v>1569.6</v>
      </c>
      <c r="N133" s="113">
        <f t="shared" si="19"/>
        <v>7394.7900000000009</v>
      </c>
      <c r="O133" s="112">
        <f t="shared" si="20"/>
        <v>1.8425542399087204E-2</v>
      </c>
      <c r="P133" s="110" t="str">
        <f t="shared" si="21"/>
        <v>control</v>
      </c>
      <c r="Q133" s="114">
        <f t="shared" ref="Q133:Q196" si="22">ROUNDDOWN((L133/N133),0)</f>
        <v>1</v>
      </c>
      <c r="R133" s="115">
        <f t="shared" ref="R133:R196" si="23">IFERROR(IF(0.02/O133&gt;4,4,IF(0.02/O133&lt;=4,ROUNDDOWN(0.02/O133,0),0)),"")</f>
        <v>1</v>
      </c>
      <c r="S133" t="e">
        <f>VLOOKUP(A133,'[4]ANEXO 01'!$B$4:$D$5,3,0)</f>
        <v>#N/A</v>
      </c>
    </row>
    <row r="134" spans="1:19" hidden="1">
      <c r="A134" s="105" t="s">
        <v>388</v>
      </c>
      <c r="B134" s="106" t="s">
        <v>389</v>
      </c>
      <c r="C134" s="107" t="s">
        <v>129</v>
      </c>
      <c r="D134" s="108">
        <v>52680</v>
      </c>
      <c r="E134" s="109">
        <v>1666268.4</v>
      </c>
      <c r="F134" s="110"/>
      <c r="G134" s="109">
        <v>31.63</v>
      </c>
      <c r="H134" s="110">
        <v>140</v>
      </c>
      <c r="I134" s="111">
        <v>6200.2800000000007</v>
      </c>
      <c r="J134" s="112">
        <f t="shared" si="16"/>
        <v>6.3786122331792403E-3</v>
      </c>
      <c r="K134" s="110">
        <v>3</v>
      </c>
      <c r="L134" s="113">
        <f t="shared" si="17"/>
        <v>33325.368000000002</v>
      </c>
      <c r="M134" s="113">
        <f t="shared" si="18"/>
        <v>4428.2</v>
      </c>
      <c r="N134" s="113">
        <f t="shared" si="19"/>
        <v>10628.48</v>
      </c>
      <c r="O134" s="112">
        <f t="shared" si="20"/>
        <v>6.3786122331792403E-3</v>
      </c>
      <c r="P134" s="110" t="str">
        <f t="shared" si="21"/>
        <v>control</v>
      </c>
      <c r="Q134" s="114">
        <f t="shared" si="22"/>
        <v>3</v>
      </c>
      <c r="R134" s="115">
        <f t="shared" si="23"/>
        <v>3</v>
      </c>
      <c r="S134" t="e">
        <f>VLOOKUP(A134,'[4]ANEXO 01'!$B$4:$D$5,3,0)</f>
        <v>#N/A</v>
      </c>
    </row>
    <row r="135" spans="1:19" hidden="1">
      <c r="A135" s="105" t="s">
        <v>390</v>
      </c>
      <c r="B135" s="106" t="s">
        <v>391</v>
      </c>
      <c r="C135" s="107" t="s">
        <v>129</v>
      </c>
      <c r="D135" s="108">
        <v>838300</v>
      </c>
      <c r="E135" s="109">
        <v>528129</v>
      </c>
      <c r="F135" s="110"/>
      <c r="G135" s="109">
        <v>0.63</v>
      </c>
      <c r="H135" s="110">
        <v>200</v>
      </c>
      <c r="I135" s="111">
        <v>5070.42</v>
      </c>
      <c r="J135" s="112">
        <f t="shared" si="16"/>
        <v>9.8393006254153814E-3</v>
      </c>
      <c r="K135" s="110">
        <v>2</v>
      </c>
      <c r="L135" s="113">
        <f t="shared" si="17"/>
        <v>10562.58</v>
      </c>
      <c r="M135" s="113">
        <f t="shared" si="18"/>
        <v>126</v>
      </c>
      <c r="N135" s="113">
        <f t="shared" si="19"/>
        <v>5196.42</v>
      </c>
      <c r="O135" s="112">
        <f t="shared" si="20"/>
        <v>9.8393006254153814E-3</v>
      </c>
      <c r="P135" s="110" t="str">
        <f t="shared" si="21"/>
        <v>control</v>
      </c>
      <c r="Q135" s="114">
        <f t="shared" si="22"/>
        <v>2</v>
      </c>
      <c r="R135" s="115">
        <f t="shared" si="23"/>
        <v>2</v>
      </c>
      <c r="S135" t="e">
        <f>VLOOKUP(A135,'[4]ANEXO 01'!$B$4:$D$5,3,0)</f>
        <v>#N/A</v>
      </c>
    </row>
    <row r="136" spans="1:19" hidden="1">
      <c r="A136" s="105" t="s">
        <v>392</v>
      </c>
      <c r="B136" s="106" t="s">
        <v>393</v>
      </c>
      <c r="C136" s="107" t="s">
        <v>129</v>
      </c>
      <c r="D136" s="108">
        <v>1595725</v>
      </c>
      <c r="E136" s="109">
        <v>1787212.0000000002</v>
      </c>
      <c r="F136" s="110"/>
      <c r="G136" s="109">
        <v>1.1200000000000001</v>
      </c>
      <c r="H136" s="110">
        <v>240</v>
      </c>
      <c r="I136" s="111">
        <v>5825.1900000000005</v>
      </c>
      <c r="J136" s="112">
        <f t="shared" si="16"/>
        <v>3.4097745538861643E-3</v>
      </c>
      <c r="K136" s="110">
        <v>4</v>
      </c>
      <c r="L136" s="113">
        <f t="shared" si="17"/>
        <v>35744.240000000005</v>
      </c>
      <c r="M136" s="113">
        <f t="shared" si="18"/>
        <v>268.8</v>
      </c>
      <c r="N136" s="113">
        <f t="shared" si="19"/>
        <v>6093.9900000000007</v>
      </c>
      <c r="O136" s="112">
        <f t="shared" si="20"/>
        <v>3.4097745538861643E-3</v>
      </c>
      <c r="P136" s="110" t="str">
        <f t="shared" si="21"/>
        <v>control</v>
      </c>
      <c r="Q136" s="114">
        <f t="shared" si="22"/>
        <v>5</v>
      </c>
      <c r="R136" s="115">
        <f t="shared" si="23"/>
        <v>4</v>
      </c>
      <c r="S136" t="e">
        <f>VLOOKUP(A136,'[4]ANEXO 01'!$B$4:$D$5,3,0)</f>
        <v>#N/A</v>
      </c>
    </row>
    <row r="137" spans="1:19" hidden="1">
      <c r="A137" s="105" t="s">
        <v>394</v>
      </c>
      <c r="B137" s="106" t="s">
        <v>395</v>
      </c>
      <c r="C137" s="107" t="s">
        <v>129</v>
      </c>
      <c r="D137" s="108">
        <v>56350</v>
      </c>
      <c r="E137" s="109">
        <v>105938</v>
      </c>
      <c r="F137" s="110"/>
      <c r="G137" s="109">
        <v>1.88</v>
      </c>
      <c r="H137" s="110">
        <v>240</v>
      </c>
      <c r="I137" s="111">
        <v>5825.1900000000005</v>
      </c>
      <c r="J137" s="112">
        <f t="shared" si="16"/>
        <v>5.9245879665464705E-2</v>
      </c>
      <c r="K137" s="110">
        <v>0</v>
      </c>
      <c r="L137" s="113">
        <f t="shared" si="17"/>
        <v>2118.7600000000002</v>
      </c>
      <c r="M137" s="113">
        <f t="shared" si="18"/>
        <v>451.2</v>
      </c>
      <c r="N137" s="113">
        <f t="shared" si="19"/>
        <v>6276.39</v>
      </c>
      <c r="O137" s="112">
        <f t="shared" si="20"/>
        <v>5.9245879665464705E-2</v>
      </c>
      <c r="P137" s="110" t="str">
        <f t="shared" si="21"/>
        <v>no</v>
      </c>
      <c r="Q137" s="114">
        <f t="shared" si="22"/>
        <v>0</v>
      </c>
      <c r="R137" s="115">
        <f t="shared" si="23"/>
        <v>0</v>
      </c>
      <c r="S137" t="e">
        <f>VLOOKUP(A137,'[4]ANEXO 01'!$B$4:$D$5,3,0)</f>
        <v>#N/A</v>
      </c>
    </row>
    <row r="138" spans="1:19" hidden="1">
      <c r="A138" s="105" t="s">
        <v>396</v>
      </c>
      <c r="B138" s="106" t="s">
        <v>397</v>
      </c>
      <c r="C138" s="107" t="s">
        <v>129</v>
      </c>
      <c r="D138" s="108">
        <v>3028400</v>
      </c>
      <c r="E138" s="109">
        <v>1332496</v>
      </c>
      <c r="F138" s="110"/>
      <c r="G138" s="109">
        <v>0.44</v>
      </c>
      <c r="H138" s="110">
        <v>230</v>
      </c>
      <c r="I138" s="111">
        <v>6753.22</v>
      </c>
      <c r="J138" s="112">
        <f t="shared" si="16"/>
        <v>5.1440454605492254E-3</v>
      </c>
      <c r="K138" s="110">
        <v>3</v>
      </c>
      <c r="L138" s="113">
        <f t="shared" si="17"/>
        <v>26649.920000000002</v>
      </c>
      <c r="M138" s="113">
        <f t="shared" si="18"/>
        <v>101.2</v>
      </c>
      <c r="N138" s="113">
        <f t="shared" si="19"/>
        <v>6854.42</v>
      </c>
      <c r="O138" s="112">
        <f t="shared" si="20"/>
        <v>5.1440454605492254E-3</v>
      </c>
      <c r="P138" s="110" t="str">
        <f t="shared" si="21"/>
        <v>control</v>
      </c>
      <c r="Q138" s="114">
        <f t="shared" si="22"/>
        <v>3</v>
      </c>
      <c r="R138" s="115">
        <f t="shared" si="23"/>
        <v>3</v>
      </c>
      <c r="S138" t="e">
        <f>VLOOKUP(A138,'[4]ANEXO 01'!$B$4:$D$5,3,0)</f>
        <v>#N/A</v>
      </c>
    </row>
    <row r="139" spans="1:19" hidden="1">
      <c r="A139" s="105" t="s">
        <v>398</v>
      </c>
      <c r="B139" s="106" t="s">
        <v>399</v>
      </c>
      <c r="C139" s="107" t="s">
        <v>129</v>
      </c>
      <c r="D139" s="108">
        <v>4287400</v>
      </c>
      <c r="E139" s="109">
        <v>3044054</v>
      </c>
      <c r="F139" s="110"/>
      <c r="G139" s="109">
        <v>0.71</v>
      </c>
      <c r="H139" s="110">
        <v>200</v>
      </c>
      <c r="I139" s="111">
        <v>5070.42</v>
      </c>
      <c r="J139" s="112">
        <f t="shared" si="16"/>
        <v>1.7123283621118418E-3</v>
      </c>
      <c r="K139" s="110">
        <v>4</v>
      </c>
      <c r="L139" s="113">
        <f t="shared" si="17"/>
        <v>60881.08</v>
      </c>
      <c r="M139" s="113">
        <f t="shared" si="18"/>
        <v>142</v>
      </c>
      <c r="N139" s="113">
        <f t="shared" si="19"/>
        <v>5212.42</v>
      </c>
      <c r="O139" s="112">
        <f t="shared" si="20"/>
        <v>1.7123283621118418E-3</v>
      </c>
      <c r="P139" s="110" t="str">
        <f t="shared" si="21"/>
        <v>control</v>
      </c>
      <c r="Q139" s="114">
        <f t="shared" si="22"/>
        <v>11</v>
      </c>
      <c r="R139" s="115">
        <f t="shared" si="23"/>
        <v>4</v>
      </c>
      <c r="S139" t="e">
        <f>VLOOKUP(A139,'[4]ANEXO 01'!$B$4:$D$5,3,0)</f>
        <v>#N/A</v>
      </c>
    </row>
    <row r="140" spans="1:19" hidden="1">
      <c r="A140" s="105" t="s">
        <v>400</v>
      </c>
      <c r="B140" s="106" t="s">
        <v>401</v>
      </c>
      <c r="C140" s="107" t="s">
        <v>129</v>
      </c>
      <c r="D140" s="108">
        <v>33775</v>
      </c>
      <c r="E140" s="109">
        <v>396856.25</v>
      </c>
      <c r="F140" s="110"/>
      <c r="G140" s="109">
        <v>11.75</v>
      </c>
      <c r="H140" s="110">
        <v>120</v>
      </c>
      <c r="I140" s="111">
        <v>6011.1900000000005</v>
      </c>
      <c r="J140" s="112">
        <f t="shared" si="16"/>
        <v>1.8699944879285637E-2</v>
      </c>
      <c r="K140" s="110">
        <v>1</v>
      </c>
      <c r="L140" s="113">
        <f t="shared" si="17"/>
        <v>7937.125</v>
      </c>
      <c r="M140" s="113">
        <f t="shared" si="18"/>
        <v>1410</v>
      </c>
      <c r="N140" s="113">
        <f t="shared" si="19"/>
        <v>7421.1900000000005</v>
      </c>
      <c r="O140" s="112">
        <f t="shared" si="20"/>
        <v>1.8699944879285637E-2</v>
      </c>
      <c r="P140" s="110" t="str">
        <f t="shared" si="21"/>
        <v>control</v>
      </c>
      <c r="Q140" s="114">
        <f t="shared" si="22"/>
        <v>1</v>
      </c>
      <c r="R140" s="115">
        <f t="shared" si="23"/>
        <v>1</v>
      </c>
      <c r="S140" t="e">
        <f>VLOOKUP(A140,'[4]ANEXO 01'!$B$4:$D$5,3,0)</f>
        <v>#N/A</v>
      </c>
    </row>
    <row r="141" spans="1:19" hidden="1">
      <c r="A141" s="105" t="s">
        <v>402</v>
      </c>
      <c r="B141" s="106" t="s">
        <v>403</v>
      </c>
      <c r="C141" s="107" t="s">
        <v>129</v>
      </c>
      <c r="D141" s="108">
        <v>62500</v>
      </c>
      <c r="E141" s="109">
        <v>214375</v>
      </c>
      <c r="F141" s="110"/>
      <c r="G141" s="109">
        <v>3.43</v>
      </c>
      <c r="H141" s="110">
        <v>270</v>
      </c>
      <c r="I141" s="111">
        <v>6200.2800000000007</v>
      </c>
      <c r="J141" s="112">
        <f t="shared" si="16"/>
        <v>3.3242588921282804E-2</v>
      </c>
      <c r="K141" s="110">
        <v>0</v>
      </c>
      <c r="L141" s="113">
        <f t="shared" si="17"/>
        <v>4287.5</v>
      </c>
      <c r="M141" s="113">
        <f t="shared" si="18"/>
        <v>926.1</v>
      </c>
      <c r="N141" s="113">
        <f t="shared" si="19"/>
        <v>7126.380000000001</v>
      </c>
      <c r="O141" s="112">
        <f t="shared" si="20"/>
        <v>3.3242588921282804E-2</v>
      </c>
      <c r="P141" s="110" t="str">
        <f t="shared" si="21"/>
        <v>no</v>
      </c>
      <c r="Q141" s="114">
        <f t="shared" si="22"/>
        <v>0</v>
      </c>
      <c r="R141" s="115">
        <f t="shared" si="23"/>
        <v>0</v>
      </c>
      <c r="S141" t="e">
        <f>VLOOKUP(A141,'[4]ANEXO 01'!$B$4:$D$5,3,0)</f>
        <v>#N/A</v>
      </c>
    </row>
    <row r="142" spans="1:19" hidden="1">
      <c r="A142" s="105" t="s">
        <v>404</v>
      </c>
      <c r="B142" s="106" t="s">
        <v>405</v>
      </c>
      <c r="C142" s="107" t="s">
        <v>129</v>
      </c>
      <c r="D142" s="108">
        <v>325200</v>
      </c>
      <c r="E142" s="109">
        <v>68292</v>
      </c>
      <c r="F142" s="110"/>
      <c r="G142" s="109">
        <v>0.21</v>
      </c>
      <c r="H142" s="110">
        <v>200</v>
      </c>
      <c r="I142" s="111">
        <v>5070.42</v>
      </c>
      <c r="J142" s="112">
        <f t="shared" si="16"/>
        <v>7.4861184326128982E-2</v>
      </c>
      <c r="K142" s="110">
        <v>0</v>
      </c>
      <c r="L142" s="113">
        <f t="shared" si="17"/>
        <v>1365.84</v>
      </c>
      <c r="M142" s="113">
        <f t="shared" si="18"/>
        <v>42</v>
      </c>
      <c r="N142" s="113">
        <f t="shared" si="19"/>
        <v>5112.42</v>
      </c>
      <c r="O142" s="112">
        <f t="shared" si="20"/>
        <v>7.4861184326128982E-2</v>
      </c>
      <c r="P142" s="110" t="str">
        <f t="shared" si="21"/>
        <v>no</v>
      </c>
      <c r="Q142" s="114">
        <f t="shared" si="22"/>
        <v>0</v>
      </c>
      <c r="R142" s="115">
        <f t="shared" si="23"/>
        <v>0</v>
      </c>
      <c r="S142" t="e">
        <f>VLOOKUP(A142,'[4]ANEXO 01'!$B$4:$D$5,3,0)</f>
        <v>#N/A</v>
      </c>
    </row>
    <row r="143" spans="1:19" hidden="1">
      <c r="A143" s="105" t="s">
        <v>406</v>
      </c>
      <c r="B143" s="106" t="s">
        <v>407</v>
      </c>
      <c r="C143" s="107" t="s">
        <v>129</v>
      </c>
      <c r="D143" s="108">
        <v>56081</v>
      </c>
      <c r="E143" s="109">
        <v>1070025.48</v>
      </c>
      <c r="F143" s="110"/>
      <c r="G143" s="109">
        <v>19.079999999999998</v>
      </c>
      <c r="H143" s="110">
        <v>260</v>
      </c>
      <c r="I143" s="111">
        <v>6200.2800000000007</v>
      </c>
      <c r="J143" s="112">
        <f t="shared" si="16"/>
        <v>1.0430667501487908E-2</v>
      </c>
      <c r="K143" s="110">
        <v>1</v>
      </c>
      <c r="L143" s="113">
        <f t="shared" si="17"/>
        <v>21400.509600000001</v>
      </c>
      <c r="M143" s="113">
        <f t="shared" si="18"/>
        <v>4960.7999999999993</v>
      </c>
      <c r="N143" s="113">
        <f t="shared" si="19"/>
        <v>11161.08</v>
      </c>
      <c r="O143" s="112">
        <f t="shared" si="20"/>
        <v>1.0430667501487908E-2</v>
      </c>
      <c r="P143" s="110" t="str">
        <f t="shared" si="21"/>
        <v>control</v>
      </c>
      <c r="Q143" s="114">
        <f t="shared" si="22"/>
        <v>1</v>
      </c>
      <c r="R143" s="115">
        <f t="shared" si="23"/>
        <v>1</v>
      </c>
      <c r="S143" t="e">
        <f>VLOOKUP(A143,'[4]ANEXO 01'!$B$4:$D$5,3,0)</f>
        <v>#N/A</v>
      </c>
    </row>
    <row r="144" spans="1:19" hidden="1">
      <c r="A144" s="105" t="s">
        <v>408</v>
      </c>
      <c r="B144" s="106" t="s">
        <v>409</v>
      </c>
      <c r="C144" s="107" t="s">
        <v>129</v>
      </c>
      <c r="D144" s="108">
        <v>9000</v>
      </c>
      <c r="E144" s="109">
        <v>393120</v>
      </c>
      <c r="F144" s="110"/>
      <c r="G144" s="109">
        <v>43.68</v>
      </c>
      <c r="H144" s="110">
        <v>260</v>
      </c>
      <c r="I144" s="110">
        <v>6200.2800000000007</v>
      </c>
      <c r="J144" s="112">
        <f t="shared" si="16"/>
        <v>4.4660866910866917E-2</v>
      </c>
      <c r="K144" s="110">
        <v>0</v>
      </c>
      <c r="L144" s="113">
        <f t="shared" si="17"/>
        <v>7862.4000000000005</v>
      </c>
      <c r="M144" s="113">
        <f t="shared" si="18"/>
        <v>11356.8</v>
      </c>
      <c r="N144" s="113">
        <f t="shared" si="19"/>
        <v>17557.080000000002</v>
      </c>
      <c r="O144" s="112">
        <f t="shared" si="20"/>
        <v>4.4660866910866917E-2</v>
      </c>
      <c r="P144" s="110" t="str">
        <f t="shared" si="21"/>
        <v>no</v>
      </c>
      <c r="Q144" s="114">
        <f t="shared" si="22"/>
        <v>0</v>
      </c>
      <c r="R144" s="115">
        <f t="shared" si="23"/>
        <v>0</v>
      </c>
      <c r="S144" t="e">
        <f>VLOOKUP(A144,'[4]ANEXO 01'!$B$4:$D$5,3,0)</f>
        <v>#N/A</v>
      </c>
    </row>
    <row r="145" spans="1:19" hidden="1">
      <c r="A145" s="105" t="s">
        <v>410</v>
      </c>
      <c r="B145" s="106" t="s">
        <v>411</v>
      </c>
      <c r="C145" s="107" t="s">
        <v>129</v>
      </c>
      <c r="D145" s="108">
        <v>2080</v>
      </c>
      <c r="E145" s="109">
        <v>80787.200000000012</v>
      </c>
      <c r="F145" s="110"/>
      <c r="G145" s="109">
        <v>38.840000000000003</v>
      </c>
      <c r="H145" s="110">
        <v>270</v>
      </c>
      <c r="I145" s="111">
        <v>6200.2800000000007</v>
      </c>
      <c r="J145" s="112">
        <f t="shared" si="16"/>
        <v>0.20655598906757505</v>
      </c>
      <c r="K145" s="110">
        <v>0</v>
      </c>
      <c r="L145" s="113">
        <f t="shared" si="17"/>
        <v>1615.7440000000004</v>
      </c>
      <c r="M145" s="113">
        <f t="shared" si="18"/>
        <v>10486.800000000001</v>
      </c>
      <c r="N145" s="113">
        <f t="shared" si="19"/>
        <v>16687.080000000002</v>
      </c>
      <c r="O145" s="112">
        <f t="shared" si="20"/>
        <v>0.20655598906757505</v>
      </c>
      <c r="P145" s="110" t="str">
        <f t="shared" si="21"/>
        <v>no</v>
      </c>
      <c r="Q145" s="114">
        <f t="shared" si="22"/>
        <v>0</v>
      </c>
      <c r="R145" s="115">
        <f t="shared" si="23"/>
        <v>0</v>
      </c>
      <c r="S145" t="e">
        <f>VLOOKUP(A145,'[4]ANEXO 01'!$B$4:$D$5,3,0)</f>
        <v>#N/A</v>
      </c>
    </row>
    <row r="146" spans="1:19" hidden="1">
      <c r="A146" s="105" t="s">
        <v>412</v>
      </c>
      <c r="B146" s="106" t="s">
        <v>413</v>
      </c>
      <c r="C146" s="107" t="s">
        <v>129</v>
      </c>
      <c r="D146" s="108">
        <v>55400</v>
      </c>
      <c r="E146" s="109">
        <v>318550</v>
      </c>
      <c r="F146" s="110"/>
      <c r="G146" s="109">
        <v>5.75</v>
      </c>
      <c r="H146" s="110">
        <v>200</v>
      </c>
      <c r="I146" s="111">
        <v>5070.42</v>
      </c>
      <c r="J146" s="112">
        <f t="shared" si="16"/>
        <v>1.9527295557997176E-2</v>
      </c>
      <c r="K146" s="110">
        <v>1</v>
      </c>
      <c r="L146" s="113">
        <f t="shared" si="17"/>
        <v>6371</v>
      </c>
      <c r="M146" s="113">
        <f t="shared" si="18"/>
        <v>1150</v>
      </c>
      <c r="N146" s="113">
        <f t="shared" si="19"/>
        <v>6220.42</v>
      </c>
      <c r="O146" s="112">
        <f t="shared" si="20"/>
        <v>1.9527295557997176E-2</v>
      </c>
      <c r="P146" s="110" t="str">
        <f t="shared" si="21"/>
        <v>control</v>
      </c>
      <c r="Q146" s="114">
        <f t="shared" si="22"/>
        <v>1</v>
      </c>
      <c r="R146" s="115">
        <f t="shared" si="23"/>
        <v>1</v>
      </c>
      <c r="S146" t="e">
        <f>VLOOKUP(A146,'[4]ANEXO 01'!$B$4:$D$5,3,0)</f>
        <v>#N/A</v>
      </c>
    </row>
    <row r="147" spans="1:19" hidden="1">
      <c r="A147" s="105" t="s">
        <v>414</v>
      </c>
      <c r="B147" s="106" t="s">
        <v>415</v>
      </c>
      <c r="C147" s="107" t="s">
        <v>129</v>
      </c>
      <c r="D147" s="108">
        <v>153060</v>
      </c>
      <c r="E147" s="109">
        <v>615402.52571999992</v>
      </c>
      <c r="F147" s="110"/>
      <c r="G147" s="109">
        <v>4.0206619999999997</v>
      </c>
      <c r="H147" s="110">
        <v>200</v>
      </c>
      <c r="I147" s="111">
        <v>5070.42</v>
      </c>
      <c r="J147" s="112">
        <f t="shared" si="16"/>
        <v>9.5458698241886065E-3</v>
      </c>
      <c r="K147" s="110">
        <v>2</v>
      </c>
      <c r="L147" s="113">
        <f t="shared" si="17"/>
        <v>12308.050514399998</v>
      </c>
      <c r="M147" s="113">
        <f t="shared" si="18"/>
        <v>804.13239999999996</v>
      </c>
      <c r="N147" s="113">
        <f t="shared" si="19"/>
        <v>5874.5524000000005</v>
      </c>
      <c r="O147" s="112">
        <f t="shared" si="20"/>
        <v>9.5458698241886065E-3</v>
      </c>
      <c r="P147" s="110" t="str">
        <f t="shared" si="21"/>
        <v>control</v>
      </c>
      <c r="Q147" s="114">
        <f t="shared" si="22"/>
        <v>2</v>
      </c>
      <c r="R147" s="115">
        <f t="shared" si="23"/>
        <v>2</v>
      </c>
      <c r="S147" t="e">
        <f>VLOOKUP(A147,'[4]ANEXO 01'!$B$4:$D$5,3,0)</f>
        <v>#N/A</v>
      </c>
    </row>
    <row r="148" spans="1:19" hidden="1">
      <c r="A148" s="105" t="s">
        <v>416</v>
      </c>
      <c r="B148" s="106" t="s">
        <v>417</v>
      </c>
      <c r="C148" s="107" t="s">
        <v>129</v>
      </c>
      <c r="D148" s="108">
        <v>60690</v>
      </c>
      <c r="E148" s="109">
        <v>2548980</v>
      </c>
      <c r="F148" s="110"/>
      <c r="G148" s="109">
        <v>42</v>
      </c>
      <c r="H148" s="110">
        <v>200</v>
      </c>
      <c r="I148" s="111">
        <v>5070.42</v>
      </c>
      <c r="J148" s="112">
        <f t="shared" si="16"/>
        <v>5.2846314996586874E-3</v>
      </c>
      <c r="K148" s="110">
        <v>3</v>
      </c>
      <c r="L148" s="113">
        <f t="shared" si="17"/>
        <v>50979.6</v>
      </c>
      <c r="M148" s="113">
        <f t="shared" si="18"/>
        <v>8400</v>
      </c>
      <c r="N148" s="113">
        <f t="shared" si="19"/>
        <v>13470.42</v>
      </c>
      <c r="O148" s="112">
        <f t="shared" si="20"/>
        <v>5.2846314996586874E-3</v>
      </c>
      <c r="P148" s="110" t="str">
        <f t="shared" si="21"/>
        <v>control</v>
      </c>
      <c r="Q148" s="114">
        <f t="shared" si="22"/>
        <v>3</v>
      </c>
      <c r="R148" s="115">
        <f t="shared" si="23"/>
        <v>3</v>
      </c>
      <c r="S148" t="e">
        <f>VLOOKUP(A148,'[4]ANEXO 01'!$B$4:$D$5,3,0)</f>
        <v>#N/A</v>
      </c>
    </row>
    <row r="149" spans="1:19" hidden="1">
      <c r="A149" s="105" t="s">
        <v>418</v>
      </c>
      <c r="B149" s="106" t="s">
        <v>419</v>
      </c>
      <c r="C149" s="107" t="s">
        <v>129</v>
      </c>
      <c r="D149" s="108">
        <v>50010</v>
      </c>
      <c r="E149" s="109">
        <v>1325265</v>
      </c>
      <c r="F149" s="110"/>
      <c r="G149" s="109">
        <v>26.5</v>
      </c>
      <c r="H149" s="110">
        <v>200</v>
      </c>
      <c r="I149" s="111">
        <v>5070.42</v>
      </c>
      <c r="J149" s="112">
        <f t="shared" si="16"/>
        <v>7.8251670420632861E-3</v>
      </c>
      <c r="K149" s="110">
        <v>2</v>
      </c>
      <c r="L149" s="113">
        <f t="shared" si="17"/>
        <v>26505.3</v>
      </c>
      <c r="M149" s="113">
        <f t="shared" si="18"/>
        <v>5300</v>
      </c>
      <c r="N149" s="113">
        <f t="shared" si="19"/>
        <v>10370.42</v>
      </c>
      <c r="O149" s="112">
        <f t="shared" si="20"/>
        <v>7.8251670420632861E-3</v>
      </c>
      <c r="P149" s="110" t="str">
        <f t="shared" si="21"/>
        <v>control</v>
      </c>
      <c r="Q149" s="114">
        <f t="shared" si="22"/>
        <v>2</v>
      </c>
      <c r="R149" s="115">
        <f t="shared" si="23"/>
        <v>2</v>
      </c>
      <c r="S149" t="e">
        <f>VLOOKUP(A149,'[4]ANEXO 01'!$B$4:$D$5,3,0)</f>
        <v>#N/A</v>
      </c>
    </row>
    <row r="150" spans="1:19" hidden="1">
      <c r="A150" s="105" t="s">
        <v>420</v>
      </c>
      <c r="B150" s="106" t="s">
        <v>421</v>
      </c>
      <c r="C150" s="107" t="s">
        <v>129</v>
      </c>
      <c r="D150" s="108">
        <v>4293</v>
      </c>
      <c r="E150" s="109">
        <v>557660.70000000007</v>
      </c>
      <c r="F150" s="110"/>
      <c r="G150" s="109">
        <v>129.9</v>
      </c>
      <c r="H150" s="110">
        <v>160</v>
      </c>
      <c r="I150" s="111">
        <v>5201.3600000000006</v>
      </c>
      <c r="J150" s="112">
        <f t="shared" si="16"/>
        <v>4.6597079550343062E-2</v>
      </c>
      <c r="K150" s="110">
        <v>0</v>
      </c>
      <c r="L150" s="113">
        <f t="shared" si="17"/>
        <v>11153.214000000002</v>
      </c>
      <c r="M150" s="113">
        <f t="shared" si="18"/>
        <v>20784</v>
      </c>
      <c r="N150" s="113">
        <f t="shared" si="19"/>
        <v>25985.360000000001</v>
      </c>
      <c r="O150" s="112">
        <f t="shared" si="20"/>
        <v>4.6597079550343062E-2</v>
      </c>
      <c r="P150" s="110" t="str">
        <f t="shared" si="21"/>
        <v>no</v>
      </c>
      <c r="Q150" s="114">
        <f t="shared" si="22"/>
        <v>0</v>
      </c>
      <c r="R150" s="115">
        <f t="shared" si="23"/>
        <v>0</v>
      </c>
      <c r="S150" t="e">
        <f>VLOOKUP(A150,'[4]ANEXO 01'!$B$4:$D$5,3,0)</f>
        <v>#N/A</v>
      </c>
    </row>
    <row r="151" spans="1:19" hidden="1">
      <c r="A151" s="105" t="s">
        <v>422</v>
      </c>
      <c r="B151" s="106" t="s">
        <v>423</v>
      </c>
      <c r="C151" s="107" t="s">
        <v>129</v>
      </c>
      <c r="D151" s="108">
        <v>3473200</v>
      </c>
      <c r="E151" s="109">
        <v>243124.00000000003</v>
      </c>
      <c r="F151" s="110"/>
      <c r="G151" s="109">
        <v>7.0000000000000007E-2</v>
      </c>
      <c r="H151" s="110">
        <v>200</v>
      </c>
      <c r="I151" s="111">
        <v>5070.42</v>
      </c>
      <c r="J151" s="112">
        <f t="shared" si="16"/>
        <v>2.0912867507938335E-2</v>
      </c>
      <c r="K151" s="110">
        <v>0</v>
      </c>
      <c r="L151" s="113">
        <f t="shared" si="17"/>
        <v>4862.4800000000005</v>
      </c>
      <c r="M151" s="113">
        <f t="shared" si="18"/>
        <v>14.000000000000002</v>
      </c>
      <c r="N151" s="113">
        <f t="shared" si="19"/>
        <v>5084.42</v>
      </c>
      <c r="O151" s="112">
        <f t="shared" si="20"/>
        <v>2.0912867507938335E-2</v>
      </c>
      <c r="P151" s="110" t="str">
        <f t="shared" si="21"/>
        <v>no</v>
      </c>
      <c r="Q151" s="114">
        <f t="shared" si="22"/>
        <v>0</v>
      </c>
      <c r="R151" s="115">
        <f t="shared" si="23"/>
        <v>0</v>
      </c>
      <c r="S151" t="e">
        <f>VLOOKUP(A151,'[4]ANEXO 01'!$B$4:$D$5,3,0)</f>
        <v>#N/A</v>
      </c>
    </row>
    <row r="152" spans="1:19" hidden="1">
      <c r="A152" s="105" t="s">
        <v>424</v>
      </c>
      <c r="B152" s="106" t="s">
        <v>425</v>
      </c>
      <c r="C152" s="107" t="s">
        <v>129</v>
      </c>
      <c r="D152" s="108">
        <v>3230400</v>
      </c>
      <c r="E152" s="109">
        <v>96912</v>
      </c>
      <c r="F152" s="110"/>
      <c r="G152" s="109">
        <v>0.03</v>
      </c>
      <c r="H152" s="110">
        <v>200</v>
      </c>
      <c r="I152" s="111">
        <v>5070.42</v>
      </c>
      <c r="J152" s="112">
        <f t="shared" si="16"/>
        <v>5.2381748390292228E-2</v>
      </c>
      <c r="K152" s="110">
        <v>0</v>
      </c>
      <c r="L152" s="113">
        <f t="shared" si="17"/>
        <v>1938.24</v>
      </c>
      <c r="M152" s="113">
        <f t="shared" si="18"/>
        <v>6</v>
      </c>
      <c r="N152" s="113">
        <f t="shared" si="19"/>
        <v>5076.42</v>
      </c>
      <c r="O152" s="112">
        <f t="shared" si="20"/>
        <v>5.2381748390292228E-2</v>
      </c>
      <c r="P152" s="110" t="str">
        <f t="shared" si="21"/>
        <v>no</v>
      </c>
      <c r="Q152" s="114">
        <f t="shared" si="22"/>
        <v>0</v>
      </c>
      <c r="R152" s="115">
        <f t="shared" si="23"/>
        <v>0</v>
      </c>
      <c r="S152" t="e">
        <f>VLOOKUP(A152,'[4]ANEXO 01'!$B$4:$D$5,3,0)</f>
        <v>#N/A</v>
      </c>
    </row>
    <row r="153" spans="1:19" hidden="1">
      <c r="A153" s="105" t="s">
        <v>426</v>
      </c>
      <c r="B153" s="106" t="s">
        <v>427</v>
      </c>
      <c r="C153" s="107" t="s">
        <v>129</v>
      </c>
      <c r="D153" s="108">
        <v>10834750</v>
      </c>
      <c r="E153" s="109">
        <v>1625212.5</v>
      </c>
      <c r="F153" s="110"/>
      <c r="G153" s="109">
        <v>0.15</v>
      </c>
      <c r="H153" s="110">
        <v>270</v>
      </c>
      <c r="I153" s="111">
        <v>6200.2800000000007</v>
      </c>
      <c r="J153" s="112">
        <f t="shared" si="16"/>
        <v>3.8399778490505092E-3</v>
      </c>
      <c r="K153" s="110">
        <v>4</v>
      </c>
      <c r="L153" s="113">
        <f t="shared" si="17"/>
        <v>32504.25</v>
      </c>
      <c r="M153" s="113">
        <f t="shared" si="18"/>
        <v>40.5</v>
      </c>
      <c r="N153" s="113">
        <f t="shared" si="19"/>
        <v>6240.7800000000007</v>
      </c>
      <c r="O153" s="112">
        <f t="shared" si="20"/>
        <v>3.8399778490505092E-3</v>
      </c>
      <c r="P153" s="110" t="str">
        <f t="shared" si="21"/>
        <v>control</v>
      </c>
      <c r="Q153" s="114">
        <f t="shared" si="22"/>
        <v>5</v>
      </c>
      <c r="R153" s="115">
        <f t="shared" si="23"/>
        <v>4</v>
      </c>
      <c r="S153" t="e">
        <f>VLOOKUP(A153,'[4]ANEXO 01'!$B$4:$D$5,3,0)</f>
        <v>#N/A</v>
      </c>
    </row>
    <row r="154" spans="1:19" hidden="1">
      <c r="A154" s="105" t="s">
        <v>428</v>
      </c>
      <c r="B154" s="106" t="s">
        <v>429</v>
      </c>
      <c r="C154" s="107" t="s">
        <v>129</v>
      </c>
      <c r="D154" s="108">
        <v>496650</v>
      </c>
      <c r="E154" s="109">
        <v>89397</v>
      </c>
      <c r="F154" s="110"/>
      <c r="G154" s="109">
        <v>0.18</v>
      </c>
      <c r="H154" s="110">
        <v>260</v>
      </c>
      <c r="I154" s="111">
        <v>6200.2800000000007</v>
      </c>
      <c r="J154" s="112">
        <f t="shared" si="16"/>
        <v>6.9880197322057802E-2</v>
      </c>
      <c r="K154" s="110">
        <v>0</v>
      </c>
      <c r="L154" s="113">
        <f t="shared" si="17"/>
        <v>1787.94</v>
      </c>
      <c r="M154" s="113">
        <f t="shared" si="18"/>
        <v>46.8</v>
      </c>
      <c r="N154" s="113">
        <f t="shared" si="19"/>
        <v>6247.0800000000008</v>
      </c>
      <c r="O154" s="112">
        <f t="shared" si="20"/>
        <v>6.9880197322057802E-2</v>
      </c>
      <c r="P154" s="110" t="str">
        <f t="shared" si="21"/>
        <v>no</v>
      </c>
      <c r="Q154" s="114">
        <f t="shared" si="22"/>
        <v>0</v>
      </c>
      <c r="R154" s="115">
        <f t="shared" si="23"/>
        <v>0</v>
      </c>
      <c r="S154" t="e">
        <f>VLOOKUP(A154,'[4]ANEXO 01'!$B$4:$D$5,3,0)</f>
        <v>#N/A</v>
      </c>
    </row>
    <row r="155" spans="1:19" hidden="1">
      <c r="A155" s="105" t="s">
        <v>430</v>
      </c>
      <c r="B155" s="106" t="s">
        <v>431</v>
      </c>
      <c r="C155" s="107" t="s">
        <v>129</v>
      </c>
      <c r="D155" s="108">
        <v>89400</v>
      </c>
      <c r="E155" s="109">
        <v>688380</v>
      </c>
      <c r="F155" s="110"/>
      <c r="G155" s="109">
        <v>7.7</v>
      </c>
      <c r="H155" s="110">
        <v>120</v>
      </c>
      <c r="I155" s="110">
        <v>6011.1900000000005</v>
      </c>
      <c r="J155" s="112">
        <f t="shared" si="16"/>
        <v>1.0074653534385079E-2</v>
      </c>
      <c r="K155" s="110">
        <v>1</v>
      </c>
      <c r="L155" s="113">
        <f t="shared" si="17"/>
        <v>13767.6</v>
      </c>
      <c r="M155" s="113">
        <f t="shared" si="18"/>
        <v>924</v>
      </c>
      <c r="N155" s="113">
        <f t="shared" si="19"/>
        <v>6935.1900000000005</v>
      </c>
      <c r="O155" s="112">
        <f t="shared" si="20"/>
        <v>1.0074653534385079E-2</v>
      </c>
      <c r="P155" s="110" t="str">
        <f t="shared" si="21"/>
        <v>control</v>
      </c>
      <c r="Q155" s="114">
        <f t="shared" si="22"/>
        <v>1</v>
      </c>
      <c r="R155" s="115">
        <f t="shared" si="23"/>
        <v>1</v>
      </c>
      <c r="S155" t="e">
        <f>VLOOKUP(A155,'[4]ANEXO 01'!$B$4:$D$5,3,0)</f>
        <v>#N/A</v>
      </c>
    </row>
    <row r="156" spans="1:19" hidden="1">
      <c r="A156" s="105" t="s">
        <v>432</v>
      </c>
      <c r="B156" s="106" t="s">
        <v>433</v>
      </c>
      <c r="C156" s="107" t="s">
        <v>129</v>
      </c>
      <c r="D156" s="108">
        <v>1336325</v>
      </c>
      <c r="E156" s="109">
        <v>2953278.25</v>
      </c>
      <c r="F156" s="110"/>
      <c r="G156" s="109">
        <v>2.21</v>
      </c>
      <c r="H156" s="110">
        <v>120</v>
      </c>
      <c r="I156" s="111">
        <v>6011.1900000000005</v>
      </c>
      <c r="J156" s="112">
        <f t="shared" si="16"/>
        <v>2.1252281257277401E-3</v>
      </c>
      <c r="K156" s="110">
        <v>4</v>
      </c>
      <c r="L156" s="113">
        <f t="shared" si="17"/>
        <v>59065.565000000002</v>
      </c>
      <c r="M156" s="113">
        <f t="shared" si="18"/>
        <v>265.2</v>
      </c>
      <c r="N156" s="113">
        <f t="shared" si="19"/>
        <v>6276.39</v>
      </c>
      <c r="O156" s="112">
        <f t="shared" si="20"/>
        <v>2.1252281257277401E-3</v>
      </c>
      <c r="P156" s="110" t="str">
        <f t="shared" si="21"/>
        <v>control</v>
      </c>
      <c r="Q156" s="114">
        <f t="shared" si="22"/>
        <v>9</v>
      </c>
      <c r="R156" s="115">
        <f t="shared" si="23"/>
        <v>4</v>
      </c>
      <c r="S156" t="e">
        <f>VLOOKUP(A156,'[4]ANEXO 01'!$B$4:$D$5,3,0)</f>
        <v>#N/A</v>
      </c>
    </row>
    <row r="157" spans="1:19" hidden="1">
      <c r="A157" s="105" t="s">
        <v>434</v>
      </c>
      <c r="B157" s="106" t="s">
        <v>435</v>
      </c>
      <c r="C157" s="107" t="s">
        <v>129</v>
      </c>
      <c r="D157" s="108">
        <v>133140</v>
      </c>
      <c r="E157" s="109">
        <v>645729</v>
      </c>
      <c r="F157" s="110"/>
      <c r="G157" s="109">
        <v>4.8499999999999996</v>
      </c>
      <c r="H157" s="110">
        <v>140</v>
      </c>
      <c r="I157" s="111">
        <v>6200.2800000000007</v>
      </c>
      <c r="J157" s="112">
        <f t="shared" si="16"/>
        <v>1.0653509444364433E-2</v>
      </c>
      <c r="K157" s="110">
        <v>1</v>
      </c>
      <c r="L157" s="113">
        <f t="shared" si="17"/>
        <v>12914.58</v>
      </c>
      <c r="M157" s="113">
        <f t="shared" si="18"/>
        <v>679</v>
      </c>
      <c r="N157" s="113">
        <f t="shared" si="19"/>
        <v>6879.2800000000007</v>
      </c>
      <c r="O157" s="112">
        <f t="shared" si="20"/>
        <v>1.0653509444364433E-2</v>
      </c>
      <c r="P157" s="110" t="str">
        <f t="shared" si="21"/>
        <v>control</v>
      </c>
      <c r="Q157" s="114">
        <f t="shared" si="22"/>
        <v>1</v>
      </c>
      <c r="R157" s="115">
        <f t="shared" si="23"/>
        <v>1</v>
      </c>
      <c r="S157" t="e">
        <f>VLOOKUP(A157,'[4]ANEXO 01'!$B$4:$D$5,3,0)</f>
        <v>#N/A</v>
      </c>
    </row>
    <row r="158" spans="1:19" hidden="1">
      <c r="A158" s="105" t="s">
        <v>436</v>
      </c>
      <c r="B158" s="106" t="s">
        <v>437</v>
      </c>
      <c r="C158" s="107" t="s">
        <v>129</v>
      </c>
      <c r="D158" s="108">
        <v>827900</v>
      </c>
      <c r="E158" s="109">
        <v>1101107</v>
      </c>
      <c r="F158" s="110"/>
      <c r="G158" s="109">
        <v>1.33</v>
      </c>
      <c r="H158" s="110">
        <v>200</v>
      </c>
      <c r="I158" s="111">
        <v>6200.2800000000007</v>
      </c>
      <c r="J158" s="112">
        <f t="shared" si="16"/>
        <v>5.8725264665468483E-3</v>
      </c>
      <c r="K158" s="110">
        <v>3</v>
      </c>
      <c r="L158" s="113">
        <f t="shared" si="17"/>
        <v>22022.14</v>
      </c>
      <c r="M158" s="113">
        <f t="shared" si="18"/>
        <v>266</v>
      </c>
      <c r="N158" s="113">
        <f t="shared" si="19"/>
        <v>6466.2800000000007</v>
      </c>
      <c r="O158" s="112">
        <f t="shared" si="20"/>
        <v>5.8725264665468483E-3</v>
      </c>
      <c r="P158" s="110" t="str">
        <f t="shared" si="21"/>
        <v>control</v>
      </c>
      <c r="Q158" s="114">
        <f t="shared" si="22"/>
        <v>3</v>
      </c>
      <c r="R158" s="115">
        <f t="shared" si="23"/>
        <v>3</v>
      </c>
      <c r="S158" t="e">
        <f>VLOOKUP(A158,'[4]ANEXO 01'!$B$4:$D$5,3,0)</f>
        <v>#N/A</v>
      </c>
    </row>
    <row r="159" spans="1:19" hidden="1">
      <c r="A159" s="105" t="s">
        <v>438</v>
      </c>
      <c r="B159" s="106" t="s">
        <v>439</v>
      </c>
      <c r="C159" s="107" t="s">
        <v>129</v>
      </c>
      <c r="D159" s="108">
        <v>1133772</v>
      </c>
      <c r="E159" s="109">
        <v>3389978.2800000003</v>
      </c>
      <c r="F159" s="110"/>
      <c r="G159" s="109">
        <v>2.99</v>
      </c>
      <c r="H159" s="110">
        <v>140</v>
      </c>
      <c r="I159" s="111">
        <v>6200.2800000000007</v>
      </c>
      <c r="J159" s="112">
        <f t="shared" si="16"/>
        <v>1.9524844861247904E-3</v>
      </c>
      <c r="K159" s="110">
        <v>4</v>
      </c>
      <c r="L159" s="113">
        <f t="shared" si="17"/>
        <v>67799.565600000002</v>
      </c>
      <c r="M159" s="113">
        <f t="shared" si="18"/>
        <v>418.6</v>
      </c>
      <c r="N159" s="113">
        <f t="shared" si="19"/>
        <v>6618.880000000001</v>
      </c>
      <c r="O159" s="112">
        <f t="shared" si="20"/>
        <v>1.9524844861247904E-3</v>
      </c>
      <c r="P159" s="110" t="str">
        <f t="shared" si="21"/>
        <v>control</v>
      </c>
      <c r="Q159" s="114">
        <f t="shared" si="22"/>
        <v>10</v>
      </c>
      <c r="R159" s="115">
        <f t="shared" si="23"/>
        <v>4</v>
      </c>
      <c r="S159" t="e">
        <f>VLOOKUP(A159,'[4]ANEXO 01'!$B$4:$D$5,3,0)</f>
        <v>#N/A</v>
      </c>
    </row>
    <row r="160" spans="1:19" hidden="1">
      <c r="A160" s="105" t="s">
        <v>440</v>
      </c>
      <c r="B160" s="106" t="s">
        <v>441</v>
      </c>
      <c r="C160" s="107" t="s">
        <v>129</v>
      </c>
      <c r="D160" s="108">
        <v>202275</v>
      </c>
      <c r="E160" s="109">
        <v>481414.5</v>
      </c>
      <c r="F160" s="110"/>
      <c r="G160" s="109">
        <v>2.38</v>
      </c>
      <c r="H160" s="110">
        <v>200</v>
      </c>
      <c r="I160" s="111">
        <v>6200.2800000000007</v>
      </c>
      <c r="J160" s="112">
        <f t="shared" si="16"/>
        <v>1.3868049259006534E-2</v>
      </c>
      <c r="K160" s="110">
        <v>1</v>
      </c>
      <c r="L160" s="113">
        <f t="shared" si="17"/>
        <v>9628.2900000000009</v>
      </c>
      <c r="M160" s="113">
        <f t="shared" si="18"/>
        <v>476</v>
      </c>
      <c r="N160" s="113">
        <f t="shared" si="19"/>
        <v>6676.2800000000007</v>
      </c>
      <c r="O160" s="112">
        <f t="shared" si="20"/>
        <v>1.3868049259006534E-2</v>
      </c>
      <c r="P160" s="110" t="str">
        <f t="shared" si="21"/>
        <v>control</v>
      </c>
      <c r="Q160" s="114">
        <f t="shared" si="22"/>
        <v>1</v>
      </c>
      <c r="R160" s="115">
        <f t="shared" si="23"/>
        <v>1</v>
      </c>
      <c r="S160" t="e">
        <f>VLOOKUP(A160,'[4]ANEXO 01'!$B$4:$D$5,3,0)</f>
        <v>#N/A</v>
      </c>
    </row>
    <row r="161" spans="1:19" hidden="1">
      <c r="A161" s="105" t="s">
        <v>442</v>
      </c>
      <c r="B161" s="106" t="s">
        <v>443</v>
      </c>
      <c r="C161" s="107" t="s">
        <v>129</v>
      </c>
      <c r="D161" s="108">
        <v>17976</v>
      </c>
      <c r="E161" s="109">
        <v>73881.36</v>
      </c>
      <c r="F161" s="110"/>
      <c r="G161" s="109">
        <v>4.1100000000000003</v>
      </c>
      <c r="H161" s="110">
        <v>200</v>
      </c>
      <c r="I161" s="111">
        <v>6200.2800000000007</v>
      </c>
      <c r="J161" s="112">
        <f t="shared" si="16"/>
        <v>9.5048060836995976E-2</v>
      </c>
      <c r="K161" s="110">
        <v>0</v>
      </c>
      <c r="L161" s="113">
        <f t="shared" si="17"/>
        <v>1477.6272000000001</v>
      </c>
      <c r="M161" s="113">
        <f t="shared" si="18"/>
        <v>822.00000000000011</v>
      </c>
      <c r="N161" s="113">
        <f t="shared" si="19"/>
        <v>7022.2800000000007</v>
      </c>
      <c r="O161" s="112">
        <f t="shared" si="20"/>
        <v>9.5048060836995976E-2</v>
      </c>
      <c r="P161" s="110" t="str">
        <f t="shared" si="21"/>
        <v>no</v>
      </c>
      <c r="Q161" s="114">
        <f t="shared" si="22"/>
        <v>0</v>
      </c>
      <c r="R161" s="115">
        <f t="shared" si="23"/>
        <v>0</v>
      </c>
      <c r="S161" t="e">
        <f>VLOOKUP(A161,'[4]ANEXO 01'!$B$4:$D$5,3,0)</f>
        <v>#N/A</v>
      </c>
    </row>
    <row r="162" spans="1:19" hidden="1">
      <c r="A162" s="105" t="s">
        <v>444</v>
      </c>
      <c r="B162" s="106" t="s">
        <v>445</v>
      </c>
      <c r="C162" s="107" t="s">
        <v>129</v>
      </c>
      <c r="D162" s="108">
        <v>63780</v>
      </c>
      <c r="E162" s="109">
        <v>194529</v>
      </c>
      <c r="F162" s="110"/>
      <c r="G162" s="109">
        <v>3.05</v>
      </c>
      <c r="H162" s="110">
        <v>200</v>
      </c>
      <c r="I162" s="111">
        <v>6200.2800000000007</v>
      </c>
      <c r="J162" s="112">
        <f t="shared" si="16"/>
        <v>3.5009073197312487E-2</v>
      </c>
      <c r="K162" s="110">
        <v>0</v>
      </c>
      <c r="L162" s="113">
        <f t="shared" si="17"/>
        <v>3890.58</v>
      </c>
      <c r="M162" s="113">
        <f t="shared" si="18"/>
        <v>610</v>
      </c>
      <c r="N162" s="113">
        <f t="shared" si="19"/>
        <v>6810.2800000000007</v>
      </c>
      <c r="O162" s="112">
        <f t="shared" si="20"/>
        <v>3.5009073197312487E-2</v>
      </c>
      <c r="P162" s="110" t="str">
        <f t="shared" si="21"/>
        <v>no</v>
      </c>
      <c r="Q162" s="114">
        <f t="shared" si="22"/>
        <v>0</v>
      </c>
      <c r="R162" s="115">
        <f t="shared" si="23"/>
        <v>0</v>
      </c>
      <c r="S162" t="e">
        <f>VLOOKUP(A162,'[4]ANEXO 01'!$B$4:$D$5,3,0)</f>
        <v>#N/A</v>
      </c>
    </row>
    <row r="163" spans="1:19" hidden="1">
      <c r="A163" s="105" t="s">
        <v>446</v>
      </c>
      <c r="B163" s="106" t="s">
        <v>447</v>
      </c>
      <c r="C163" s="107" t="s">
        <v>129</v>
      </c>
      <c r="D163" s="108">
        <v>135936</v>
      </c>
      <c r="E163" s="109">
        <v>644336.64000000001</v>
      </c>
      <c r="F163" s="110"/>
      <c r="G163" s="109">
        <v>4.74</v>
      </c>
      <c r="H163" s="110">
        <v>270</v>
      </c>
      <c r="I163" s="111">
        <v>6200.2800000000007</v>
      </c>
      <c r="J163" s="112">
        <f t="shared" si="16"/>
        <v>1.1608962668955161E-2</v>
      </c>
      <c r="K163" s="110">
        <v>1</v>
      </c>
      <c r="L163" s="113">
        <f t="shared" si="17"/>
        <v>12886.7328</v>
      </c>
      <c r="M163" s="113">
        <f t="shared" si="18"/>
        <v>1279.8</v>
      </c>
      <c r="N163" s="113">
        <f t="shared" si="19"/>
        <v>7480.0800000000008</v>
      </c>
      <c r="O163" s="112">
        <f t="shared" si="20"/>
        <v>1.1608962668955161E-2</v>
      </c>
      <c r="P163" s="110" t="str">
        <f t="shared" si="21"/>
        <v>control</v>
      </c>
      <c r="Q163" s="114">
        <f t="shared" si="22"/>
        <v>1</v>
      </c>
      <c r="R163" s="115">
        <f t="shared" si="23"/>
        <v>1</v>
      </c>
      <c r="S163" t="e">
        <f>VLOOKUP(A163,'[4]ANEXO 01'!$B$4:$D$5,3,0)</f>
        <v>#N/A</v>
      </c>
    </row>
    <row r="164" spans="1:19" hidden="1">
      <c r="A164" s="105" t="s">
        <v>448</v>
      </c>
      <c r="B164" s="106" t="s">
        <v>449</v>
      </c>
      <c r="C164" s="107" t="s">
        <v>129</v>
      </c>
      <c r="D164" s="108">
        <v>52428</v>
      </c>
      <c r="E164" s="109">
        <v>216527.63999999998</v>
      </c>
      <c r="F164" s="110"/>
      <c r="G164" s="109">
        <v>4.13</v>
      </c>
      <c r="H164" s="110">
        <v>200</v>
      </c>
      <c r="I164" s="111">
        <v>6200.2800000000007</v>
      </c>
      <c r="J164" s="112">
        <f t="shared" si="16"/>
        <v>3.2449806408087215E-2</v>
      </c>
      <c r="K164" s="110">
        <v>0</v>
      </c>
      <c r="L164" s="113">
        <f t="shared" si="17"/>
        <v>4330.5527999999995</v>
      </c>
      <c r="M164" s="113">
        <f t="shared" si="18"/>
        <v>826</v>
      </c>
      <c r="N164" s="113">
        <f t="shared" si="19"/>
        <v>7026.2800000000007</v>
      </c>
      <c r="O164" s="112">
        <f t="shared" si="20"/>
        <v>3.2449806408087215E-2</v>
      </c>
      <c r="P164" s="110" t="str">
        <f t="shared" si="21"/>
        <v>no</v>
      </c>
      <c r="Q164" s="114">
        <f t="shared" si="22"/>
        <v>0</v>
      </c>
      <c r="R164" s="115">
        <f t="shared" si="23"/>
        <v>0</v>
      </c>
      <c r="S164" t="e">
        <f>VLOOKUP(A164,'[4]ANEXO 01'!$B$4:$D$5,3,0)</f>
        <v>#N/A</v>
      </c>
    </row>
    <row r="165" spans="1:19" hidden="1">
      <c r="A165" s="105" t="s">
        <v>450</v>
      </c>
      <c r="B165" s="106" t="s">
        <v>451</v>
      </c>
      <c r="C165" s="107" t="s">
        <v>129</v>
      </c>
      <c r="D165" s="108">
        <v>17964</v>
      </c>
      <c r="E165" s="109">
        <v>147484.44</v>
      </c>
      <c r="F165" s="110"/>
      <c r="G165" s="109">
        <v>8.2100000000000009</v>
      </c>
      <c r="H165" s="110">
        <v>200</v>
      </c>
      <c r="I165" s="111">
        <v>6200.2800000000007</v>
      </c>
      <c r="J165" s="112">
        <f t="shared" si="16"/>
        <v>5.3173609365164222E-2</v>
      </c>
      <c r="K165" s="110">
        <v>0</v>
      </c>
      <c r="L165" s="113">
        <f t="shared" si="17"/>
        <v>2949.6887999999999</v>
      </c>
      <c r="M165" s="113">
        <f t="shared" si="18"/>
        <v>1642.0000000000002</v>
      </c>
      <c r="N165" s="113">
        <f t="shared" si="19"/>
        <v>7842.2800000000007</v>
      </c>
      <c r="O165" s="112">
        <f t="shared" si="20"/>
        <v>5.3173609365164222E-2</v>
      </c>
      <c r="P165" s="110" t="str">
        <f t="shared" si="21"/>
        <v>no</v>
      </c>
      <c r="Q165" s="114">
        <f t="shared" si="22"/>
        <v>0</v>
      </c>
      <c r="R165" s="115">
        <f t="shared" si="23"/>
        <v>0</v>
      </c>
      <c r="S165" t="e">
        <f>VLOOKUP(A165,'[4]ANEXO 01'!$B$4:$D$5,3,0)</f>
        <v>#N/A</v>
      </c>
    </row>
    <row r="166" spans="1:19" hidden="1">
      <c r="A166" s="105" t="s">
        <v>452</v>
      </c>
      <c r="B166" s="106" t="s">
        <v>453</v>
      </c>
      <c r="C166" s="107" t="s">
        <v>129</v>
      </c>
      <c r="D166" s="108">
        <v>579400</v>
      </c>
      <c r="E166" s="109">
        <v>34764</v>
      </c>
      <c r="F166" s="110"/>
      <c r="G166" s="109">
        <v>0.06</v>
      </c>
      <c r="H166" s="110">
        <v>200</v>
      </c>
      <c r="I166" s="111">
        <v>5070.42</v>
      </c>
      <c r="J166" s="112">
        <f t="shared" si="16"/>
        <v>0.14619779081808768</v>
      </c>
      <c r="K166" s="110">
        <v>0</v>
      </c>
      <c r="L166" s="113">
        <f t="shared" si="17"/>
        <v>695.28</v>
      </c>
      <c r="M166" s="113">
        <f t="shared" si="18"/>
        <v>12</v>
      </c>
      <c r="N166" s="113">
        <f t="shared" si="19"/>
        <v>5082.42</v>
      </c>
      <c r="O166" s="112">
        <f t="shared" si="20"/>
        <v>0.14619779081808768</v>
      </c>
      <c r="P166" s="110" t="str">
        <f t="shared" si="21"/>
        <v>no</v>
      </c>
      <c r="Q166" s="114">
        <f t="shared" si="22"/>
        <v>0</v>
      </c>
      <c r="R166" s="115">
        <f t="shared" si="23"/>
        <v>0</v>
      </c>
      <c r="S166" t="e">
        <f>VLOOKUP(A166,'[4]ANEXO 01'!$B$4:$D$5,3,0)</f>
        <v>#N/A</v>
      </c>
    </row>
    <row r="167" spans="1:19" hidden="1">
      <c r="A167" s="105" t="s">
        <v>454</v>
      </c>
      <c r="B167" s="106" t="s">
        <v>455</v>
      </c>
      <c r="C167" s="107" t="s">
        <v>129</v>
      </c>
      <c r="D167" s="108">
        <v>227800</v>
      </c>
      <c r="E167" s="109">
        <v>143514</v>
      </c>
      <c r="F167" s="110"/>
      <c r="G167" s="109">
        <v>0.63</v>
      </c>
      <c r="H167" s="110">
        <v>270</v>
      </c>
      <c r="I167" s="111">
        <v>6200.2800000000007</v>
      </c>
      <c r="J167" s="112">
        <f t="shared" si="16"/>
        <v>4.4388561394707142E-2</v>
      </c>
      <c r="K167" s="110">
        <v>0</v>
      </c>
      <c r="L167" s="113">
        <f t="shared" si="17"/>
        <v>2870.28</v>
      </c>
      <c r="M167" s="113">
        <f t="shared" si="18"/>
        <v>170.1</v>
      </c>
      <c r="N167" s="113">
        <f t="shared" si="19"/>
        <v>6370.380000000001</v>
      </c>
      <c r="O167" s="112">
        <f t="shared" si="20"/>
        <v>4.4388561394707142E-2</v>
      </c>
      <c r="P167" s="110" t="str">
        <f t="shared" si="21"/>
        <v>no</v>
      </c>
      <c r="Q167" s="114">
        <f t="shared" si="22"/>
        <v>0</v>
      </c>
      <c r="R167" s="115">
        <f t="shared" si="23"/>
        <v>0</v>
      </c>
      <c r="S167" t="e">
        <f>VLOOKUP(A167,'[4]ANEXO 01'!$B$4:$D$5,3,0)</f>
        <v>#N/A</v>
      </c>
    </row>
    <row r="168" spans="1:19" hidden="1">
      <c r="A168" s="105" t="s">
        <v>456</v>
      </c>
      <c r="B168" s="106" t="s">
        <v>457</v>
      </c>
      <c r="C168" s="107" t="s">
        <v>129</v>
      </c>
      <c r="D168" s="108">
        <v>75800</v>
      </c>
      <c r="E168" s="109">
        <v>238012</v>
      </c>
      <c r="F168" s="110"/>
      <c r="G168" s="109">
        <v>3.14</v>
      </c>
      <c r="H168" s="110">
        <v>220</v>
      </c>
      <c r="I168" s="111">
        <v>7137.4800000000005</v>
      </c>
      <c r="J168" s="112">
        <f t="shared" si="16"/>
        <v>3.289027443994421E-2</v>
      </c>
      <c r="K168" s="110">
        <v>0</v>
      </c>
      <c r="L168" s="113">
        <f t="shared" si="17"/>
        <v>4760.24</v>
      </c>
      <c r="M168" s="113">
        <f t="shared" si="18"/>
        <v>690.80000000000007</v>
      </c>
      <c r="N168" s="113">
        <f t="shared" si="19"/>
        <v>7828.2800000000007</v>
      </c>
      <c r="O168" s="112">
        <f t="shared" si="20"/>
        <v>3.289027443994421E-2</v>
      </c>
      <c r="P168" s="110" t="str">
        <f t="shared" si="21"/>
        <v>no</v>
      </c>
      <c r="Q168" s="114">
        <f t="shared" si="22"/>
        <v>0</v>
      </c>
      <c r="R168" s="115">
        <f t="shared" si="23"/>
        <v>0</v>
      </c>
      <c r="S168" t="e">
        <f>VLOOKUP(A168,'[4]ANEXO 01'!$B$4:$D$5,3,0)</f>
        <v>#N/A</v>
      </c>
    </row>
    <row r="169" spans="1:19" hidden="1">
      <c r="A169" s="105" t="s">
        <v>458</v>
      </c>
      <c r="B169" s="106" t="s">
        <v>459</v>
      </c>
      <c r="C169" s="107" t="s">
        <v>129</v>
      </c>
      <c r="D169" s="108">
        <v>10502700</v>
      </c>
      <c r="E169" s="109">
        <v>1575405</v>
      </c>
      <c r="F169" s="110"/>
      <c r="G169" s="109">
        <v>0.15</v>
      </c>
      <c r="H169" s="110">
        <v>260</v>
      </c>
      <c r="I169" s="111">
        <v>6200.2800000000007</v>
      </c>
      <c r="J169" s="112">
        <f t="shared" si="16"/>
        <v>3.9604292229617147E-3</v>
      </c>
      <c r="K169" s="110">
        <v>4</v>
      </c>
      <c r="L169" s="113">
        <f t="shared" si="17"/>
        <v>31508.100000000002</v>
      </c>
      <c r="M169" s="113">
        <f t="shared" si="18"/>
        <v>39</v>
      </c>
      <c r="N169" s="113">
        <f t="shared" si="19"/>
        <v>6239.2800000000007</v>
      </c>
      <c r="O169" s="112">
        <f t="shared" si="20"/>
        <v>3.9604292229617147E-3</v>
      </c>
      <c r="P169" s="110" t="str">
        <f t="shared" si="21"/>
        <v>control</v>
      </c>
      <c r="Q169" s="114">
        <f t="shared" si="22"/>
        <v>5</v>
      </c>
      <c r="R169" s="115">
        <f t="shared" si="23"/>
        <v>4</v>
      </c>
      <c r="S169" t="e">
        <f>VLOOKUP(A169,'[4]ANEXO 01'!$B$4:$D$5,3,0)</f>
        <v>#N/A</v>
      </c>
    </row>
    <row r="170" spans="1:19" hidden="1">
      <c r="A170" s="105" t="s">
        <v>460</v>
      </c>
      <c r="B170" s="106" t="s">
        <v>461</v>
      </c>
      <c r="C170" s="107" t="s">
        <v>129</v>
      </c>
      <c r="D170" s="108">
        <v>1479400</v>
      </c>
      <c r="E170" s="109">
        <v>340262</v>
      </c>
      <c r="F170" s="110"/>
      <c r="G170" s="109">
        <v>0.23</v>
      </c>
      <c r="H170" s="110">
        <v>200</v>
      </c>
      <c r="I170" s="111">
        <v>5070.42</v>
      </c>
      <c r="J170" s="112">
        <f t="shared" si="16"/>
        <v>1.503670700812903E-2</v>
      </c>
      <c r="K170" s="110">
        <v>1</v>
      </c>
      <c r="L170" s="113">
        <f t="shared" si="17"/>
        <v>6805.24</v>
      </c>
      <c r="M170" s="113">
        <f t="shared" si="18"/>
        <v>46</v>
      </c>
      <c r="N170" s="113">
        <f t="shared" si="19"/>
        <v>5116.42</v>
      </c>
      <c r="O170" s="112">
        <f t="shared" si="20"/>
        <v>1.503670700812903E-2</v>
      </c>
      <c r="P170" s="110" t="str">
        <f t="shared" si="21"/>
        <v>control</v>
      </c>
      <c r="Q170" s="114">
        <f t="shared" si="22"/>
        <v>1</v>
      </c>
      <c r="R170" s="115">
        <f t="shared" si="23"/>
        <v>1</v>
      </c>
      <c r="S170" t="e">
        <f>VLOOKUP(A170,'[4]ANEXO 01'!$B$4:$D$5,3,0)</f>
        <v>#N/A</v>
      </c>
    </row>
    <row r="171" spans="1:19" hidden="1">
      <c r="A171" s="105" t="s">
        <v>462</v>
      </c>
      <c r="B171" s="106" t="s">
        <v>463</v>
      </c>
      <c r="C171" s="107" t="s">
        <v>129</v>
      </c>
      <c r="D171" s="108">
        <v>60225</v>
      </c>
      <c r="E171" s="109">
        <v>336055.5</v>
      </c>
      <c r="F171" s="110"/>
      <c r="G171" s="109">
        <v>5.58</v>
      </c>
      <c r="H171" s="110">
        <v>120</v>
      </c>
      <c r="I171" s="111">
        <v>4311.1900000000005</v>
      </c>
      <c r="J171" s="112">
        <f t="shared" si="16"/>
        <v>1.4821331595525147E-2</v>
      </c>
      <c r="K171" s="110">
        <v>1</v>
      </c>
      <c r="L171" s="113">
        <f t="shared" si="17"/>
        <v>6721.1100000000006</v>
      </c>
      <c r="M171" s="113">
        <f t="shared" si="18"/>
        <v>669.6</v>
      </c>
      <c r="N171" s="113">
        <f t="shared" si="19"/>
        <v>4980.7900000000009</v>
      </c>
      <c r="O171" s="112">
        <f t="shared" si="20"/>
        <v>1.4821331595525147E-2</v>
      </c>
      <c r="P171" s="110" t="str">
        <f t="shared" si="21"/>
        <v>control</v>
      </c>
      <c r="Q171" s="114">
        <f t="shared" si="22"/>
        <v>1</v>
      </c>
      <c r="R171" s="115">
        <f t="shared" si="23"/>
        <v>1</v>
      </c>
      <c r="S171" t="e">
        <f>VLOOKUP(A171,'[4]ANEXO 01'!$B$4:$D$5,3,0)</f>
        <v>#N/A</v>
      </c>
    </row>
    <row r="172" spans="1:19" hidden="1">
      <c r="A172" s="105" t="s">
        <v>464</v>
      </c>
      <c r="B172" s="106" t="s">
        <v>465</v>
      </c>
      <c r="C172" s="107" t="s">
        <v>129</v>
      </c>
      <c r="D172" s="108">
        <v>294625</v>
      </c>
      <c r="E172" s="109">
        <v>1134306.25</v>
      </c>
      <c r="F172" s="110"/>
      <c r="G172" s="109">
        <v>3.85</v>
      </c>
      <c r="H172" s="110">
        <v>120</v>
      </c>
      <c r="I172" s="111">
        <v>4311.1900000000005</v>
      </c>
      <c r="J172" s="112">
        <f t="shared" si="16"/>
        <v>4.2080258307666037E-3</v>
      </c>
      <c r="K172" s="110">
        <v>4</v>
      </c>
      <c r="L172" s="113">
        <f t="shared" si="17"/>
        <v>22686.125</v>
      </c>
      <c r="M172" s="113">
        <f t="shared" si="18"/>
        <v>462</v>
      </c>
      <c r="N172" s="113">
        <f t="shared" si="19"/>
        <v>4773.1900000000005</v>
      </c>
      <c r="O172" s="112">
        <f t="shared" si="20"/>
        <v>4.2080258307666037E-3</v>
      </c>
      <c r="P172" s="110" t="str">
        <f t="shared" si="21"/>
        <v>control</v>
      </c>
      <c r="Q172" s="114">
        <f t="shared" si="22"/>
        <v>4</v>
      </c>
      <c r="R172" s="115">
        <f t="shared" si="23"/>
        <v>4</v>
      </c>
      <c r="S172" t="e">
        <f>VLOOKUP(A172,'[4]ANEXO 01'!$B$4:$D$5,3,0)</f>
        <v>#N/A</v>
      </c>
    </row>
    <row r="173" spans="1:19" hidden="1">
      <c r="A173" s="105" t="s">
        <v>466</v>
      </c>
      <c r="B173" s="106" t="s">
        <v>467</v>
      </c>
      <c r="C173" s="107" t="s">
        <v>129</v>
      </c>
      <c r="D173" s="108">
        <v>13880800</v>
      </c>
      <c r="E173" s="109">
        <v>4025431.9999999995</v>
      </c>
      <c r="F173" s="110"/>
      <c r="G173" s="109">
        <v>0.28999999999999998</v>
      </c>
      <c r="H173" s="110">
        <v>200</v>
      </c>
      <c r="I173" s="111">
        <v>5070.42</v>
      </c>
      <c r="J173" s="112">
        <f t="shared" si="16"/>
        <v>1.2740048769920844E-3</v>
      </c>
      <c r="K173" s="110">
        <v>4</v>
      </c>
      <c r="L173" s="113">
        <f t="shared" si="17"/>
        <v>80508.639999999999</v>
      </c>
      <c r="M173" s="113">
        <f t="shared" si="18"/>
        <v>57.999999999999993</v>
      </c>
      <c r="N173" s="113">
        <f t="shared" si="19"/>
        <v>5128.42</v>
      </c>
      <c r="O173" s="112">
        <f t="shared" si="20"/>
        <v>1.2740048769920844E-3</v>
      </c>
      <c r="P173" s="110" t="str">
        <f t="shared" si="21"/>
        <v>control</v>
      </c>
      <c r="Q173" s="114">
        <f t="shared" si="22"/>
        <v>15</v>
      </c>
      <c r="R173" s="115">
        <f t="shared" si="23"/>
        <v>4</v>
      </c>
      <c r="S173" t="e">
        <f>VLOOKUP(A173,'[4]ANEXO 01'!$B$4:$D$5,3,0)</f>
        <v>#N/A</v>
      </c>
    </row>
    <row r="174" spans="1:19" hidden="1">
      <c r="A174" s="105" t="s">
        <v>468</v>
      </c>
      <c r="B174" s="106" t="s">
        <v>469</v>
      </c>
      <c r="C174" s="107" t="s">
        <v>129</v>
      </c>
      <c r="D174" s="108">
        <v>439000</v>
      </c>
      <c r="E174" s="109">
        <v>43900</v>
      </c>
      <c r="F174" s="110"/>
      <c r="G174" s="109">
        <v>0.1</v>
      </c>
      <c r="H174" s="110">
        <v>200</v>
      </c>
      <c r="I174" s="111">
        <v>5070.42</v>
      </c>
      <c r="J174" s="112">
        <f t="shared" si="16"/>
        <v>0.11595489749430524</v>
      </c>
      <c r="K174" s="110">
        <v>0</v>
      </c>
      <c r="L174" s="113">
        <f t="shared" si="17"/>
        <v>878</v>
      </c>
      <c r="M174" s="113">
        <f t="shared" si="18"/>
        <v>20</v>
      </c>
      <c r="N174" s="113">
        <f t="shared" si="19"/>
        <v>5090.42</v>
      </c>
      <c r="O174" s="112">
        <f t="shared" si="20"/>
        <v>0.11595489749430524</v>
      </c>
      <c r="P174" s="110" t="str">
        <f t="shared" si="21"/>
        <v>no</v>
      </c>
      <c r="Q174" s="114">
        <f t="shared" si="22"/>
        <v>0</v>
      </c>
      <c r="R174" s="115">
        <f t="shared" si="23"/>
        <v>0</v>
      </c>
      <c r="S174" t="e">
        <f>VLOOKUP(A174,'[4]ANEXO 01'!$B$4:$D$5,3,0)</f>
        <v>#N/A</v>
      </c>
    </row>
    <row r="175" spans="1:19" hidden="1">
      <c r="A175" s="105" t="s">
        <v>470</v>
      </c>
      <c r="B175" s="106" t="s">
        <v>471</v>
      </c>
      <c r="C175" s="107" t="s">
        <v>129</v>
      </c>
      <c r="D175" s="108">
        <v>301200</v>
      </c>
      <c r="E175" s="109">
        <v>57228</v>
      </c>
      <c r="F175" s="110"/>
      <c r="G175" s="109">
        <v>0.19</v>
      </c>
      <c r="H175" s="110">
        <v>200</v>
      </c>
      <c r="I175" s="111">
        <v>5070.42</v>
      </c>
      <c r="J175" s="112">
        <f t="shared" si="16"/>
        <v>8.9264346124274835E-2</v>
      </c>
      <c r="K175" s="110">
        <v>0</v>
      </c>
      <c r="L175" s="113">
        <f t="shared" si="17"/>
        <v>1144.56</v>
      </c>
      <c r="M175" s="113">
        <f t="shared" si="18"/>
        <v>38</v>
      </c>
      <c r="N175" s="113">
        <f t="shared" si="19"/>
        <v>5108.42</v>
      </c>
      <c r="O175" s="112">
        <f t="shared" si="20"/>
        <v>8.9264346124274835E-2</v>
      </c>
      <c r="P175" s="110" t="str">
        <f t="shared" si="21"/>
        <v>no</v>
      </c>
      <c r="Q175" s="114">
        <f t="shared" si="22"/>
        <v>0</v>
      </c>
      <c r="R175" s="115">
        <f t="shared" si="23"/>
        <v>0</v>
      </c>
      <c r="S175" t="e">
        <f>VLOOKUP(A175,'[4]ANEXO 01'!$B$4:$D$5,3,0)</f>
        <v>#N/A</v>
      </c>
    </row>
    <row r="176" spans="1:19" hidden="1">
      <c r="A176" s="105" t="s">
        <v>472</v>
      </c>
      <c r="B176" s="106" t="s">
        <v>473</v>
      </c>
      <c r="C176" s="107" t="s">
        <v>129</v>
      </c>
      <c r="D176" s="108">
        <v>8907900</v>
      </c>
      <c r="E176" s="109">
        <v>534474</v>
      </c>
      <c r="F176" s="110"/>
      <c r="G176" s="109">
        <v>0.06</v>
      </c>
      <c r="H176" s="110">
        <v>200</v>
      </c>
      <c r="I176" s="111">
        <v>5070.42</v>
      </c>
      <c r="J176" s="112">
        <f t="shared" si="16"/>
        <v>9.5091996991434578E-3</v>
      </c>
      <c r="K176" s="110">
        <v>2</v>
      </c>
      <c r="L176" s="113">
        <f t="shared" si="17"/>
        <v>10689.48</v>
      </c>
      <c r="M176" s="113">
        <f t="shared" si="18"/>
        <v>12</v>
      </c>
      <c r="N176" s="113">
        <f t="shared" si="19"/>
        <v>5082.42</v>
      </c>
      <c r="O176" s="112">
        <f t="shared" si="20"/>
        <v>9.5091996991434578E-3</v>
      </c>
      <c r="P176" s="110" t="str">
        <f t="shared" si="21"/>
        <v>control</v>
      </c>
      <c r="Q176" s="114">
        <f t="shared" si="22"/>
        <v>2</v>
      </c>
      <c r="R176" s="115">
        <f t="shared" si="23"/>
        <v>2</v>
      </c>
      <c r="S176" t="e">
        <f>VLOOKUP(A176,'[4]ANEXO 01'!$B$4:$D$5,3,0)</f>
        <v>#N/A</v>
      </c>
    </row>
    <row r="177" spans="1:19" hidden="1">
      <c r="A177" s="105" t="s">
        <v>474</v>
      </c>
      <c r="B177" s="106" t="s">
        <v>475</v>
      </c>
      <c r="C177" s="107" t="s">
        <v>129</v>
      </c>
      <c r="D177" s="108">
        <v>3653550</v>
      </c>
      <c r="E177" s="109">
        <v>1169136</v>
      </c>
      <c r="F177" s="110"/>
      <c r="G177" s="109">
        <v>0.32</v>
      </c>
      <c r="H177" s="110">
        <v>260</v>
      </c>
      <c r="I177" s="111">
        <v>6200.2800000000007</v>
      </c>
      <c r="J177" s="112">
        <f t="shared" si="16"/>
        <v>5.3744645618644888E-3</v>
      </c>
      <c r="K177" s="110">
        <v>3</v>
      </c>
      <c r="L177" s="113">
        <f t="shared" si="17"/>
        <v>23382.720000000001</v>
      </c>
      <c r="M177" s="113">
        <f t="shared" si="18"/>
        <v>83.2</v>
      </c>
      <c r="N177" s="113">
        <f t="shared" si="19"/>
        <v>6283.4800000000005</v>
      </c>
      <c r="O177" s="112">
        <f t="shared" si="20"/>
        <v>5.3744645618644888E-3</v>
      </c>
      <c r="P177" s="110" t="str">
        <f t="shared" si="21"/>
        <v>control</v>
      </c>
      <c r="Q177" s="114">
        <f t="shared" si="22"/>
        <v>3</v>
      </c>
      <c r="R177" s="115">
        <f t="shared" si="23"/>
        <v>3</v>
      </c>
      <c r="S177" t="e">
        <f>VLOOKUP(A177,'[4]ANEXO 01'!$B$4:$D$5,3,0)</f>
        <v>#N/A</v>
      </c>
    </row>
    <row r="178" spans="1:19" hidden="1">
      <c r="A178" s="105" t="s">
        <v>476</v>
      </c>
      <c r="B178" s="106" t="s">
        <v>477</v>
      </c>
      <c r="C178" s="107" t="s">
        <v>129</v>
      </c>
      <c r="D178" s="108">
        <v>246700</v>
      </c>
      <c r="E178" s="109">
        <v>61675</v>
      </c>
      <c r="F178" s="110"/>
      <c r="G178" s="109">
        <v>0.25</v>
      </c>
      <c r="H178" s="110">
        <v>200</v>
      </c>
      <c r="I178" s="111">
        <v>5070.42</v>
      </c>
      <c r="J178" s="112">
        <f t="shared" si="16"/>
        <v>8.3022618565058784E-2</v>
      </c>
      <c r="K178" s="110">
        <v>0</v>
      </c>
      <c r="L178" s="113">
        <f t="shared" si="17"/>
        <v>1233.5</v>
      </c>
      <c r="M178" s="113">
        <f t="shared" si="18"/>
        <v>50</v>
      </c>
      <c r="N178" s="113">
        <f t="shared" si="19"/>
        <v>5120.42</v>
      </c>
      <c r="O178" s="112">
        <f t="shared" si="20"/>
        <v>8.3022618565058784E-2</v>
      </c>
      <c r="P178" s="110" t="str">
        <f t="shared" si="21"/>
        <v>no</v>
      </c>
      <c r="Q178" s="114">
        <f t="shared" si="22"/>
        <v>0</v>
      </c>
      <c r="R178" s="115">
        <f t="shared" si="23"/>
        <v>0</v>
      </c>
      <c r="S178" t="e">
        <f>VLOOKUP(A178,'[4]ANEXO 01'!$B$4:$D$5,3,0)</f>
        <v>#N/A</v>
      </c>
    </row>
    <row r="179" spans="1:19" hidden="1">
      <c r="A179" s="105" t="s">
        <v>478</v>
      </c>
      <c r="B179" s="106" t="s">
        <v>479</v>
      </c>
      <c r="C179" s="107" t="s">
        <v>129</v>
      </c>
      <c r="D179" s="108">
        <v>111600</v>
      </c>
      <c r="E179" s="109">
        <v>34596</v>
      </c>
      <c r="F179" s="110"/>
      <c r="G179" s="109">
        <v>0.31</v>
      </c>
      <c r="H179" s="110">
        <v>200</v>
      </c>
      <c r="I179" s="111">
        <v>5070.42</v>
      </c>
      <c r="J179" s="112">
        <f t="shared" si="16"/>
        <v>0.14835298878483061</v>
      </c>
      <c r="K179" s="110">
        <v>0</v>
      </c>
      <c r="L179" s="113">
        <f t="shared" si="17"/>
        <v>691.92</v>
      </c>
      <c r="M179" s="113">
        <f t="shared" si="18"/>
        <v>62</v>
      </c>
      <c r="N179" s="113">
        <f t="shared" si="19"/>
        <v>5132.42</v>
      </c>
      <c r="O179" s="112">
        <f t="shared" si="20"/>
        <v>0.14835298878483061</v>
      </c>
      <c r="P179" s="110" t="str">
        <f t="shared" si="21"/>
        <v>no</v>
      </c>
      <c r="Q179" s="114">
        <f t="shared" si="22"/>
        <v>0</v>
      </c>
      <c r="R179" s="115">
        <f t="shared" si="23"/>
        <v>0</v>
      </c>
      <c r="S179" t="e">
        <f>VLOOKUP(A179,'[4]ANEXO 01'!$B$4:$D$5,3,0)</f>
        <v>#N/A</v>
      </c>
    </row>
    <row r="180" spans="1:19" hidden="1">
      <c r="A180" s="105" t="s">
        <v>480</v>
      </c>
      <c r="B180" s="106" t="s">
        <v>481</v>
      </c>
      <c r="C180" s="107" t="s">
        <v>129</v>
      </c>
      <c r="D180" s="108">
        <v>35825</v>
      </c>
      <c r="E180" s="109">
        <v>658768.01250000007</v>
      </c>
      <c r="F180" s="110"/>
      <c r="G180" s="109">
        <v>18.388500000000001</v>
      </c>
      <c r="H180" s="110">
        <v>200</v>
      </c>
      <c r="I180" s="111">
        <v>6200.2800000000007</v>
      </c>
      <c r="J180" s="112">
        <f t="shared" si="16"/>
        <v>1.4994626048270673E-2</v>
      </c>
      <c r="K180" s="110">
        <v>1</v>
      </c>
      <c r="L180" s="113">
        <f t="shared" si="17"/>
        <v>13175.360250000002</v>
      </c>
      <c r="M180" s="113">
        <f t="shared" si="18"/>
        <v>3677.7000000000003</v>
      </c>
      <c r="N180" s="113">
        <f t="shared" si="19"/>
        <v>9877.9800000000014</v>
      </c>
      <c r="O180" s="112">
        <f t="shared" si="20"/>
        <v>1.4994626048270673E-2</v>
      </c>
      <c r="P180" s="110" t="str">
        <f t="shared" si="21"/>
        <v>control</v>
      </c>
      <c r="Q180" s="114">
        <f t="shared" si="22"/>
        <v>1</v>
      </c>
      <c r="R180" s="115">
        <f t="shared" si="23"/>
        <v>1</v>
      </c>
      <c r="S180" t="e">
        <f>VLOOKUP(A180,'[4]ANEXO 01'!$B$4:$D$5,3,0)</f>
        <v>#N/A</v>
      </c>
    </row>
    <row r="181" spans="1:19" hidden="1">
      <c r="A181" s="105" t="s">
        <v>482</v>
      </c>
      <c r="B181" s="106" t="s">
        <v>483</v>
      </c>
      <c r="C181" s="107" t="s">
        <v>129</v>
      </c>
      <c r="D181" s="108">
        <v>29675</v>
      </c>
      <c r="E181" s="109">
        <v>126118.75</v>
      </c>
      <c r="F181" s="110"/>
      <c r="G181" s="109">
        <v>4.25</v>
      </c>
      <c r="H181" s="110">
        <v>260</v>
      </c>
      <c r="I181" s="111">
        <v>6200.2800000000007</v>
      </c>
      <c r="J181" s="112">
        <f t="shared" si="16"/>
        <v>5.7923821794935333E-2</v>
      </c>
      <c r="K181" s="110">
        <v>0</v>
      </c>
      <c r="L181" s="113">
        <f t="shared" si="17"/>
        <v>2522.375</v>
      </c>
      <c r="M181" s="113">
        <f t="shared" si="18"/>
        <v>1105</v>
      </c>
      <c r="N181" s="113">
        <f t="shared" si="19"/>
        <v>7305.2800000000007</v>
      </c>
      <c r="O181" s="112">
        <f t="shared" si="20"/>
        <v>5.7923821794935333E-2</v>
      </c>
      <c r="P181" s="110" t="str">
        <f t="shared" si="21"/>
        <v>no</v>
      </c>
      <c r="Q181" s="114">
        <f t="shared" si="22"/>
        <v>0</v>
      </c>
      <c r="R181" s="115">
        <f t="shared" si="23"/>
        <v>0</v>
      </c>
      <c r="S181" t="e">
        <f>VLOOKUP(A181,'[4]ANEXO 01'!$B$4:$D$5,3,0)</f>
        <v>#N/A</v>
      </c>
    </row>
    <row r="182" spans="1:19" hidden="1">
      <c r="A182" s="105" t="s">
        <v>484</v>
      </c>
      <c r="B182" s="106" t="s">
        <v>485</v>
      </c>
      <c r="C182" s="107" t="s">
        <v>129</v>
      </c>
      <c r="D182" s="108">
        <v>31250</v>
      </c>
      <c r="E182" s="109">
        <v>355625</v>
      </c>
      <c r="F182" s="110"/>
      <c r="G182" s="109">
        <v>11.38</v>
      </c>
      <c r="H182" s="110">
        <v>140</v>
      </c>
      <c r="I182" s="111">
        <v>5825.1900000000005</v>
      </c>
      <c r="J182" s="112">
        <f t="shared" si="16"/>
        <v>2.0860147627416521E-2</v>
      </c>
      <c r="K182" s="110">
        <v>0</v>
      </c>
      <c r="L182" s="113">
        <f t="shared" si="17"/>
        <v>7112.5</v>
      </c>
      <c r="M182" s="113">
        <f t="shared" si="18"/>
        <v>1593.2</v>
      </c>
      <c r="N182" s="113">
        <f t="shared" si="19"/>
        <v>7418.39</v>
      </c>
      <c r="O182" s="112">
        <f t="shared" si="20"/>
        <v>2.0860147627416521E-2</v>
      </c>
      <c r="P182" s="110" t="str">
        <f t="shared" si="21"/>
        <v>no</v>
      </c>
      <c r="Q182" s="114">
        <f t="shared" si="22"/>
        <v>0</v>
      </c>
      <c r="R182" s="115">
        <f t="shared" si="23"/>
        <v>0</v>
      </c>
      <c r="S182" t="e">
        <f>VLOOKUP(A182,'[4]ANEXO 01'!$B$4:$D$5,3,0)</f>
        <v>#N/A</v>
      </c>
    </row>
    <row r="183" spans="1:19" hidden="1">
      <c r="A183" s="105" t="s">
        <v>486</v>
      </c>
      <c r="B183" s="106" t="s">
        <v>487</v>
      </c>
      <c r="C183" s="107" t="s">
        <v>129</v>
      </c>
      <c r="D183" s="108">
        <v>6573600</v>
      </c>
      <c r="E183" s="109">
        <v>1248984</v>
      </c>
      <c r="F183" s="110"/>
      <c r="G183" s="109">
        <v>0.19</v>
      </c>
      <c r="H183" s="110">
        <v>200</v>
      </c>
      <c r="I183" s="111">
        <v>5070.42</v>
      </c>
      <c r="J183" s="112">
        <f t="shared" si="16"/>
        <v>4.0900604010940091E-3</v>
      </c>
      <c r="K183" s="110">
        <v>4</v>
      </c>
      <c r="L183" s="113">
        <f t="shared" si="17"/>
        <v>24979.68</v>
      </c>
      <c r="M183" s="113">
        <f t="shared" si="18"/>
        <v>38</v>
      </c>
      <c r="N183" s="113">
        <f t="shared" si="19"/>
        <v>5108.42</v>
      </c>
      <c r="O183" s="112">
        <f t="shared" si="20"/>
        <v>4.0900604010940091E-3</v>
      </c>
      <c r="P183" s="110" t="str">
        <f t="shared" si="21"/>
        <v>control</v>
      </c>
      <c r="Q183" s="114">
        <f t="shared" si="22"/>
        <v>4</v>
      </c>
      <c r="R183" s="115">
        <f t="shared" si="23"/>
        <v>4</v>
      </c>
      <c r="S183" t="e">
        <f>VLOOKUP(A183,'[4]ANEXO 01'!$B$4:$D$5,3,0)</f>
        <v>#N/A</v>
      </c>
    </row>
    <row r="184" spans="1:19" hidden="1">
      <c r="A184" s="105" t="s">
        <v>488</v>
      </c>
      <c r="B184" s="106" t="s">
        <v>489</v>
      </c>
      <c r="C184" s="107" t="s">
        <v>129</v>
      </c>
      <c r="D184" s="108">
        <v>10600</v>
      </c>
      <c r="E184" s="109">
        <v>118797.77220000001</v>
      </c>
      <c r="F184" s="110"/>
      <c r="G184" s="109">
        <v>11.207337000000001</v>
      </c>
      <c r="H184" s="110">
        <v>200</v>
      </c>
      <c r="I184" s="110">
        <v>6200.2800000000007</v>
      </c>
      <c r="J184" s="112">
        <f t="shared" si="16"/>
        <v>7.1059812348905307E-2</v>
      </c>
      <c r="K184" s="110">
        <v>0</v>
      </c>
      <c r="L184" s="113">
        <f t="shared" si="17"/>
        <v>2375.9554440000002</v>
      </c>
      <c r="M184" s="113">
        <f t="shared" si="18"/>
        <v>2241.4674</v>
      </c>
      <c r="N184" s="113">
        <f t="shared" si="19"/>
        <v>8441.7474000000002</v>
      </c>
      <c r="O184" s="112">
        <f t="shared" si="20"/>
        <v>7.1059812348905307E-2</v>
      </c>
      <c r="P184" s="110" t="str">
        <f t="shared" si="21"/>
        <v>no</v>
      </c>
      <c r="Q184" s="114">
        <f t="shared" si="22"/>
        <v>0</v>
      </c>
      <c r="R184" s="115">
        <f t="shared" si="23"/>
        <v>0</v>
      </c>
      <c r="S184" t="e">
        <f>VLOOKUP(A184,'[4]ANEXO 01'!$B$4:$D$5,3,0)</f>
        <v>#N/A</v>
      </c>
    </row>
    <row r="185" spans="1:19" hidden="1">
      <c r="A185" s="105" t="s">
        <v>490</v>
      </c>
      <c r="B185" s="106" t="s">
        <v>491</v>
      </c>
      <c r="C185" s="107" t="s">
        <v>129</v>
      </c>
      <c r="D185" s="108">
        <v>20767100</v>
      </c>
      <c r="E185" s="109">
        <v>2284381</v>
      </c>
      <c r="F185" s="110"/>
      <c r="G185" s="109">
        <v>0.11</v>
      </c>
      <c r="H185" s="110">
        <v>200</v>
      </c>
      <c r="I185" s="111">
        <v>5070.42</v>
      </c>
      <c r="J185" s="112">
        <f t="shared" si="16"/>
        <v>2.2292340901101876E-3</v>
      </c>
      <c r="K185" s="110">
        <v>4</v>
      </c>
      <c r="L185" s="113">
        <f t="shared" si="17"/>
        <v>45687.62</v>
      </c>
      <c r="M185" s="113">
        <f t="shared" si="18"/>
        <v>22</v>
      </c>
      <c r="N185" s="113">
        <f t="shared" si="19"/>
        <v>5092.42</v>
      </c>
      <c r="O185" s="112">
        <f t="shared" si="20"/>
        <v>2.2292340901101876E-3</v>
      </c>
      <c r="P185" s="110" t="str">
        <f t="shared" si="21"/>
        <v>control</v>
      </c>
      <c r="Q185" s="114">
        <f t="shared" si="22"/>
        <v>8</v>
      </c>
      <c r="R185" s="115">
        <f t="shared" si="23"/>
        <v>4</v>
      </c>
      <c r="S185" t="e">
        <f>VLOOKUP(A185,'[4]ANEXO 01'!$B$4:$D$5,3,0)</f>
        <v>#N/A</v>
      </c>
    </row>
    <row r="186" spans="1:19" hidden="1">
      <c r="A186" s="105" t="s">
        <v>492</v>
      </c>
      <c r="B186" s="106" t="s">
        <v>493</v>
      </c>
      <c r="C186" s="107" t="s">
        <v>129</v>
      </c>
      <c r="D186" s="108">
        <v>11931300</v>
      </c>
      <c r="E186" s="109">
        <v>835191.00000000012</v>
      </c>
      <c r="F186" s="110"/>
      <c r="G186" s="109">
        <v>7.0000000000000007E-2</v>
      </c>
      <c r="H186" s="110">
        <v>200</v>
      </c>
      <c r="I186" s="111">
        <v>5070.42</v>
      </c>
      <c r="J186" s="112">
        <f t="shared" si="16"/>
        <v>6.087733225094618E-3</v>
      </c>
      <c r="K186" s="110">
        <v>3</v>
      </c>
      <c r="L186" s="113">
        <f t="shared" si="17"/>
        <v>16703.820000000003</v>
      </c>
      <c r="M186" s="113">
        <f t="shared" si="18"/>
        <v>14.000000000000002</v>
      </c>
      <c r="N186" s="113">
        <f t="shared" si="19"/>
        <v>5084.42</v>
      </c>
      <c r="O186" s="112">
        <f t="shared" si="20"/>
        <v>6.087733225094618E-3</v>
      </c>
      <c r="P186" s="110" t="str">
        <f t="shared" si="21"/>
        <v>control</v>
      </c>
      <c r="Q186" s="114">
        <f t="shared" si="22"/>
        <v>3</v>
      </c>
      <c r="R186" s="115">
        <f t="shared" si="23"/>
        <v>3</v>
      </c>
      <c r="S186" t="e">
        <f>VLOOKUP(A186,'[4]ANEXO 01'!$B$4:$D$5,3,0)</f>
        <v>#N/A</v>
      </c>
    </row>
    <row r="187" spans="1:19" hidden="1">
      <c r="A187" s="105" t="s">
        <v>494</v>
      </c>
      <c r="B187" s="106" t="s">
        <v>495</v>
      </c>
      <c r="C187" s="107" t="s">
        <v>129</v>
      </c>
      <c r="D187" s="108">
        <v>584615</v>
      </c>
      <c r="E187" s="109">
        <v>5927996.1000000006</v>
      </c>
      <c r="F187" s="110"/>
      <c r="G187" s="109">
        <v>10.14</v>
      </c>
      <c r="H187" s="110">
        <v>770</v>
      </c>
      <c r="I187" s="111">
        <v>6200.2800000000007</v>
      </c>
      <c r="J187" s="112">
        <f t="shared" si="16"/>
        <v>2.3630379918772215E-3</v>
      </c>
      <c r="K187" s="110">
        <v>4</v>
      </c>
      <c r="L187" s="113">
        <f t="shared" si="17"/>
        <v>118559.92200000002</v>
      </c>
      <c r="M187" s="113">
        <f t="shared" si="18"/>
        <v>7807.8</v>
      </c>
      <c r="N187" s="113">
        <f t="shared" si="19"/>
        <v>14008.080000000002</v>
      </c>
      <c r="O187" s="112">
        <f t="shared" si="20"/>
        <v>2.3630379918772215E-3</v>
      </c>
      <c r="P187" s="110" t="str">
        <f t="shared" si="21"/>
        <v>control</v>
      </c>
      <c r="Q187" s="114">
        <f t="shared" si="22"/>
        <v>8</v>
      </c>
      <c r="R187" s="115">
        <f t="shared" si="23"/>
        <v>4</v>
      </c>
      <c r="S187" t="e">
        <f>VLOOKUP(A187,'[4]ANEXO 01'!$B$4:$D$5,3,0)</f>
        <v>#N/A</v>
      </c>
    </row>
    <row r="188" spans="1:19" hidden="1">
      <c r="A188" s="105" t="s">
        <v>496</v>
      </c>
      <c r="B188" s="106" t="s">
        <v>497</v>
      </c>
      <c r="C188" s="107" t="s">
        <v>129</v>
      </c>
      <c r="D188" s="108">
        <v>371923</v>
      </c>
      <c r="E188" s="109">
        <v>4965172.05</v>
      </c>
      <c r="F188" s="110"/>
      <c r="G188" s="109">
        <v>13.35</v>
      </c>
      <c r="H188" s="110">
        <v>770</v>
      </c>
      <c r="I188" s="111">
        <v>6200.2800000000007</v>
      </c>
      <c r="J188" s="112">
        <f t="shared" si="16"/>
        <v>3.3190753178432156E-3</v>
      </c>
      <c r="K188" s="110">
        <v>4</v>
      </c>
      <c r="L188" s="113">
        <f t="shared" si="17"/>
        <v>99303.440999999992</v>
      </c>
      <c r="M188" s="113">
        <f t="shared" si="18"/>
        <v>10279.5</v>
      </c>
      <c r="N188" s="113">
        <f t="shared" si="19"/>
        <v>16479.78</v>
      </c>
      <c r="O188" s="112">
        <f t="shared" si="20"/>
        <v>3.3190753178432156E-3</v>
      </c>
      <c r="P188" s="110" t="str">
        <f t="shared" si="21"/>
        <v>control</v>
      </c>
      <c r="Q188" s="114">
        <f t="shared" si="22"/>
        <v>6</v>
      </c>
      <c r="R188" s="115">
        <f t="shared" si="23"/>
        <v>4</v>
      </c>
      <c r="S188" t="e">
        <f>VLOOKUP(A188,'[4]ANEXO 01'!$B$4:$D$5,3,0)</f>
        <v>#N/A</v>
      </c>
    </row>
    <row r="189" spans="1:19" hidden="1">
      <c r="A189" s="105" t="s">
        <v>498</v>
      </c>
      <c r="B189" s="106" t="s">
        <v>499</v>
      </c>
      <c r="C189" s="107" t="s">
        <v>129</v>
      </c>
      <c r="D189" s="108">
        <v>584750</v>
      </c>
      <c r="E189" s="109">
        <v>994075</v>
      </c>
      <c r="F189" s="110"/>
      <c r="G189" s="109">
        <v>1.7</v>
      </c>
      <c r="H189" s="110">
        <v>270</v>
      </c>
      <c r="I189" s="111">
        <v>6200.2800000000007</v>
      </c>
      <c r="J189" s="112">
        <f t="shared" si="16"/>
        <v>6.6989714055780509E-3</v>
      </c>
      <c r="K189" s="110">
        <v>2</v>
      </c>
      <c r="L189" s="113">
        <f t="shared" si="17"/>
        <v>19881.5</v>
      </c>
      <c r="M189" s="113">
        <f t="shared" si="18"/>
        <v>459</v>
      </c>
      <c r="N189" s="113">
        <f t="shared" si="19"/>
        <v>6659.2800000000007</v>
      </c>
      <c r="O189" s="112">
        <f t="shared" si="20"/>
        <v>6.6989714055780509E-3</v>
      </c>
      <c r="P189" s="110" t="str">
        <f t="shared" si="21"/>
        <v>control</v>
      </c>
      <c r="Q189" s="114">
        <f t="shared" si="22"/>
        <v>2</v>
      </c>
      <c r="R189" s="115">
        <f t="shared" si="23"/>
        <v>2</v>
      </c>
      <c r="S189" t="e">
        <f>VLOOKUP(A189,'[4]ANEXO 01'!$B$4:$D$5,3,0)</f>
        <v>#N/A</v>
      </c>
    </row>
    <row r="190" spans="1:19" hidden="1">
      <c r="A190" s="105" t="s">
        <v>500</v>
      </c>
      <c r="B190" s="106" t="s">
        <v>501</v>
      </c>
      <c r="C190" s="107" t="s">
        <v>129</v>
      </c>
      <c r="D190" s="108">
        <v>434849</v>
      </c>
      <c r="E190" s="109">
        <v>4674626.75</v>
      </c>
      <c r="F190" s="110"/>
      <c r="G190" s="109">
        <v>10.75</v>
      </c>
      <c r="H190" s="110">
        <v>270</v>
      </c>
      <c r="I190" s="111">
        <v>6200.2800000000007</v>
      </c>
      <c r="J190" s="112">
        <f t="shared" si="16"/>
        <v>1.9472741861155012E-3</v>
      </c>
      <c r="K190" s="110">
        <v>4</v>
      </c>
      <c r="L190" s="113">
        <f t="shared" si="17"/>
        <v>93492.535000000003</v>
      </c>
      <c r="M190" s="113">
        <f t="shared" si="18"/>
        <v>2902.5</v>
      </c>
      <c r="N190" s="113">
        <f t="shared" si="19"/>
        <v>9102.7800000000007</v>
      </c>
      <c r="O190" s="112">
        <f t="shared" si="20"/>
        <v>1.9472741861155012E-3</v>
      </c>
      <c r="P190" s="110" t="str">
        <f t="shared" si="21"/>
        <v>control</v>
      </c>
      <c r="Q190" s="114">
        <f t="shared" si="22"/>
        <v>10</v>
      </c>
      <c r="R190" s="115">
        <f t="shared" si="23"/>
        <v>4</v>
      </c>
      <c r="S190" t="e">
        <f>VLOOKUP(A190,'[4]ANEXO 01'!$B$4:$D$5,3,0)</f>
        <v>#N/A</v>
      </c>
    </row>
    <row r="191" spans="1:19" hidden="1">
      <c r="A191" s="105" t="s">
        <v>502</v>
      </c>
      <c r="B191" s="106" t="s">
        <v>503</v>
      </c>
      <c r="C191" s="107" t="s">
        <v>129</v>
      </c>
      <c r="D191" s="108">
        <v>173484</v>
      </c>
      <c r="E191" s="109">
        <v>1825051.68</v>
      </c>
      <c r="F191" s="110"/>
      <c r="G191" s="109">
        <v>10.52</v>
      </c>
      <c r="H191" s="110">
        <v>270</v>
      </c>
      <c r="I191" s="111">
        <v>6200.2800000000007</v>
      </c>
      <c r="J191" s="112">
        <f t="shared" si="16"/>
        <v>4.9536569835655284E-3</v>
      </c>
      <c r="K191" s="110">
        <v>4</v>
      </c>
      <c r="L191" s="113">
        <f t="shared" si="17"/>
        <v>36501.033600000002</v>
      </c>
      <c r="M191" s="113">
        <f t="shared" si="18"/>
        <v>2840.4</v>
      </c>
      <c r="N191" s="113">
        <f t="shared" si="19"/>
        <v>9040.68</v>
      </c>
      <c r="O191" s="112">
        <f t="shared" si="20"/>
        <v>4.9536569835655284E-3</v>
      </c>
      <c r="P191" s="110" t="str">
        <f t="shared" si="21"/>
        <v>control</v>
      </c>
      <c r="Q191" s="114">
        <f t="shared" si="22"/>
        <v>4</v>
      </c>
      <c r="R191" s="115">
        <f t="shared" si="23"/>
        <v>4</v>
      </c>
      <c r="S191" t="e">
        <f>VLOOKUP(A191,'[4]ANEXO 01'!$B$4:$D$5,3,0)</f>
        <v>#N/A</v>
      </c>
    </row>
    <row r="192" spans="1:19" hidden="1">
      <c r="A192" s="105" t="s">
        <v>504</v>
      </c>
      <c r="B192" s="106" t="s">
        <v>505</v>
      </c>
      <c r="C192" s="107" t="s">
        <v>129</v>
      </c>
      <c r="D192" s="108">
        <v>22525</v>
      </c>
      <c r="E192" s="109">
        <v>279760.5</v>
      </c>
      <c r="F192" s="110"/>
      <c r="G192" s="109">
        <v>12.42</v>
      </c>
      <c r="H192" s="110">
        <v>120</v>
      </c>
      <c r="I192" s="111">
        <v>4311.1900000000005</v>
      </c>
      <c r="J192" s="112">
        <f t="shared" si="16"/>
        <v>2.0737702427612189E-2</v>
      </c>
      <c r="K192" s="110">
        <v>0</v>
      </c>
      <c r="L192" s="113">
        <f t="shared" si="17"/>
        <v>5595.21</v>
      </c>
      <c r="M192" s="113">
        <f t="shared" si="18"/>
        <v>1490.4</v>
      </c>
      <c r="N192" s="113">
        <f t="shared" si="19"/>
        <v>5801.59</v>
      </c>
      <c r="O192" s="112">
        <f t="shared" si="20"/>
        <v>2.0737702427612189E-2</v>
      </c>
      <c r="P192" s="110" t="str">
        <f t="shared" si="21"/>
        <v>no</v>
      </c>
      <c r="Q192" s="114">
        <f t="shared" si="22"/>
        <v>0</v>
      </c>
      <c r="R192" s="115">
        <f t="shared" si="23"/>
        <v>0</v>
      </c>
      <c r="S192" t="e">
        <f>VLOOKUP(A192,'[4]ANEXO 01'!$B$4:$D$5,3,0)</f>
        <v>#N/A</v>
      </c>
    </row>
    <row r="193" spans="1:19" hidden="1">
      <c r="A193" s="105" t="s">
        <v>506</v>
      </c>
      <c r="B193" s="106" t="s">
        <v>507</v>
      </c>
      <c r="C193" s="107" t="s">
        <v>129</v>
      </c>
      <c r="D193" s="108">
        <v>175125</v>
      </c>
      <c r="E193" s="109">
        <v>630450</v>
      </c>
      <c r="F193" s="110"/>
      <c r="G193" s="109">
        <v>3.6</v>
      </c>
      <c r="H193" s="110">
        <v>120</v>
      </c>
      <c r="I193" s="111">
        <v>4311.1900000000005</v>
      </c>
      <c r="J193" s="112">
        <f t="shared" si="16"/>
        <v>7.5234990879530506E-3</v>
      </c>
      <c r="K193" s="110">
        <v>2</v>
      </c>
      <c r="L193" s="113">
        <f t="shared" si="17"/>
        <v>12609</v>
      </c>
      <c r="M193" s="113">
        <f t="shared" si="18"/>
        <v>432</v>
      </c>
      <c r="N193" s="113">
        <f t="shared" si="19"/>
        <v>4743.1900000000005</v>
      </c>
      <c r="O193" s="112">
        <f t="shared" si="20"/>
        <v>7.5234990879530506E-3</v>
      </c>
      <c r="P193" s="110" t="str">
        <f t="shared" si="21"/>
        <v>control</v>
      </c>
      <c r="Q193" s="114">
        <f t="shared" si="22"/>
        <v>2</v>
      </c>
      <c r="R193" s="115">
        <f t="shared" si="23"/>
        <v>2</v>
      </c>
      <c r="S193" t="e">
        <f>VLOOKUP(A193,'[4]ANEXO 01'!$B$4:$D$5,3,0)</f>
        <v>#N/A</v>
      </c>
    </row>
    <row r="194" spans="1:19" hidden="1">
      <c r="A194" s="105" t="s">
        <v>508</v>
      </c>
      <c r="B194" s="106" t="s">
        <v>509</v>
      </c>
      <c r="C194" s="107" t="s">
        <v>129</v>
      </c>
      <c r="D194" s="108">
        <v>2237500</v>
      </c>
      <c r="E194" s="109">
        <v>1074000</v>
      </c>
      <c r="F194" s="110"/>
      <c r="G194" s="109">
        <v>0.48</v>
      </c>
      <c r="H194" s="110">
        <v>200</v>
      </c>
      <c r="I194" s="111">
        <v>5070.42</v>
      </c>
      <c r="J194" s="112">
        <f t="shared" si="16"/>
        <v>4.8104469273743018E-3</v>
      </c>
      <c r="K194" s="110">
        <v>4</v>
      </c>
      <c r="L194" s="113">
        <f t="shared" si="17"/>
        <v>21480</v>
      </c>
      <c r="M194" s="113">
        <f t="shared" si="18"/>
        <v>96</v>
      </c>
      <c r="N194" s="113">
        <f t="shared" si="19"/>
        <v>5166.42</v>
      </c>
      <c r="O194" s="112">
        <f t="shared" si="20"/>
        <v>4.8104469273743018E-3</v>
      </c>
      <c r="P194" s="110" t="str">
        <f t="shared" si="21"/>
        <v>control</v>
      </c>
      <c r="Q194" s="114">
        <f t="shared" si="22"/>
        <v>4</v>
      </c>
      <c r="R194" s="115">
        <f t="shared" si="23"/>
        <v>4</v>
      </c>
      <c r="S194" t="e">
        <f>VLOOKUP(A194,'[4]ANEXO 01'!$B$4:$D$5,3,0)</f>
        <v>#N/A</v>
      </c>
    </row>
    <row r="195" spans="1:19" hidden="1">
      <c r="A195" s="105" t="s">
        <v>510</v>
      </c>
      <c r="B195" s="106" t="s">
        <v>511</v>
      </c>
      <c r="C195" s="107" t="s">
        <v>129</v>
      </c>
      <c r="D195" s="108">
        <v>53300</v>
      </c>
      <c r="E195" s="109">
        <v>368115.11749999999</v>
      </c>
      <c r="F195" s="110"/>
      <c r="G195" s="109">
        <v>6.9064750000000004</v>
      </c>
      <c r="H195" s="110">
        <v>200</v>
      </c>
      <c r="I195" s="111">
        <v>5070.42</v>
      </c>
      <c r="J195" s="112">
        <f t="shared" si="16"/>
        <v>1.7526351658187469E-2</v>
      </c>
      <c r="K195" s="110">
        <v>1</v>
      </c>
      <c r="L195" s="113">
        <f t="shared" si="17"/>
        <v>7362.3023499999999</v>
      </c>
      <c r="M195" s="113">
        <f t="shared" si="18"/>
        <v>1381.2950000000001</v>
      </c>
      <c r="N195" s="113">
        <f t="shared" si="19"/>
        <v>6451.7150000000001</v>
      </c>
      <c r="O195" s="112">
        <f t="shared" si="20"/>
        <v>1.7526351658187469E-2</v>
      </c>
      <c r="P195" s="110" t="str">
        <f t="shared" si="21"/>
        <v>control</v>
      </c>
      <c r="Q195" s="114">
        <f t="shared" si="22"/>
        <v>1</v>
      </c>
      <c r="R195" s="115">
        <f t="shared" si="23"/>
        <v>1</v>
      </c>
      <c r="S195" t="e">
        <f>VLOOKUP(A195,'[4]ANEXO 01'!$B$4:$D$5,3,0)</f>
        <v>#N/A</v>
      </c>
    </row>
    <row r="196" spans="1:19" hidden="1">
      <c r="A196" s="105" t="s">
        <v>512</v>
      </c>
      <c r="B196" s="106" t="s">
        <v>513</v>
      </c>
      <c r="C196" s="107" t="s">
        <v>129</v>
      </c>
      <c r="D196" s="108">
        <v>11393700</v>
      </c>
      <c r="E196" s="109">
        <v>2164803</v>
      </c>
      <c r="F196" s="110"/>
      <c r="G196" s="109">
        <v>0.19</v>
      </c>
      <c r="H196" s="110">
        <v>200</v>
      </c>
      <c r="I196" s="111">
        <v>5070.42</v>
      </c>
      <c r="J196" s="112">
        <f t="shared" ref="J196:J259" si="24">((H196*G196)+I196)/E196</f>
        <v>2.3597620661094799E-3</v>
      </c>
      <c r="K196" s="110">
        <v>4</v>
      </c>
      <c r="L196" s="113">
        <f t="shared" ref="L196:L259" si="25">E196*0.02</f>
        <v>43296.06</v>
      </c>
      <c r="M196" s="113">
        <f t="shared" ref="M196:M259" si="26">H196*G196</f>
        <v>38</v>
      </c>
      <c r="N196" s="113">
        <f t="shared" ref="N196:N259" si="27">M196+I196</f>
        <v>5108.42</v>
      </c>
      <c r="O196" s="112">
        <f t="shared" ref="O196:O259" si="28">N196/E196</f>
        <v>2.3597620661094799E-3</v>
      </c>
      <c r="P196" s="110" t="str">
        <f t="shared" ref="P196:P259" si="29">IF(N196&gt;L196,"no","control")</f>
        <v>control</v>
      </c>
      <c r="Q196" s="114">
        <f t="shared" si="22"/>
        <v>8</v>
      </c>
      <c r="R196" s="115">
        <f t="shared" si="23"/>
        <v>4</v>
      </c>
      <c r="S196" t="e">
        <f>VLOOKUP(A196,'[4]ANEXO 01'!$B$4:$D$5,3,0)</f>
        <v>#N/A</v>
      </c>
    </row>
    <row r="197" spans="1:19" hidden="1">
      <c r="A197" s="105" t="s">
        <v>514</v>
      </c>
      <c r="B197" s="106" t="s">
        <v>515</v>
      </c>
      <c r="C197" s="107" t="s">
        <v>129</v>
      </c>
      <c r="D197" s="108">
        <v>2475550</v>
      </c>
      <c r="E197" s="109">
        <v>1732885</v>
      </c>
      <c r="F197" s="110"/>
      <c r="G197" s="109">
        <v>0.7</v>
      </c>
      <c r="H197" s="110">
        <v>270</v>
      </c>
      <c r="I197" s="111">
        <v>6200.2800000000007</v>
      </c>
      <c r="J197" s="112">
        <f t="shared" si="24"/>
        <v>3.6870767535064361E-3</v>
      </c>
      <c r="K197" s="110">
        <v>4</v>
      </c>
      <c r="L197" s="113">
        <f t="shared" si="25"/>
        <v>34657.699999999997</v>
      </c>
      <c r="M197" s="113">
        <f t="shared" si="26"/>
        <v>189</v>
      </c>
      <c r="N197" s="113">
        <f t="shared" si="27"/>
        <v>6389.2800000000007</v>
      </c>
      <c r="O197" s="112">
        <f t="shared" si="28"/>
        <v>3.6870767535064361E-3</v>
      </c>
      <c r="P197" s="110" t="str">
        <f t="shared" si="29"/>
        <v>control</v>
      </c>
      <c r="Q197" s="114">
        <f t="shared" ref="Q197:Q260" si="30">ROUNDDOWN((L197/N197),0)</f>
        <v>5</v>
      </c>
      <c r="R197" s="115">
        <f t="shared" ref="R197:R260" si="31">IFERROR(IF(0.02/O197&gt;4,4,IF(0.02/O197&lt;=4,ROUNDDOWN(0.02/O197,0),0)),"")</f>
        <v>4</v>
      </c>
      <c r="S197" t="e">
        <f>VLOOKUP(A197,'[4]ANEXO 01'!$B$4:$D$5,3,0)</f>
        <v>#N/A</v>
      </c>
    </row>
    <row r="198" spans="1:19" hidden="1">
      <c r="A198" s="105" t="s">
        <v>516</v>
      </c>
      <c r="B198" s="106" t="s">
        <v>517</v>
      </c>
      <c r="C198" s="107" t="s">
        <v>129</v>
      </c>
      <c r="D198" s="108">
        <v>712000</v>
      </c>
      <c r="E198" s="109">
        <v>199360.00000000003</v>
      </c>
      <c r="F198" s="110"/>
      <c r="G198" s="109">
        <v>0.28000000000000003</v>
      </c>
      <c r="H198" s="110">
        <v>200</v>
      </c>
      <c r="I198" s="111">
        <v>5070.42</v>
      </c>
      <c r="J198" s="112">
        <f t="shared" si="24"/>
        <v>2.5714386035312998E-2</v>
      </c>
      <c r="K198" s="110">
        <v>0</v>
      </c>
      <c r="L198" s="113">
        <f t="shared" si="25"/>
        <v>3987.2000000000007</v>
      </c>
      <c r="M198" s="113">
        <f t="shared" si="26"/>
        <v>56.000000000000007</v>
      </c>
      <c r="N198" s="113">
        <f t="shared" si="27"/>
        <v>5126.42</v>
      </c>
      <c r="O198" s="112">
        <f t="shared" si="28"/>
        <v>2.5714386035312998E-2</v>
      </c>
      <c r="P198" s="110" t="str">
        <f t="shared" si="29"/>
        <v>no</v>
      </c>
      <c r="Q198" s="114">
        <f t="shared" si="30"/>
        <v>0</v>
      </c>
      <c r="R198" s="115">
        <f t="shared" si="31"/>
        <v>0</v>
      </c>
      <c r="S198" t="e">
        <f>VLOOKUP(A198,'[4]ANEXO 01'!$B$4:$D$5,3,0)</f>
        <v>#N/A</v>
      </c>
    </row>
    <row r="199" spans="1:19" hidden="1">
      <c r="A199" s="105" t="s">
        <v>518</v>
      </c>
      <c r="B199" s="106" t="s">
        <v>519</v>
      </c>
      <c r="C199" s="107" t="s">
        <v>129</v>
      </c>
      <c r="D199" s="108">
        <v>2321100</v>
      </c>
      <c r="E199" s="109">
        <v>928440</v>
      </c>
      <c r="F199" s="110"/>
      <c r="G199" s="109">
        <v>0.4</v>
      </c>
      <c r="H199" s="110">
        <v>200</v>
      </c>
      <c r="I199" s="111">
        <v>5070.42</v>
      </c>
      <c r="J199" s="112">
        <f t="shared" si="24"/>
        <v>5.547391323079574E-3</v>
      </c>
      <c r="K199" s="110">
        <v>3</v>
      </c>
      <c r="L199" s="113">
        <f t="shared" si="25"/>
        <v>18568.8</v>
      </c>
      <c r="M199" s="113">
        <f t="shared" si="26"/>
        <v>80</v>
      </c>
      <c r="N199" s="113">
        <f t="shared" si="27"/>
        <v>5150.42</v>
      </c>
      <c r="O199" s="112">
        <f t="shared" si="28"/>
        <v>5.547391323079574E-3</v>
      </c>
      <c r="P199" s="110" t="str">
        <f t="shared" si="29"/>
        <v>control</v>
      </c>
      <c r="Q199" s="114">
        <f t="shared" si="30"/>
        <v>3</v>
      </c>
      <c r="R199" s="115">
        <f t="shared" si="31"/>
        <v>3</v>
      </c>
      <c r="S199" t="e">
        <f>VLOOKUP(A199,'[4]ANEXO 01'!$B$4:$D$5,3,0)</f>
        <v>#N/A</v>
      </c>
    </row>
    <row r="200" spans="1:19" hidden="1">
      <c r="A200" s="105" t="s">
        <v>520</v>
      </c>
      <c r="B200" s="106" t="s">
        <v>521</v>
      </c>
      <c r="C200" s="107" t="s">
        <v>129</v>
      </c>
      <c r="D200" s="108">
        <v>143525</v>
      </c>
      <c r="E200" s="109">
        <v>3944784.625</v>
      </c>
      <c r="F200" s="110"/>
      <c r="G200" s="109">
        <v>27.484999999999999</v>
      </c>
      <c r="H200" s="110">
        <v>240</v>
      </c>
      <c r="I200" s="111">
        <v>5825.1900000000005</v>
      </c>
      <c r="J200" s="112">
        <f t="shared" si="24"/>
        <v>3.1488639256192601E-3</v>
      </c>
      <c r="K200" s="110">
        <v>4</v>
      </c>
      <c r="L200" s="113">
        <f t="shared" si="25"/>
        <v>78895.692500000005</v>
      </c>
      <c r="M200" s="113">
        <f t="shared" si="26"/>
        <v>6596.4</v>
      </c>
      <c r="N200" s="113">
        <f t="shared" si="27"/>
        <v>12421.59</v>
      </c>
      <c r="O200" s="112">
        <f t="shared" si="28"/>
        <v>3.1488639256192601E-3</v>
      </c>
      <c r="P200" s="110" t="str">
        <f t="shared" si="29"/>
        <v>control</v>
      </c>
      <c r="Q200" s="114">
        <f t="shared" si="30"/>
        <v>6</v>
      </c>
      <c r="R200" s="115">
        <f t="shared" si="31"/>
        <v>4</v>
      </c>
      <c r="S200" t="e">
        <f>VLOOKUP(A200,'[4]ANEXO 01'!$B$4:$D$5,3,0)</f>
        <v>#N/A</v>
      </c>
    </row>
    <row r="201" spans="1:19" hidden="1">
      <c r="A201" s="105" t="s">
        <v>522</v>
      </c>
      <c r="B201" s="106" t="s">
        <v>523</v>
      </c>
      <c r="C201" s="107" t="s">
        <v>129</v>
      </c>
      <c r="D201" s="108">
        <v>237950</v>
      </c>
      <c r="E201" s="109">
        <v>663880.5</v>
      </c>
      <c r="F201" s="110"/>
      <c r="G201" s="109">
        <v>2.79</v>
      </c>
      <c r="H201" s="110">
        <v>270</v>
      </c>
      <c r="I201" s="111">
        <v>6200.2800000000007</v>
      </c>
      <c r="J201" s="112">
        <f t="shared" si="24"/>
        <v>1.0474144066590299E-2</v>
      </c>
      <c r="K201" s="110">
        <v>1</v>
      </c>
      <c r="L201" s="113">
        <f t="shared" si="25"/>
        <v>13277.61</v>
      </c>
      <c r="M201" s="113">
        <f t="shared" si="26"/>
        <v>753.3</v>
      </c>
      <c r="N201" s="113">
        <f t="shared" si="27"/>
        <v>6953.5800000000008</v>
      </c>
      <c r="O201" s="112">
        <f t="shared" si="28"/>
        <v>1.0474144066590299E-2</v>
      </c>
      <c r="P201" s="110" t="str">
        <f t="shared" si="29"/>
        <v>control</v>
      </c>
      <c r="Q201" s="114">
        <f t="shared" si="30"/>
        <v>1</v>
      </c>
      <c r="R201" s="115">
        <f t="shared" si="31"/>
        <v>1</v>
      </c>
      <c r="S201" t="e">
        <f>VLOOKUP(A201,'[4]ANEXO 01'!$B$4:$D$5,3,0)</f>
        <v>#N/A</v>
      </c>
    </row>
    <row r="202" spans="1:19" hidden="1">
      <c r="A202" s="105" t="s">
        <v>524</v>
      </c>
      <c r="B202" s="106" t="s">
        <v>525</v>
      </c>
      <c r="C202" s="107" t="s">
        <v>129</v>
      </c>
      <c r="D202" s="108">
        <v>3015</v>
      </c>
      <c r="E202" s="109">
        <v>152559</v>
      </c>
      <c r="F202" s="110"/>
      <c r="G202" s="109">
        <v>50.6</v>
      </c>
      <c r="H202" s="110">
        <v>240</v>
      </c>
      <c r="I202" s="111">
        <v>5825.1900000000005</v>
      </c>
      <c r="J202" s="112">
        <f t="shared" si="24"/>
        <v>0.1177851847481958</v>
      </c>
      <c r="K202" s="110">
        <v>0</v>
      </c>
      <c r="L202" s="113">
        <f t="shared" si="25"/>
        <v>3051.18</v>
      </c>
      <c r="M202" s="113">
        <f t="shared" si="26"/>
        <v>12144</v>
      </c>
      <c r="N202" s="113">
        <f t="shared" si="27"/>
        <v>17969.190000000002</v>
      </c>
      <c r="O202" s="112">
        <f t="shared" si="28"/>
        <v>0.1177851847481958</v>
      </c>
      <c r="P202" s="110" t="str">
        <f t="shared" si="29"/>
        <v>no</v>
      </c>
      <c r="Q202" s="114">
        <f t="shared" si="30"/>
        <v>0</v>
      </c>
      <c r="R202" s="115">
        <f t="shared" si="31"/>
        <v>0</v>
      </c>
      <c r="S202" t="e">
        <f>VLOOKUP(A202,'[4]ANEXO 01'!$B$4:$D$5,3,0)</f>
        <v>#N/A</v>
      </c>
    </row>
    <row r="203" spans="1:19" hidden="1">
      <c r="A203" s="105" t="s">
        <v>526</v>
      </c>
      <c r="B203" s="106" t="s">
        <v>527</v>
      </c>
      <c r="C203" s="107" t="s">
        <v>129</v>
      </c>
      <c r="D203" s="108">
        <v>7550</v>
      </c>
      <c r="E203" s="109">
        <v>105926.5</v>
      </c>
      <c r="F203" s="110"/>
      <c r="G203" s="109">
        <v>14.03</v>
      </c>
      <c r="H203" s="110">
        <v>200</v>
      </c>
      <c r="I203" s="110">
        <v>6200.2800000000007</v>
      </c>
      <c r="J203" s="112">
        <f t="shared" si="24"/>
        <v>8.5023860884670038E-2</v>
      </c>
      <c r="K203" s="110">
        <v>0</v>
      </c>
      <c r="L203" s="113">
        <f t="shared" si="25"/>
        <v>2118.5300000000002</v>
      </c>
      <c r="M203" s="113">
        <f t="shared" si="26"/>
        <v>2806</v>
      </c>
      <c r="N203" s="113">
        <f t="shared" si="27"/>
        <v>9006.2800000000007</v>
      </c>
      <c r="O203" s="112">
        <f t="shared" si="28"/>
        <v>8.5023860884670038E-2</v>
      </c>
      <c r="P203" s="110" t="str">
        <f t="shared" si="29"/>
        <v>no</v>
      </c>
      <c r="Q203" s="114">
        <f t="shared" si="30"/>
        <v>0</v>
      </c>
      <c r="R203" s="115">
        <f t="shared" si="31"/>
        <v>0</v>
      </c>
      <c r="S203" t="e">
        <f>VLOOKUP(A203,'[4]ANEXO 01'!$B$4:$D$5,3,0)</f>
        <v>#N/A</v>
      </c>
    </row>
    <row r="204" spans="1:19" hidden="1">
      <c r="A204" s="105" t="s">
        <v>528</v>
      </c>
      <c r="B204" s="106" t="s">
        <v>529</v>
      </c>
      <c r="C204" s="107" t="s">
        <v>129</v>
      </c>
      <c r="D204" s="108">
        <v>4404800</v>
      </c>
      <c r="E204" s="109">
        <v>440480</v>
      </c>
      <c r="F204" s="110"/>
      <c r="G204" s="109">
        <v>0.1</v>
      </c>
      <c r="H204" s="110">
        <v>200</v>
      </c>
      <c r="I204" s="111">
        <v>5070.42</v>
      </c>
      <c r="J204" s="112">
        <f t="shared" si="24"/>
        <v>1.1556529240828188E-2</v>
      </c>
      <c r="K204" s="110">
        <v>1</v>
      </c>
      <c r="L204" s="113">
        <f t="shared" si="25"/>
        <v>8809.6</v>
      </c>
      <c r="M204" s="113">
        <f t="shared" si="26"/>
        <v>20</v>
      </c>
      <c r="N204" s="113">
        <f t="shared" si="27"/>
        <v>5090.42</v>
      </c>
      <c r="O204" s="112">
        <f t="shared" si="28"/>
        <v>1.1556529240828188E-2</v>
      </c>
      <c r="P204" s="110" t="str">
        <f t="shared" si="29"/>
        <v>control</v>
      </c>
      <c r="Q204" s="114">
        <f t="shared" si="30"/>
        <v>1</v>
      </c>
      <c r="R204" s="115">
        <f t="shared" si="31"/>
        <v>1</v>
      </c>
      <c r="S204" t="e">
        <f>VLOOKUP(A204,'[4]ANEXO 01'!$B$4:$D$5,3,0)</f>
        <v>#N/A</v>
      </c>
    </row>
    <row r="205" spans="1:19" hidden="1">
      <c r="A205" s="105" t="s">
        <v>530</v>
      </c>
      <c r="B205" s="106" t="s">
        <v>531</v>
      </c>
      <c r="C205" s="107" t="s">
        <v>129</v>
      </c>
      <c r="D205" s="108">
        <v>19300</v>
      </c>
      <c r="E205" s="109">
        <v>87815</v>
      </c>
      <c r="F205" s="110"/>
      <c r="G205" s="109">
        <v>4.55</v>
      </c>
      <c r="H205" s="110">
        <v>260</v>
      </c>
      <c r="I205" s="111">
        <v>6200.2800000000007</v>
      </c>
      <c r="J205" s="112">
        <f t="shared" si="24"/>
        <v>8.4077663269373118E-2</v>
      </c>
      <c r="K205" s="110">
        <v>0</v>
      </c>
      <c r="L205" s="113">
        <f t="shared" si="25"/>
        <v>1756.3</v>
      </c>
      <c r="M205" s="113">
        <f t="shared" si="26"/>
        <v>1183</v>
      </c>
      <c r="N205" s="113">
        <f t="shared" si="27"/>
        <v>7383.2800000000007</v>
      </c>
      <c r="O205" s="112">
        <f t="shared" si="28"/>
        <v>8.4077663269373118E-2</v>
      </c>
      <c r="P205" s="110" t="str">
        <f t="shared" si="29"/>
        <v>no</v>
      </c>
      <c r="Q205" s="114">
        <f t="shared" si="30"/>
        <v>0</v>
      </c>
      <c r="R205" s="115">
        <f t="shared" si="31"/>
        <v>0</v>
      </c>
      <c r="S205" t="e">
        <f>VLOOKUP(A205,'[4]ANEXO 01'!$B$4:$D$5,3,0)</f>
        <v>#N/A</v>
      </c>
    </row>
    <row r="206" spans="1:19" hidden="1">
      <c r="A206" s="105" t="s">
        <v>532</v>
      </c>
      <c r="B206" s="106" t="s">
        <v>533</v>
      </c>
      <c r="C206" s="107" t="s">
        <v>129</v>
      </c>
      <c r="D206" s="108">
        <v>595850</v>
      </c>
      <c r="E206" s="109">
        <v>1096364</v>
      </c>
      <c r="F206" s="110"/>
      <c r="G206" s="109">
        <v>1.84</v>
      </c>
      <c r="H206" s="110">
        <v>270</v>
      </c>
      <c r="I206" s="111">
        <v>6200.2800000000007</v>
      </c>
      <c r="J206" s="112">
        <f t="shared" si="24"/>
        <v>6.1084457351755442E-3</v>
      </c>
      <c r="K206" s="110">
        <v>3</v>
      </c>
      <c r="L206" s="113">
        <f t="shared" si="25"/>
        <v>21927.279999999999</v>
      </c>
      <c r="M206" s="113">
        <f t="shared" si="26"/>
        <v>496.8</v>
      </c>
      <c r="N206" s="113">
        <f t="shared" si="27"/>
        <v>6697.0800000000008</v>
      </c>
      <c r="O206" s="112">
        <f t="shared" si="28"/>
        <v>6.1084457351755442E-3</v>
      </c>
      <c r="P206" s="110" t="str">
        <f t="shared" si="29"/>
        <v>control</v>
      </c>
      <c r="Q206" s="114">
        <f t="shared" si="30"/>
        <v>3</v>
      </c>
      <c r="R206" s="115">
        <f t="shared" si="31"/>
        <v>3</v>
      </c>
      <c r="S206" t="e">
        <f>VLOOKUP(A206,'[4]ANEXO 01'!$B$4:$D$5,3,0)</f>
        <v>#N/A</v>
      </c>
    </row>
    <row r="207" spans="1:19" hidden="1">
      <c r="A207" s="105" t="s">
        <v>534</v>
      </c>
      <c r="B207" s="106" t="s">
        <v>535</v>
      </c>
      <c r="C207" s="107" t="s">
        <v>129</v>
      </c>
      <c r="D207" s="108">
        <v>699300</v>
      </c>
      <c r="E207" s="109">
        <v>244754.99999999997</v>
      </c>
      <c r="F207" s="110"/>
      <c r="G207" s="109">
        <v>0.35</v>
      </c>
      <c r="H207" s="110">
        <v>200</v>
      </c>
      <c r="I207" s="111">
        <v>5070.42</v>
      </c>
      <c r="J207" s="112">
        <f t="shared" si="24"/>
        <v>2.1002308430879864E-2</v>
      </c>
      <c r="K207" s="110">
        <v>0</v>
      </c>
      <c r="L207" s="113">
        <f t="shared" si="25"/>
        <v>4895.0999999999995</v>
      </c>
      <c r="M207" s="113">
        <f t="shared" si="26"/>
        <v>70</v>
      </c>
      <c r="N207" s="113">
        <f t="shared" si="27"/>
        <v>5140.42</v>
      </c>
      <c r="O207" s="112">
        <f t="shared" si="28"/>
        <v>2.1002308430879864E-2</v>
      </c>
      <c r="P207" s="110" t="str">
        <f t="shared" si="29"/>
        <v>no</v>
      </c>
      <c r="Q207" s="114">
        <f t="shared" si="30"/>
        <v>0</v>
      </c>
      <c r="R207" s="115">
        <f t="shared" si="31"/>
        <v>0</v>
      </c>
      <c r="S207" t="e">
        <f>VLOOKUP(A207,'[4]ANEXO 01'!$B$4:$D$5,3,0)</f>
        <v>#N/A</v>
      </c>
    </row>
    <row r="208" spans="1:19" hidden="1">
      <c r="A208" s="105" t="s">
        <v>536</v>
      </c>
      <c r="B208" s="106" t="s">
        <v>537</v>
      </c>
      <c r="C208" s="107" t="s">
        <v>129</v>
      </c>
      <c r="D208" s="108">
        <v>30450</v>
      </c>
      <c r="E208" s="109">
        <v>389760</v>
      </c>
      <c r="F208" s="110"/>
      <c r="G208" s="109">
        <v>12.8</v>
      </c>
      <c r="H208" s="110">
        <v>270</v>
      </c>
      <c r="I208" s="111">
        <v>6200.2800000000007</v>
      </c>
      <c r="J208" s="112">
        <f t="shared" si="24"/>
        <v>2.4774938423645324E-2</v>
      </c>
      <c r="K208" s="110">
        <v>0</v>
      </c>
      <c r="L208" s="113">
        <f t="shared" si="25"/>
        <v>7795.2</v>
      </c>
      <c r="M208" s="113">
        <f t="shared" si="26"/>
        <v>3456</v>
      </c>
      <c r="N208" s="113">
        <f t="shared" si="27"/>
        <v>9656.2800000000007</v>
      </c>
      <c r="O208" s="112">
        <f t="shared" si="28"/>
        <v>2.4774938423645324E-2</v>
      </c>
      <c r="P208" s="110" t="str">
        <f t="shared" si="29"/>
        <v>no</v>
      </c>
      <c r="Q208" s="114">
        <f t="shared" si="30"/>
        <v>0</v>
      </c>
      <c r="R208" s="115">
        <f t="shared" si="31"/>
        <v>0</v>
      </c>
      <c r="S208" t="e">
        <f>VLOOKUP(A208,'[4]ANEXO 01'!$B$4:$D$5,3,0)</f>
        <v>#N/A</v>
      </c>
    </row>
    <row r="209" spans="1:19" hidden="1">
      <c r="A209" s="105" t="s">
        <v>538</v>
      </c>
      <c r="B209" s="106" t="s">
        <v>539</v>
      </c>
      <c r="C209" s="107" t="s">
        <v>129</v>
      </c>
      <c r="D209" s="108">
        <v>42900</v>
      </c>
      <c r="E209" s="109">
        <v>62205</v>
      </c>
      <c r="F209" s="110"/>
      <c r="G209" s="109">
        <v>1.45</v>
      </c>
      <c r="H209" s="110">
        <v>200</v>
      </c>
      <c r="I209" s="111">
        <v>5070.42</v>
      </c>
      <c r="J209" s="112">
        <f t="shared" si="24"/>
        <v>8.6173458725182867E-2</v>
      </c>
      <c r="K209" s="110">
        <v>0</v>
      </c>
      <c r="L209" s="113">
        <f t="shared" si="25"/>
        <v>1244.1000000000001</v>
      </c>
      <c r="M209" s="113">
        <f t="shared" si="26"/>
        <v>290</v>
      </c>
      <c r="N209" s="113">
        <f t="shared" si="27"/>
        <v>5360.42</v>
      </c>
      <c r="O209" s="112">
        <f t="shared" si="28"/>
        <v>8.6173458725182867E-2</v>
      </c>
      <c r="P209" s="110" t="str">
        <f t="shared" si="29"/>
        <v>no</v>
      </c>
      <c r="Q209" s="114">
        <f t="shared" si="30"/>
        <v>0</v>
      </c>
      <c r="R209" s="115">
        <f t="shared" si="31"/>
        <v>0</v>
      </c>
      <c r="S209" t="e">
        <f>VLOOKUP(A209,'[4]ANEXO 01'!$B$4:$D$5,3,0)</f>
        <v>#N/A</v>
      </c>
    </row>
    <row r="210" spans="1:19" hidden="1">
      <c r="A210" s="105" t="s">
        <v>540</v>
      </c>
      <c r="B210" s="106" t="s">
        <v>541</v>
      </c>
      <c r="C210" s="107" t="s">
        <v>129</v>
      </c>
      <c r="D210" s="108">
        <v>868140</v>
      </c>
      <c r="E210" s="109">
        <v>4983123.6000000006</v>
      </c>
      <c r="F210" s="110"/>
      <c r="G210" s="109">
        <v>5.74</v>
      </c>
      <c r="H210" s="110">
        <v>200</v>
      </c>
      <c r="I210" s="111">
        <v>6200.2800000000007</v>
      </c>
      <c r="J210" s="112">
        <f t="shared" si="24"/>
        <v>1.4746333002857886E-3</v>
      </c>
      <c r="K210" s="110">
        <v>4</v>
      </c>
      <c r="L210" s="113">
        <f t="shared" si="25"/>
        <v>99662.472000000009</v>
      </c>
      <c r="M210" s="113">
        <f t="shared" si="26"/>
        <v>1148</v>
      </c>
      <c r="N210" s="113">
        <f t="shared" si="27"/>
        <v>7348.2800000000007</v>
      </c>
      <c r="O210" s="112">
        <f t="shared" si="28"/>
        <v>1.4746333002857886E-3</v>
      </c>
      <c r="P210" s="110" t="str">
        <f t="shared" si="29"/>
        <v>control</v>
      </c>
      <c r="Q210" s="114">
        <f t="shared" si="30"/>
        <v>13</v>
      </c>
      <c r="R210" s="115">
        <f t="shared" si="31"/>
        <v>4</v>
      </c>
      <c r="S210" t="e">
        <f>VLOOKUP(A210,'[4]ANEXO 01'!$B$4:$D$5,3,0)</f>
        <v>#N/A</v>
      </c>
    </row>
    <row r="211" spans="1:19" hidden="1">
      <c r="A211" s="105" t="s">
        <v>542</v>
      </c>
      <c r="B211" s="106" t="s">
        <v>543</v>
      </c>
      <c r="C211" s="107" t="s">
        <v>129</v>
      </c>
      <c r="D211" s="108">
        <v>2590964</v>
      </c>
      <c r="E211" s="109">
        <v>25546905.039999999</v>
      </c>
      <c r="F211" s="110"/>
      <c r="G211" s="109">
        <v>9.86</v>
      </c>
      <c r="H211" s="110">
        <v>120</v>
      </c>
      <c r="I211" s="111">
        <v>6011.1900000000005</v>
      </c>
      <c r="J211" s="112">
        <f t="shared" si="24"/>
        <v>2.8161493491033076E-4</v>
      </c>
      <c r="K211" s="110">
        <v>4</v>
      </c>
      <c r="L211" s="113">
        <f t="shared" si="25"/>
        <v>510938.10080000001</v>
      </c>
      <c r="M211" s="113">
        <f t="shared" si="26"/>
        <v>1183.1999999999998</v>
      </c>
      <c r="N211" s="113">
        <f t="shared" si="27"/>
        <v>7194.39</v>
      </c>
      <c r="O211" s="112">
        <f t="shared" si="28"/>
        <v>2.8161493491033076E-4</v>
      </c>
      <c r="P211" s="110" t="str">
        <f t="shared" si="29"/>
        <v>control</v>
      </c>
      <c r="Q211" s="114">
        <f t="shared" si="30"/>
        <v>71</v>
      </c>
      <c r="R211" s="115">
        <f t="shared" si="31"/>
        <v>4</v>
      </c>
      <c r="S211" t="e">
        <f>VLOOKUP(A211,'[4]ANEXO 01'!$B$4:$D$5,3,0)</f>
        <v>#N/A</v>
      </c>
    </row>
    <row r="212" spans="1:19" hidden="1">
      <c r="A212" s="105" t="s">
        <v>544</v>
      </c>
      <c r="B212" s="106" t="s">
        <v>545</v>
      </c>
      <c r="C212" s="107" t="s">
        <v>129</v>
      </c>
      <c r="D212" s="108">
        <v>3699557</v>
      </c>
      <c r="E212" s="109">
        <v>13503383.049999999</v>
      </c>
      <c r="F212" s="110"/>
      <c r="G212" s="109">
        <v>3.65</v>
      </c>
      <c r="H212" s="110">
        <v>120</v>
      </c>
      <c r="I212" s="111">
        <v>6011.1900000000005</v>
      </c>
      <c r="J212" s="112">
        <f t="shared" si="24"/>
        <v>4.775980934644375E-4</v>
      </c>
      <c r="K212" s="110">
        <v>4</v>
      </c>
      <c r="L212" s="113">
        <f t="shared" si="25"/>
        <v>270067.66099999996</v>
      </c>
      <c r="M212" s="113">
        <f t="shared" si="26"/>
        <v>438</v>
      </c>
      <c r="N212" s="113">
        <f t="shared" si="27"/>
        <v>6449.1900000000005</v>
      </c>
      <c r="O212" s="112">
        <f t="shared" si="28"/>
        <v>4.775980934644375E-4</v>
      </c>
      <c r="P212" s="110" t="str">
        <f t="shared" si="29"/>
        <v>control</v>
      </c>
      <c r="Q212" s="114">
        <f t="shared" si="30"/>
        <v>41</v>
      </c>
      <c r="R212" s="115">
        <f t="shared" si="31"/>
        <v>4</v>
      </c>
      <c r="S212" t="e">
        <f>VLOOKUP(A212,'[4]ANEXO 01'!$B$4:$D$5,3,0)</f>
        <v>#N/A</v>
      </c>
    </row>
    <row r="213" spans="1:19" hidden="1">
      <c r="A213" s="105" t="s">
        <v>546</v>
      </c>
      <c r="B213" s="106" t="s">
        <v>547</v>
      </c>
      <c r="C213" s="107" t="s">
        <v>129</v>
      </c>
      <c r="D213" s="108">
        <v>254150</v>
      </c>
      <c r="E213" s="109">
        <v>10960218.75</v>
      </c>
      <c r="F213" s="110"/>
      <c r="G213" s="109">
        <v>43.125</v>
      </c>
      <c r="H213" s="110">
        <v>270</v>
      </c>
      <c r="I213" s="111">
        <v>6200.2800000000007</v>
      </c>
      <c r="J213" s="112">
        <f t="shared" si="24"/>
        <v>1.6280724324046908E-3</v>
      </c>
      <c r="K213" s="110">
        <v>4</v>
      </c>
      <c r="L213" s="113">
        <f t="shared" si="25"/>
        <v>219204.375</v>
      </c>
      <c r="M213" s="113">
        <f t="shared" si="26"/>
        <v>11643.75</v>
      </c>
      <c r="N213" s="113">
        <f t="shared" si="27"/>
        <v>17844.03</v>
      </c>
      <c r="O213" s="112">
        <f t="shared" si="28"/>
        <v>1.6280724324046908E-3</v>
      </c>
      <c r="P213" s="110" t="str">
        <f t="shared" si="29"/>
        <v>control</v>
      </c>
      <c r="Q213" s="114">
        <f t="shared" si="30"/>
        <v>12</v>
      </c>
      <c r="R213" s="115">
        <f t="shared" si="31"/>
        <v>4</v>
      </c>
      <c r="S213" t="e">
        <f>VLOOKUP(A213,'[4]ANEXO 01'!$B$4:$D$5,3,0)</f>
        <v>#N/A</v>
      </c>
    </row>
    <row r="214" spans="1:19" hidden="1">
      <c r="A214" s="105" t="s">
        <v>548</v>
      </c>
      <c r="B214" s="106" t="s">
        <v>549</v>
      </c>
      <c r="C214" s="107" t="s">
        <v>129</v>
      </c>
      <c r="D214" s="108">
        <v>234150</v>
      </c>
      <c r="E214" s="109">
        <v>121758</v>
      </c>
      <c r="F214" s="110"/>
      <c r="G214" s="109">
        <v>0.52</v>
      </c>
      <c r="H214" s="110">
        <v>200</v>
      </c>
      <c r="I214" s="111">
        <v>5070.42</v>
      </c>
      <c r="J214" s="112">
        <f t="shared" si="24"/>
        <v>4.2497577161254289E-2</v>
      </c>
      <c r="K214" s="110">
        <v>0</v>
      </c>
      <c r="L214" s="113">
        <f t="shared" si="25"/>
        <v>2435.16</v>
      </c>
      <c r="M214" s="113">
        <f t="shared" si="26"/>
        <v>104</v>
      </c>
      <c r="N214" s="113">
        <f t="shared" si="27"/>
        <v>5174.42</v>
      </c>
      <c r="O214" s="112">
        <f t="shared" si="28"/>
        <v>4.2497577161254289E-2</v>
      </c>
      <c r="P214" s="110" t="str">
        <f t="shared" si="29"/>
        <v>no</v>
      </c>
      <c r="Q214" s="114">
        <f t="shared" si="30"/>
        <v>0</v>
      </c>
      <c r="R214" s="115">
        <f t="shared" si="31"/>
        <v>0</v>
      </c>
      <c r="S214" t="e">
        <f>VLOOKUP(A214,'[4]ANEXO 01'!$B$4:$D$5,3,0)</f>
        <v>#N/A</v>
      </c>
    </row>
    <row r="215" spans="1:19" hidden="1">
      <c r="A215" s="105" t="s">
        <v>550</v>
      </c>
      <c r="B215" s="106" t="s">
        <v>551</v>
      </c>
      <c r="C215" s="107" t="s">
        <v>129</v>
      </c>
      <c r="D215" s="108">
        <v>580100</v>
      </c>
      <c r="E215" s="109">
        <v>371264</v>
      </c>
      <c r="F215" s="110"/>
      <c r="G215" s="109">
        <v>0.64</v>
      </c>
      <c r="H215" s="110">
        <v>270</v>
      </c>
      <c r="I215" s="111">
        <v>6200.2800000000007</v>
      </c>
      <c r="J215" s="112">
        <f t="shared" si="24"/>
        <v>1.7165898121013622E-2</v>
      </c>
      <c r="K215" s="110">
        <v>1</v>
      </c>
      <c r="L215" s="113">
        <f t="shared" si="25"/>
        <v>7425.28</v>
      </c>
      <c r="M215" s="113">
        <f t="shared" si="26"/>
        <v>172.8</v>
      </c>
      <c r="N215" s="113">
        <f t="shared" si="27"/>
        <v>6373.0800000000008</v>
      </c>
      <c r="O215" s="112">
        <f t="shared" si="28"/>
        <v>1.7165898121013622E-2</v>
      </c>
      <c r="P215" s="110" t="str">
        <f t="shared" si="29"/>
        <v>control</v>
      </c>
      <c r="Q215" s="114">
        <f t="shared" si="30"/>
        <v>1</v>
      </c>
      <c r="R215" s="115">
        <f t="shared" si="31"/>
        <v>1</v>
      </c>
      <c r="S215" t="e">
        <f>VLOOKUP(A215,'[4]ANEXO 01'!$B$4:$D$5,3,0)</f>
        <v>#N/A</v>
      </c>
    </row>
    <row r="216" spans="1:19" hidden="1">
      <c r="A216" s="105" t="s">
        <v>552</v>
      </c>
      <c r="B216" s="106" t="s">
        <v>553</v>
      </c>
      <c r="C216" s="107" t="s">
        <v>129</v>
      </c>
      <c r="D216" s="108">
        <v>2664650</v>
      </c>
      <c r="E216" s="109">
        <v>692809</v>
      </c>
      <c r="F216" s="110"/>
      <c r="G216" s="109">
        <v>0.26</v>
      </c>
      <c r="H216" s="110">
        <v>200</v>
      </c>
      <c r="I216" s="111">
        <v>5070.42</v>
      </c>
      <c r="J216" s="112">
        <f t="shared" si="24"/>
        <v>7.3936972527781832E-3</v>
      </c>
      <c r="K216" s="110">
        <v>2</v>
      </c>
      <c r="L216" s="113">
        <f t="shared" si="25"/>
        <v>13856.18</v>
      </c>
      <c r="M216" s="113">
        <f t="shared" si="26"/>
        <v>52</v>
      </c>
      <c r="N216" s="113">
        <f t="shared" si="27"/>
        <v>5122.42</v>
      </c>
      <c r="O216" s="112">
        <f t="shared" si="28"/>
        <v>7.3936972527781832E-3</v>
      </c>
      <c r="P216" s="110" t="str">
        <f t="shared" si="29"/>
        <v>control</v>
      </c>
      <c r="Q216" s="114">
        <f t="shared" si="30"/>
        <v>2</v>
      </c>
      <c r="R216" s="115">
        <f t="shared" si="31"/>
        <v>2</v>
      </c>
      <c r="S216" t="e">
        <f>VLOOKUP(A216,'[4]ANEXO 01'!$B$4:$D$5,3,0)</f>
        <v>#N/A</v>
      </c>
    </row>
    <row r="217" spans="1:19" hidden="1">
      <c r="A217" s="105" t="s">
        <v>554</v>
      </c>
      <c r="B217" s="106" t="s">
        <v>555</v>
      </c>
      <c r="C217" s="107" t="s">
        <v>129</v>
      </c>
      <c r="D217" s="108">
        <v>118764</v>
      </c>
      <c r="E217" s="109">
        <v>8194716</v>
      </c>
      <c r="F217" s="110"/>
      <c r="G217" s="109">
        <v>69</v>
      </c>
      <c r="H217" s="110">
        <v>200</v>
      </c>
      <c r="I217" s="111">
        <v>6200.2800000000007</v>
      </c>
      <c r="J217" s="112">
        <f t="shared" si="24"/>
        <v>2.4406312555554088E-3</v>
      </c>
      <c r="K217" s="110">
        <v>4</v>
      </c>
      <c r="L217" s="113">
        <f t="shared" si="25"/>
        <v>163894.32</v>
      </c>
      <c r="M217" s="113">
        <f t="shared" si="26"/>
        <v>13800</v>
      </c>
      <c r="N217" s="113">
        <f t="shared" si="27"/>
        <v>20000.28</v>
      </c>
      <c r="O217" s="112">
        <f t="shared" si="28"/>
        <v>2.4406312555554088E-3</v>
      </c>
      <c r="P217" s="110" t="str">
        <f t="shared" si="29"/>
        <v>control</v>
      </c>
      <c r="Q217" s="114">
        <f t="shared" si="30"/>
        <v>8</v>
      </c>
      <c r="R217" s="115">
        <f t="shared" si="31"/>
        <v>4</v>
      </c>
      <c r="S217" t="e">
        <f>VLOOKUP(A217,'[4]ANEXO 01'!$B$4:$D$5,3,0)</f>
        <v>#N/A</v>
      </c>
    </row>
    <row r="218" spans="1:19" hidden="1">
      <c r="A218" s="105" t="s">
        <v>556</v>
      </c>
      <c r="B218" s="106" t="s">
        <v>557</v>
      </c>
      <c r="C218" s="107" t="s">
        <v>129</v>
      </c>
      <c r="D218" s="108">
        <v>62750</v>
      </c>
      <c r="E218" s="109">
        <v>2321750</v>
      </c>
      <c r="F218" s="110"/>
      <c r="G218" s="109">
        <v>37</v>
      </c>
      <c r="H218" s="110">
        <v>200</v>
      </c>
      <c r="I218" s="111">
        <v>5070.42</v>
      </c>
      <c r="J218" s="112">
        <f t="shared" si="24"/>
        <v>5.3711295359104121E-3</v>
      </c>
      <c r="K218" s="110">
        <v>3</v>
      </c>
      <c r="L218" s="113">
        <f t="shared" si="25"/>
        <v>46435</v>
      </c>
      <c r="M218" s="113">
        <f t="shared" si="26"/>
        <v>7400</v>
      </c>
      <c r="N218" s="113">
        <f t="shared" si="27"/>
        <v>12470.42</v>
      </c>
      <c r="O218" s="112">
        <f t="shared" si="28"/>
        <v>5.3711295359104121E-3</v>
      </c>
      <c r="P218" s="110" t="str">
        <f t="shared" si="29"/>
        <v>control</v>
      </c>
      <c r="Q218" s="114">
        <f t="shared" si="30"/>
        <v>3</v>
      </c>
      <c r="R218" s="115">
        <f t="shared" si="31"/>
        <v>3</v>
      </c>
      <c r="S218" t="e">
        <f>VLOOKUP(A218,'[4]ANEXO 01'!$B$4:$D$5,3,0)</f>
        <v>#N/A</v>
      </c>
    </row>
    <row r="219" spans="1:19" hidden="1">
      <c r="A219" s="105" t="s">
        <v>558</v>
      </c>
      <c r="B219" s="106" t="s">
        <v>559</v>
      </c>
      <c r="C219" s="107" t="s">
        <v>129</v>
      </c>
      <c r="D219" s="108">
        <v>26055</v>
      </c>
      <c r="E219" s="109">
        <v>387437.85</v>
      </c>
      <c r="F219" s="110"/>
      <c r="G219" s="109">
        <v>14.87</v>
      </c>
      <c r="H219" s="110">
        <v>260</v>
      </c>
      <c r="I219" s="111">
        <v>6200.2800000000007</v>
      </c>
      <c r="J219" s="112">
        <f t="shared" si="24"/>
        <v>2.5982180109661461E-2</v>
      </c>
      <c r="K219" s="110">
        <v>0</v>
      </c>
      <c r="L219" s="113">
        <f t="shared" si="25"/>
        <v>7748.7569999999996</v>
      </c>
      <c r="M219" s="113">
        <f t="shared" si="26"/>
        <v>3866.2</v>
      </c>
      <c r="N219" s="113">
        <f t="shared" si="27"/>
        <v>10066.48</v>
      </c>
      <c r="O219" s="112">
        <f t="shared" si="28"/>
        <v>2.5982180109661461E-2</v>
      </c>
      <c r="P219" s="110" t="str">
        <f t="shared" si="29"/>
        <v>no</v>
      </c>
      <c r="Q219" s="114">
        <f t="shared" si="30"/>
        <v>0</v>
      </c>
      <c r="R219" s="115">
        <f t="shared" si="31"/>
        <v>0</v>
      </c>
      <c r="S219" t="e">
        <f>VLOOKUP(A219,'[4]ANEXO 01'!$B$4:$D$5,3,0)</f>
        <v>#N/A</v>
      </c>
    </row>
    <row r="220" spans="1:19" hidden="1">
      <c r="A220" s="105" t="s">
        <v>560</v>
      </c>
      <c r="B220" s="106" t="s">
        <v>561</v>
      </c>
      <c r="C220" s="107" t="s">
        <v>129</v>
      </c>
      <c r="D220" s="108">
        <v>45750</v>
      </c>
      <c r="E220" s="109">
        <v>274500</v>
      </c>
      <c r="F220" s="110"/>
      <c r="G220" s="109">
        <v>6</v>
      </c>
      <c r="H220" s="110">
        <v>200</v>
      </c>
      <c r="I220" s="110">
        <v>6200.2800000000007</v>
      </c>
      <c r="J220" s="112">
        <f t="shared" si="24"/>
        <v>2.6959125683060112E-2</v>
      </c>
      <c r="K220" s="110">
        <v>0</v>
      </c>
      <c r="L220" s="113">
        <f t="shared" si="25"/>
        <v>5490</v>
      </c>
      <c r="M220" s="113">
        <f t="shared" si="26"/>
        <v>1200</v>
      </c>
      <c r="N220" s="113">
        <f t="shared" si="27"/>
        <v>7400.2800000000007</v>
      </c>
      <c r="O220" s="112">
        <f t="shared" si="28"/>
        <v>2.6959125683060112E-2</v>
      </c>
      <c r="P220" s="110" t="str">
        <f t="shared" si="29"/>
        <v>no</v>
      </c>
      <c r="Q220" s="114">
        <f t="shared" si="30"/>
        <v>0</v>
      </c>
      <c r="R220" s="115">
        <f t="shared" si="31"/>
        <v>0</v>
      </c>
      <c r="S220" t="e">
        <f>VLOOKUP(A220,'[4]ANEXO 01'!$B$4:$D$5,3,0)</f>
        <v>#N/A</v>
      </c>
    </row>
    <row r="221" spans="1:19" hidden="1">
      <c r="A221" s="105" t="s">
        <v>562</v>
      </c>
      <c r="B221" s="106" t="s">
        <v>563</v>
      </c>
      <c r="C221" s="107" t="s">
        <v>129</v>
      </c>
      <c r="D221" s="108">
        <v>15350500</v>
      </c>
      <c r="E221" s="109">
        <v>2609585</v>
      </c>
      <c r="F221" s="110"/>
      <c r="G221" s="109">
        <v>0.17</v>
      </c>
      <c r="H221" s="110">
        <v>200</v>
      </c>
      <c r="I221" s="111">
        <v>5070.42</v>
      </c>
      <c r="J221" s="112">
        <f t="shared" si="24"/>
        <v>1.9560274909612065E-3</v>
      </c>
      <c r="K221" s="110">
        <v>4</v>
      </c>
      <c r="L221" s="113">
        <f t="shared" si="25"/>
        <v>52191.700000000004</v>
      </c>
      <c r="M221" s="113">
        <f t="shared" si="26"/>
        <v>34</v>
      </c>
      <c r="N221" s="113">
        <f t="shared" si="27"/>
        <v>5104.42</v>
      </c>
      <c r="O221" s="112">
        <f t="shared" si="28"/>
        <v>1.9560274909612065E-3</v>
      </c>
      <c r="P221" s="110" t="str">
        <f t="shared" si="29"/>
        <v>control</v>
      </c>
      <c r="Q221" s="114">
        <f t="shared" si="30"/>
        <v>10</v>
      </c>
      <c r="R221" s="115">
        <f t="shared" si="31"/>
        <v>4</v>
      </c>
      <c r="S221" t="e">
        <f>VLOOKUP(A221,'[4]ANEXO 01'!$B$4:$D$5,3,0)</f>
        <v>#N/A</v>
      </c>
    </row>
    <row r="222" spans="1:19" ht="24" hidden="1">
      <c r="A222" s="105" t="s">
        <v>564</v>
      </c>
      <c r="B222" s="106" t="s">
        <v>565</v>
      </c>
      <c r="C222" s="107" t="s">
        <v>129</v>
      </c>
      <c r="D222" s="108">
        <v>24621</v>
      </c>
      <c r="E222" s="109">
        <v>357004.5</v>
      </c>
      <c r="F222" s="110"/>
      <c r="G222" s="109">
        <v>14.5</v>
      </c>
      <c r="H222" s="110">
        <v>160</v>
      </c>
      <c r="I222" s="111">
        <v>5201.3600000000006</v>
      </c>
      <c r="J222" s="112">
        <f t="shared" si="24"/>
        <v>2.1067969731473974E-2</v>
      </c>
      <c r="K222" s="110">
        <v>0</v>
      </c>
      <c r="L222" s="113">
        <f t="shared" si="25"/>
        <v>7140.09</v>
      </c>
      <c r="M222" s="113">
        <f t="shared" si="26"/>
        <v>2320</v>
      </c>
      <c r="N222" s="113">
        <f t="shared" si="27"/>
        <v>7521.3600000000006</v>
      </c>
      <c r="O222" s="112">
        <f t="shared" si="28"/>
        <v>2.1067969731473974E-2</v>
      </c>
      <c r="P222" s="110" t="str">
        <f t="shared" si="29"/>
        <v>no</v>
      </c>
      <c r="Q222" s="114">
        <f t="shared" si="30"/>
        <v>0</v>
      </c>
      <c r="R222" s="115">
        <f t="shared" si="31"/>
        <v>0</v>
      </c>
      <c r="S222" t="e">
        <f>VLOOKUP(A222,'[4]ANEXO 01'!$B$4:$D$5,3,0)</f>
        <v>#N/A</v>
      </c>
    </row>
    <row r="223" spans="1:19" ht="24" hidden="1">
      <c r="A223" s="105" t="s">
        <v>566</v>
      </c>
      <c r="B223" s="106" t="s">
        <v>567</v>
      </c>
      <c r="C223" s="107" t="s">
        <v>129</v>
      </c>
      <c r="D223" s="108">
        <v>79328</v>
      </c>
      <c r="E223" s="109">
        <v>1482640.32</v>
      </c>
      <c r="F223" s="110"/>
      <c r="G223" s="109">
        <v>18.690000000000001</v>
      </c>
      <c r="H223" s="110">
        <v>160</v>
      </c>
      <c r="I223" s="111">
        <v>5201.3600000000006</v>
      </c>
      <c r="J223" s="112">
        <f t="shared" si="24"/>
        <v>5.5251161657333047E-3</v>
      </c>
      <c r="K223" s="110">
        <v>3</v>
      </c>
      <c r="L223" s="113">
        <f t="shared" si="25"/>
        <v>29652.806400000001</v>
      </c>
      <c r="M223" s="113">
        <f t="shared" si="26"/>
        <v>2990.4</v>
      </c>
      <c r="N223" s="113">
        <f t="shared" si="27"/>
        <v>8191.76</v>
      </c>
      <c r="O223" s="112">
        <f t="shared" si="28"/>
        <v>5.5251161657333047E-3</v>
      </c>
      <c r="P223" s="110" t="str">
        <f t="shared" si="29"/>
        <v>control</v>
      </c>
      <c r="Q223" s="114">
        <f t="shared" si="30"/>
        <v>3</v>
      </c>
      <c r="R223" s="115">
        <f t="shared" si="31"/>
        <v>3</v>
      </c>
      <c r="S223" t="e">
        <f>VLOOKUP(A223,'[4]ANEXO 01'!$B$4:$D$5,3,0)</f>
        <v>#N/A</v>
      </c>
    </row>
    <row r="224" spans="1:19" hidden="1">
      <c r="A224" s="105" t="s">
        <v>568</v>
      </c>
      <c r="B224" s="106" t="s">
        <v>569</v>
      </c>
      <c r="C224" s="107" t="s">
        <v>129</v>
      </c>
      <c r="D224" s="108">
        <v>77100</v>
      </c>
      <c r="E224" s="109">
        <v>493440</v>
      </c>
      <c r="F224" s="110"/>
      <c r="G224" s="109">
        <v>6.4</v>
      </c>
      <c r="H224" s="110">
        <v>200</v>
      </c>
      <c r="I224" s="110">
        <v>6200.2800000000007</v>
      </c>
      <c r="J224" s="112">
        <f t="shared" si="24"/>
        <v>1.5159452010376136E-2</v>
      </c>
      <c r="K224" s="110">
        <v>1</v>
      </c>
      <c r="L224" s="113">
        <f t="shared" si="25"/>
        <v>9868.8000000000011</v>
      </c>
      <c r="M224" s="113">
        <f t="shared" si="26"/>
        <v>1280</v>
      </c>
      <c r="N224" s="113">
        <f t="shared" si="27"/>
        <v>7480.2800000000007</v>
      </c>
      <c r="O224" s="112">
        <f t="shared" si="28"/>
        <v>1.5159452010376136E-2</v>
      </c>
      <c r="P224" s="110" t="str">
        <f t="shared" si="29"/>
        <v>control</v>
      </c>
      <c r="Q224" s="114">
        <f t="shared" si="30"/>
        <v>1</v>
      </c>
      <c r="R224" s="115">
        <f t="shared" si="31"/>
        <v>1</v>
      </c>
      <c r="S224" t="e">
        <f>VLOOKUP(A224,'[4]ANEXO 01'!$B$4:$D$5,3,0)</f>
        <v>#N/A</v>
      </c>
    </row>
    <row r="225" spans="1:19" hidden="1">
      <c r="A225" s="105" t="s">
        <v>570</v>
      </c>
      <c r="B225" s="106" t="s">
        <v>571</v>
      </c>
      <c r="C225" s="107" t="s">
        <v>129</v>
      </c>
      <c r="D225" s="108">
        <v>1634500</v>
      </c>
      <c r="E225" s="109">
        <v>114415.00000000001</v>
      </c>
      <c r="F225" s="110"/>
      <c r="G225" s="109">
        <v>7.0000000000000007E-2</v>
      </c>
      <c r="H225" s="110">
        <v>200</v>
      </c>
      <c r="I225" s="111">
        <v>5070.42</v>
      </c>
      <c r="J225" s="112">
        <f t="shared" si="24"/>
        <v>4.4438404055412307E-2</v>
      </c>
      <c r="K225" s="110">
        <v>0</v>
      </c>
      <c r="L225" s="113">
        <f t="shared" si="25"/>
        <v>2288.3000000000002</v>
      </c>
      <c r="M225" s="113">
        <f t="shared" si="26"/>
        <v>14.000000000000002</v>
      </c>
      <c r="N225" s="113">
        <f t="shared" si="27"/>
        <v>5084.42</v>
      </c>
      <c r="O225" s="112">
        <f t="shared" si="28"/>
        <v>4.4438404055412307E-2</v>
      </c>
      <c r="P225" s="110" t="str">
        <f t="shared" si="29"/>
        <v>no</v>
      </c>
      <c r="Q225" s="114">
        <f t="shared" si="30"/>
        <v>0</v>
      </c>
      <c r="R225" s="115">
        <f t="shared" si="31"/>
        <v>0</v>
      </c>
      <c r="S225" t="e">
        <f>VLOOKUP(A225,'[4]ANEXO 01'!$B$4:$D$5,3,0)</f>
        <v>#N/A</v>
      </c>
    </row>
    <row r="226" spans="1:19" hidden="1">
      <c r="A226" s="105" t="s">
        <v>572</v>
      </c>
      <c r="B226" s="106" t="s">
        <v>573</v>
      </c>
      <c r="C226" s="107" t="s">
        <v>129</v>
      </c>
      <c r="D226" s="108">
        <v>173825</v>
      </c>
      <c r="E226" s="109">
        <v>478018.75</v>
      </c>
      <c r="F226" s="110"/>
      <c r="G226" s="109">
        <v>2.75</v>
      </c>
      <c r="H226" s="110">
        <v>120</v>
      </c>
      <c r="I226" s="111">
        <v>4311.1900000000005</v>
      </c>
      <c r="J226" s="112">
        <f t="shared" si="24"/>
        <v>9.7092216571002723E-3</v>
      </c>
      <c r="K226" s="110">
        <v>2</v>
      </c>
      <c r="L226" s="113">
        <f t="shared" si="25"/>
        <v>9560.375</v>
      </c>
      <c r="M226" s="113">
        <f t="shared" si="26"/>
        <v>330</v>
      </c>
      <c r="N226" s="113">
        <f t="shared" si="27"/>
        <v>4641.1900000000005</v>
      </c>
      <c r="O226" s="112">
        <f t="shared" si="28"/>
        <v>9.7092216571002723E-3</v>
      </c>
      <c r="P226" s="110" t="str">
        <f t="shared" si="29"/>
        <v>control</v>
      </c>
      <c r="Q226" s="114">
        <f t="shared" si="30"/>
        <v>2</v>
      </c>
      <c r="R226" s="115">
        <f t="shared" si="31"/>
        <v>2</v>
      </c>
      <c r="S226" t="e">
        <f>VLOOKUP(A226,'[4]ANEXO 01'!$B$4:$D$5,3,0)</f>
        <v>#N/A</v>
      </c>
    </row>
    <row r="227" spans="1:19" hidden="1">
      <c r="A227" s="105" t="s">
        <v>574</v>
      </c>
      <c r="B227" s="106" t="s">
        <v>575</v>
      </c>
      <c r="C227" s="107" t="s">
        <v>129</v>
      </c>
      <c r="D227" s="108">
        <v>1289000</v>
      </c>
      <c r="E227" s="109">
        <v>464040</v>
      </c>
      <c r="F227" s="110"/>
      <c r="G227" s="109">
        <v>0.36</v>
      </c>
      <c r="H227" s="110">
        <v>270</v>
      </c>
      <c r="I227" s="111">
        <v>6200.2800000000007</v>
      </c>
      <c r="J227" s="112">
        <f t="shared" si="24"/>
        <v>1.357098525989139E-2</v>
      </c>
      <c r="K227" s="110">
        <v>1</v>
      </c>
      <c r="L227" s="113">
        <f t="shared" si="25"/>
        <v>9280.8000000000011</v>
      </c>
      <c r="M227" s="113">
        <f t="shared" si="26"/>
        <v>97.2</v>
      </c>
      <c r="N227" s="113">
        <f t="shared" si="27"/>
        <v>6297.4800000000005</v>
      </c>
      <c r="O227" s="112">
        <f t="shared" si="28"/>
        <v>1.357098525989139E-2</v>
      </c>
      <c r="P227" s="110" t="str">
        <f t="shared" si="29"/>
        <v>control</v>
      </c>
      <c r="Q227" s="114">
        <f t="shared" si="30"/>
        <v>1</v>
      </c>
      <c r="R227" s="115">
        <f t="shared" si="31"/>
        <v>1</v>
      </c>
      <c r="S227" t="e">
        <f>VLOOKUP(A227,'[4]ANEXO 01'!$B$4:$D$5,3,0)</f>
        <v>#N/A</v>
      </c>
    </row>
    <row r="228" spans="1:19" hidden="1">
      <c r="A228" s="105" t="s">
        <v>576</v>
      </c>
      <c r="B228" s="106" t="s">
        <v>577</v>
      </c>
      <c r="C228" s="107" t="s">
        <v>129</v>
      </c>
      <c r="D228" s="108">
        <v>3889700</v>
      </c>
      <c r="E228" s="109">
        <v>233382</v>
      </c>
      <c r="F228" s="110"/>
      <c r="G228" s="109">
        <v>0.06</v>
      </c>
      <c r="H228" s="110">
        <v>200</v>
      </c>
      <c r="I228" s="111">
        <v>5070.42</v>
      </c>
      <c r="J228" s="112">
        <f t="shared" si="24"/>
        <v>2.1777257886212306E-2</v>
      </c>
      <c r="K228" s="110">
        <v>0</v>
      </c>
      <c r="L228" s="113">
        <f t="shared" si="25"/>
        <v>4667.6400000000003</v>
      </c>
      <c r="M228" s="113">
        <f t="shared" si="26"/>
        <v>12</v>
      </c>
      <c r="N228" s="113">
        <f t="shared" si="27"/>
        <v>5082.42</v>
      </c>
      <c r="O228" s="112">
        <f t="shared" si="28"/>
        <v>2.1777257886212306E-2</v>
      </c>
      <c r="P228" s="110" t="str">
        <f t="shared" si="29"/>
        <v>no</v>
      </c>
      <c r="Q228" s="114">
        <f t="shared" si="30"/>
        <v>0</v>
      </c>
      <c r="R228" s="115">
        <f t="shared" si="31"/>
        <v>0</v>
      </c>
      <c r="S228" t="e">
        <f>VLOOKUP(A228,'[4]ANEXO 01'!$B$4:$D$5,3,0)</f>
        <v>#N/A</v>
      </c>
    </row>
    <row r="229" spans="1:19" hidden="1">
      <c r="A229" s="105" t="s">
        <v>578</v>
      </c>
      <c r="B229" s="106" t="s">
        <v>579</v>
      </c>
      <c r="C229" s="107" t="s">
        <v>129</v>
      </c>
      <c r="D229" s="108">
        <v>25550300</v>
      </c>
      <c r="E229" s="109">
        <v>2810533</v>
      </c>
      <c r="F229" s="110"/>
      <c r="G229" s="109">
        <v>0.11</v>
      </c>
      <c r="H229" s="110">
        <v>200</v>
      </c>
      <c r="I229" s="111">
        <v>5070.42</v>
      </c>
      <c r="J229" s="112">
        <f t="shared" si="24"/>
        <v>1.8119054286144301E-3</v>
      </c>
      <c r="K229" s="110">
        <v>4</v>
      </c>
      <c r="L229" s="113">
        <f t="shared" si="25"/>
        <v>56210.66</v>
      </c>
      <c r="M229" s="113">
        <f t="shared" si="26"/>
        <v>22</v>
      </c>
      <c r="N229" s="113">
        <f t="shared" si="27"/>
        <v>5092.42</v>
      </c>
      <c r="O229" s="112">
        <f t="shared" si="28"/>
        <v>1.8119054286144301E-3</v>
      </c>
      <c r="P229" s="110" t="str">
        <f t="shared" si="29"/>
        <v>control</v>
      </c>
      <c r="Q229" s="114">
        <f t="shared" si="30"/>
        <v>11</v>
      </c>
      <c r="R229" s="115">
        <f t="shared" si="31"/>
        <v>4</v>
      </c>
      <c r="S229" t="e">
        <f>VLOOKUP(A229,'[4]ANEXO 01'!$B$4:$D$5,3,0)</f>
        <v>#N/A</v>
      </c>
    </row>
    <row r="230" spans="1:19" hidden="1">
      <c r="A230" s="105" t="s">
        <v>580</v>
      </c>
      <c r="B230" s="106" t="s">
        <v>581</v>
      </c>
      <c r="C230" s="107" t="s">
        <v>129</v>
      </c>
      <c r="D230" s="108">
        <v>5620</v>
      </c>
      <c r="E230" s="109">
        <v>633374</v>
      </c>
      <c r="F230" s="110"/>
      <c r="G230" s="109">
        <v>112.7</v>
      </c>
      <c r="H230" s="110">
        <v>260</v>
      </c>
      <c r="I230" s="111">
        <v>6200.2800000000007</v>
      </c>
      <c r="J230" s="112">
        <f t="shared" si="24"/>
        <v>5.6052632409918937E-2</v>
      </c>
      <c r="K230" s="110">
        <v>0</v>
      </c>
      <c r="L230" s="113">
        <f t="shared" si="25"/>
        <v>12667.48</v>
      </c>
      <c r="M230" s="113">
        <f t="shared" si="26"/>
        <v>29302</v>
      </c>
      <c r="N230" s="113">
        <f t="shared" si="27"/>
        <v>35502.28</v>
      </c>
      <c r="O230" s="112">
        <f t="shared" si="28"/>
        <v>5.6052632409918937E-2</v>
      </c>
      <c r="P230" s="110" t="str">
        <f t="shared" si="29"/>
        <v>no</v>
      </c>
      <c r="Q230" s="114">
        <f t="shared" si="30"/>
        <v>0</v>
      </c>
      <c r="R230" s="115">
        <f t="shared" si="31"/>
        <v>0</v>
      </c>
      <c r="S230" t="e">
        <f>VLOOKUP(A230,'[4]ANEXO 01'!$B$4:$D$5,3,0)</f>
        <v>#N/A</v>
      </c>
    </row>
    <row r="231" spans="1:19" hidden="1">
      <c r="A231" s="105" t="s">
        <v>582</v>
      </c>
      <c r="B231" s="106" t="s">
        <v>583</v>
      </c>
      <c r="C231" s="107" t="s">
        <v>129</v>
      </c>
      <c r="D231" s="108">
        <v>135984</v>
      </c>
      <c r="E231" s="109">
        <v>5942500.8000000007</v>
      </c>
      <c r="F231" s="110"/>
      <c r="G231" s="109">
        <v>43.7</v>
      </c>
      <c r="H231" s="110">
        <v>200</v>
      </c>
      <c r="I231" s="111">
        <v>5070.42</v>
      </c>
      <c r="J231" s="112">
        <f t="shared" si="24"/>
        <v>2.324008101101139E-3</v>
      </c>
      <c r="K231" s="110">
        <v>4</v>
      </c>
      <c r="L231" s="113">
        <f t="shared" si="25"/>
        <v>118850.01600000002</v>
      </c>
      <c r="M231" s="113">
        <f t="shared" si="26"/>
        <v>8740</v>
      </c>
      <c r="N231" s="113">
        <f t="shared" si="27"/>
        <v>13810.42</v>
      </c>
      <c r="O231" s="112">
        <f t="shared" si="28"/>
        <v>2.324008101101139E-3</v>
      </c>
      <c r="P231" s="110" t="str">
        <f t="shared" si="29"/>
        <v>control</v>
      </c>
      <c r="Q231" s="114">
        <f t="shared" si="30"/>
        <v>8</v>
      </c>
      <c r="R231" s="115">
        <f t="shared" si="31"/>
        <v>4</v>
      </c>
      <c r="S231" t="e">
        <f>VLOOKUP(A231,'[4]ANEXO 01'!$B$4:$D$5,3,0)</f>
        <v>#N/A</v>
      </c>
    </row>
    <row r="232" spans="1:19" hidden="1">
      <c r="A232" s="105" t="s">
        <v>584</v>
      </c>
      <c r="B232" s="106" t="s">
        <v>585</v>
      </c>
      <c r="C232" s="107" t="s">
        <v>129</v>
      </c>
      <c r="D232" s="108">
        <v>25000</v>
      </c>
      <c r="E232" s="109">
        <v>25000</v>
      </c>
      <c r="F232" s="110"/>
      <c r="G232" s="109">
        <v>1</v>
      </c>
      <c r="H232" s="110">
        <v>200</v>
      </c>
      <c r="I232" s="110">
        <v>6200.2800000000007</v>
      </c>
      <c r="J232" s="112">
        <f t="shared" si="24"/>
        <v>0.25601120000000005</v>
      </c>
      <c r="K232" s="110">
        <v>0</v>
      </c>
      <c r="L232" s="113">
        <f t="shared" si="25"/>
        <v>500</v>
      </c>
      <c r="M232" s="113">
        <f t="shared" si="26"/>
        <v>200</v>
      </c>
      <c r="N232" s="113">
        <f t="shared" si="27"/>
        <v>6400.2800000000007</v>
      </c>
      <c r="O232" s="112">
        <f t="shared" si="28"/>
        <v>0.25601120000000005</v>
      </c>
      <c r="P232" s="110" t="str">
        <f t="shared" si="29"/>
        <v>no</v>
      </c>
      <c r="Q232" s="114">
        <f t="shared" si="30"/>
        <v>0</v>
      </c>
      <c r="R232" s="115">
        <f t="shared" si="31"/>
        <v>0</v>
      </c>
      <c r="S232" t="e">
        <f>VLOOKUP(A232,'[4]ANEXO 01'!$B$4:$D$5,3,0)</f>
        <v>#N/A</v>
      </c>
    </row>
    <row r="233" spans="1:19" hidden="1">
      <c r="A233" s="105" t="s">
        <v>586</v>
      </c>
      <c r="B233" s="106" t="s">
        <v>587</v>
      </c>
      <c r="C233" s="107" t="s">
        <v>129</v>
      </c>
      <c r="D233" s="108">
        <v>26697000</v>
      </c>
      <c r="E233" s="109">
        <v>8810010</v>
      </c>
      <c r="F233" s="110"/>
      <c r="G233" s="109">
        <v>0.33</v>
      </c>
      <c r="H233" s="110">
        <v>200</v>
      </c>
      <c r="I233" s="111">
        <v>5070.42</v>
      </c>
      <c r="J233" s="112">
        <f t="shared" si="24"/>
        <v>5.8302090463007426E-4</v>
      </c>
      <c r="K233" s="110">
        <v>4</v>
      </c>
      <c r="L233" s="113">
        <f t="shared" si="25"/>
        <v>176200.2</v>
      </c>
      <c r="M233" s="113">
        <f t="shared" si="26"/>
        <v>66</v>
      </c>
      <c r="N233" s="113">
        <f t="shared" si="27"/>
        <v>5136.42</v>
      </c>
      <c r="O233" s="112">
        <f t="shared" si="28"/>
        <v>5.8302090463007426E-4</v>
      </c>
      <c r="P233" s="110" t="str">
        <f t="shared" si="29"/>
        <v>control</v>
      </c>
      <c r="Q233" s="114">
        <f t="shared" si="30"/>
        <v>34</v>
      </c>
      <c r="R233" s="115">
        <f t="shared" si="31"/>
        <v>4</v>
      </c>
      <c r="S233" t="e">
        <f>VLOOKUP(A233,'[4]ANEXO 01'!$B$4:$D$5,3,0)</f>
        <v>#N/A</v>
      </c>
    </row>
    <row r="234" spans="1:19" hidden="1">
      <c r="A234" s="105" t="s">
        <v>588</v>
      </c>
      <c r="B234" s="106" t="s">
        <v>589</v>
      </c>
      <c r="C234" s="107" t="s">
        <v>129</v>
      </c>
      <c r="D234" s="108">
        <v>560700</v>
      </c>
      <c r="E234" s="109">
        <v>201852</v>
      </c>
      <c r="F234" s="110"/>
      <c r="G234" s="109">
        <v>0.36</v>
      </c>
      <c r="H234" s="110">
        <v>270</v>
      </c>
      <c r="I234" s="111">
        <v>6200.2800000000007</v>
      </c>
      <c r="J234" s="112">
        <f t="shared" si="24"/>
        <v>3.1198501872659178E-2</v>
      </c>
      <c r="K234" s="110">
        <v>0</v>
      </c>
      <c r="L234" s="113">
        <f t="shared" si="25"/>
        <v>4037.04</v>
      </c>
      <c r="M234" s="113">
        <f t="shared" si="26"/>
        <v>97.2</v>
      </c>
      <c r="N234" s="113">
        <f t="shared" si="27"/>
        <v>6297.4800000000005</v>
      </c>
      <c r="O234" s="112">
        <f t="shared" si="28"/>
        <v>3.1198501872659178E-2</v>
      </c>
      <c r="P234" s="110" t="str">
        <f t="shared" si="29"/>
        <v>no</v>
      </c>
      <c r="Q234" s="114">
        <f t="shared" si="30"/>
        <v>0</v>
      </c>
      <c r="R234" s="115">
        <f t="shared" si="31"/>
        <v>0</v>
      </c>
      <c r="S234" t="e">
        <f>VLOOKUP(A234,'[4]ANEXO 01'!$B$4:$D$5,3,0)</f>
        <v>#N/A</v>
      </c>
    </row>
    <row r="235" spans="1:19" hidden="1">
      <c r="A235" s="105" t="s">
        <v>590</v>
      </c>
      <c r="B235" s="106" t="s">
        <v>591</v>
      </c>
      <c r="C235" s="107" t="s">
        <v>129</v>
      </c>
      <c r="D235" s="108">
        <v>958150</v>
      </c>
      <c r="E235" s="109">
        <v>364097</v>
      </c>
      <c r="F235" s="110"/>
      <c r="G235" s="109">
        <v>0.38</v>
      </c>
      <c r="H235" s="110">
        <v>270</v>
      </c>
      <c r="I235" s="111">
        <v>6200.2800000000007</v>
      </c>
      <c r="J235" s="112">
        <f t="shared" si="24"/>
        <v>1.7310991301768486E-2</v>
      </c>
      <c r="K235" s="110">
        <v>1</v>
      </c>
      <c r="L235" s="113">
        <f t="shared" si="25"/>
        <v>7281.9400000000005</v>
      </c>
      <c r="M235" s="113">
        <f t="shared" si="26"/>
        <v>102.6</v>
      </c>
      <c r="N235" s="113">
        <f t="shared" si="27"/>
        <v>6302.880000000001</v>
      </c>
      <c r="O235" s="112">
        <f t="shared" si="28"/>
        <v>1.7310991301768486E-2</v>
      </c>
      <c r="P235" s="110" t="str">
        <f t="shared" si="29"/>
        <v>control</v>
      </c>
      <c r="Q235" s="114">
        <f t="shared" si="30"/>
        <v>1</v>
      </c>
      <c r="R235" s="115">
        <f t="shared" si="31"/>
        <v>1</v>
      </c>
      <c r="S235" t="e">
        <f>VLOOKUP(A235,'[4]ANEXO 01'!$B$4:$D$5,3,0)</f>
        <v>#N/A</v>
      </c>
    </row>
    <row r="236" spans="1:19" hidden="1">
      <c r="A236" s="105" t="s">
        <v>592</v>
      </c>
      <c r="B236" s="106" t="s">
        <v>593</v>
      </c>
      <c r="C236" s="107" t="s">
        <v>129</v>
      </c>
      <c r="D236" s="108">
        <v>14897300</v>
      </c>
      <c r="E236" s="109">
        <v>446919</v>
      </c>
      <c r="F236" s="110"/>
      <c r="G236" s="109">
        <v>0.03</v>
      </c>
      <c r="H236" s="110">
        <v>200</v>
      </c>
      <c r="I236" s="111">
        <v>5070.42</v>
      </c>
      <c r="J236" s="112">
        <f t="shared" si="24"/>
        <v>1.1358702583689663E-2</v>
      </c>
      <c r="K236" s="110">
        <v>1</v>
      </c>
      <c r="L236" s="113">
        <f t="shared" si="25"/>
        <v>8938.380000000001</v>
      </c>
      <c r="M236" s="113">
        <f t="shared" si="26"/>
        <v>6</v>
      </c>
      <c r="N236" s="113">
        <f t="shared" si="27"/>
        <v>5076.42</v>
      </c>
      <c r="O236" s="112">
        <f t="shared" si="28"/>
        <v>1.1358702583689663E-2</v>
      </c>
      <c r="P236" s="110" t="str">
        <f t="shared" si="29"/>
        <v>control</v>
      </c>
      <c r="Q236" s="114">
        <f t="shared" si="30"/>
        <v>1</v>
      </c>
      <c r="R236" s="115">
        <f t="shared" si="31"/>
        <v>1</v>
      </c>
      <c r="S236" t="e">
        <f>VLOOKUP(A236,'[4]ANEXO 01'!$B$4:$D$5,3,0)</f>
        <v>#N/A</v>
      </c>
    </row>
    <row r="237" spans="1:19" hidden="1">
      <c r="A237" s="105" t="s">
        <v>594</v>
      </c>
      <c r="B237" s="106" t="s">
        <v>595</v>
      </c>
      <c r="C237" s="107" t="s">
        <v>129</v>
      </c>
      <c r="D237" s="108">
        <v>274680</v>
      </c>
      <c r="E237" s="109">
        <v>1513486.8</v>
      </c>
      <c r="F237" s="110"/>
      <c r="G237" s="109">
        <v>5.51</v>
      </c>
      <c r="H237" s="110">
        <v>200</v>
      </c>
      <c r="I237" s="111">
        <v>5070.42</v>
      </c>
      <c r="J237" s="112">
        <f t="shared" si="24"/>
        <v>4.0782780530362077E-3</v>
      </c>
      <c r="K237" s="110">
        <v>4</v>
      </c>
      <c r="L237" s="113">
        <f t="shared" si="25"/>
        <v>30269.736000000001</v>
      </c>
      <c r="M237" s="113">
        <f t="shared" si="26"/>
        <v>1102</v>
      </c>
      <c r="N237" s="113">
        <f t="shared" si="27"/>
        <v>6172.42</v>
      </c>
      <c r="O237" s="112">
        <f t="shared" si="28"/>
        <v>4.0782780530362077E-3</v>
      </c>
      <c r="P237" s="110" t="str">
        <f t="shared" si="29"/>
        <v>control</v>
      </c>
      <c r="Q237" s="114">
        <f t="shared" si="30"/>
        <v>4</v>
      </c>
      <c r="R237" s="115">
        <f t="shared" si="31"/>
        <v>4</v>
      </c>
      <c r="S237" t="e">
        <f>VLOOKUP(A237,'[4]ANEXO 01'!$B$4:$D$5,3,0)</f>
        <v>#N/A</v>
      </c>
    </row>
    <row r="238" spans="1:19" hidden="1">
      <c r="A238" s="105" t="s">
        <v>596</v>
      </c>
      <c r="B238" s="106" t="s">
        <v>597</v>
      </c>
      <c r="C238" s="107" t="s">
        <v>129</v>
      </c>
      <c r="D238" s="108">
        <v>111600</v>
      </c>
      <c r="E238" s="109">
        <v>3053376</v>
      </c>
      <c r="F238" s="110"/>
      <c r="G238" s="109">
        <v>27.36</v>
      </c>
      <c r="H238" s="110">
        <v>270</v>
      </c>
      <c r="I238" s="111">
        <v>6200.2800000000007</v>
      </c>
      <c r="J238" s="112">
        <f t="shared" si="24"/>
        <v>4.449985851726089E-3</v>
      </c>
      <c r="K238" s="110">
        <v>4</v>
      </c>
      <c r="L238" s="113">
        <f t="shared" si="25"/>
        <v>61067.520000000004</v>
      </c>
      <c r="M238" s="113">
        <f t="shared" si="26"/>
        <v>7387.2</v>
      </c>
      <c r="N238" s="113">
        <f t="shared" si="27"/>
        <v>13587.48</v>
      </c>
      <c r="O238" s="112">
        <f t="shared" si="28"/>
        <v>4.449985851726089E-3</v>
      </c>
      <c r="P238" s="110" t="str">
        <f t="shared" si="29"/>
        <v>control</v>
      </c>
      <c r="Q238" s="114">
        <f t="shared" si="30"/>
        <v>4</v>
      </c>
      <c r="R238" s="115">
        <f t="shared" si="31"/>
        <v>4</v>
      </c>
      <c r="S238" t="e">
        <f>VLOOKUP(A238,'[4]ANEXO 01'!$B$4:$D$5,3,0)</f>
        <v>#N/A</v>
      </c>
    </row>
    <row r="239" spans="1:19" hidden="1">
      <c r="A239" s="105" t="s">
        <v>598</v>
      </c>
      <c r="B239" s="106" t="s">
        <v>599</v>
      </c>
      <c r="C239" s="107" t="s">
        <v>129</v>
      </c>
      <c r="D239" s="108">
        <v>617800</v>
      </c>
      <c r="E239" s="109">
        <v>148272</v>
      </c>
      <c r="F239" s="110"/>
      <c r="G239" s="109">
        <v>0.24</v>
      </c>
      <c r="H239" s="110">
        <v>200</v>
      </c>
      <c r="I239" s="111">
        <v>5070.42</v>
      </c>
      <c r="J239" s="112">
        <f t="shared" si="24"/>
        <v>3.4520475882162512E-2</v>
      </c>
      <c r="K239" s="110">
        <v>0</v>
      </c>
      <c r="L239" s="113">
        <f t="shared" si="25"/>
        <v>2965.44</v>
      </c>
      <c r="M239" s="113">
        <f t="shared" si="26"/>
        <v>48</v>
      </c>
      <c r="N239" s="113">
        <f t="shared" si="27"/>
        <v>5118.42</v>
      </c>
      <c r="O239" s="112">
        <f t="shared" si="28"/>
        <v>3.4520475882162512E-2</v>
      </c>
      <c r="P239" s="110" t="str">
        <f t="shared" si="29"/>
        <v>no</v>
      </c>
      <c r="Q239" s="114">
        <f t="shared" si="30"/>
        <v>0</v>
      </c>
      <c r="R239" s="115">
        <f t="shared" si="31"/>
        <v>0</v>
      </c>
      <c r="S239" t="e">
        <f>VLOOKUP(A239,'[4]ANEXO 01'!$B$4:$D$5,3,0)</f>
        <v>#N/A</v>
      </c>
    </row>
    <row r="240" spans="1:19" hidden="1">
      <c r="A240" s="105" t="s">
        <v>600</v>
      </c>
      <c r="B240" s="106" t="s">
        <v>601</v>
      </c>
      <c r="C240" s="107" t="s">
        <v>129</v>
      </c>
      <c r="D240" s="108">
        <v>58500</v>
      </c>
      <c r="E240" s="109">
        <v>430560</v>
      </c>
      <c r="F240" s="110"/>
      <c r="G240" s="109">
        <v>7.36</v>
      </c>
      <c r="H240" s="110">
        <v>120</v>
      </c>
      <c r="I240" s="111">
        <v>6011.1900000000005</v>
      </c>
      <c r="J240" s="112">
        <f t="shared" si="24"/>
        <v>1.6012611482720179E-2</v>
      </c>
      <c r="K240" s="110">
        <v>1</v>
      </c>
      <c r="L240" s="113">
        <f t="shared" si="25"/>
        <v>8611.2000000000007</v>
      </c>
      <c r="M240" s="113">
        <f t="shared" si="26"/>
        <v>883.2</v>
      </c>
      <c r="N240" s="113">
        <f t="shared" si="27"/>
        <v>6894.39</v>
      </c>
      <c r="O240" s="112">
        <f t="shared" si="28"/>
        <v>1.6012611482720179E-2</v>
      </c>
      <c r="P240" s="110" t="str">
        <f t="shared" si="29"/>
        <v>control</v>
      </c>
      <c r="Q240" s="114">
        <f t="shared" si="30"/>
        <v>1</v>
      </c>
      <c r="R240" s="115">
        <f t="shared" si="31"/>
        <v>1</v>
      </c>
      <c r="S240" t="e">
        <f>VLOOKUP(A240,'[4]ANEXO 01'!$B$4:$D$5,3,0)</f>
        <v>#N/A</v>
      </c>
    </row>
    <row r="241" spans="1:19" hidden="1">
      <c r="A241" s="105" t="s">
        <v>602</v>
      </c>
      <c r="B241" s="106" t="s">
        <v>603</v>
      </c>
      <c r="C241" s="107" t="s">
        <v>129</v>
      </c>
      <c r="D241" s="108">
        <v>465300</v>
      </c>
      <c r="E241" s="109">
        <v>83754</v>
      </c>
      <c r="F241" s="110"/>
      <c r="G241" s="109">
        <v>0.18</v>
      </c>
      <c r="H241" s="110">
        <v>200</v>
      </c>
      <c r="I241" s="111">
        <v>5070.42</v>
      </c>
      <c r="J241" s="112">
        <f t="shared" si="24"/>
        <v>6.0969267139479907E-2</v>
      </c>
      <c r="K241" s="110">
        <v>0</v>
      </c>
      <c r="L241" s="113">
        <f t="shared" si="25"/>
        <v>1675.08</v>
      </c>
      <c r="M241" s="113">
        <f t="shared" si="26"/>
        <v>36</v>
      </c>
      <c r="N241" s="113">
        <f t="shared" si="27"/>
        <v>5106.42</v>
      </c>
      <c r="O241" s="112">
        <f t="shared" si="28"/>
        <v>6.0969267139479907E-2</v>
      </c>
      <c r="P241" s="110" t="str">
        <f t="shared" si="29"/>
        <v>no</v>
      </c>
      <c r="Q241" s="114">
        <f t="shared" si="30"/>
        <v>0</v>
      </c>
      <c r="R241" s="115">
        <f t="shared" si="31"/>
        <v>0</v>
      </c>
      <c r="S241" t="e">
        <f>VLOOKUP(A241,'[4]ANEXO 01'!$B$4:$D$5,3,0)</f>
        <v>#N/A</v>
      </c>
    </row>
    <row r="242" spans="1:19" hidden="1">
      <c r="A242" s="105" t="s">
        <v>604</v>
      </c>
      <c r="B242" s="106" t="s">
        <v>605</v>
      </c>
      <c r="C242" s="107" t="s">
        <v>129</v>
      </c>
      <c r="D242" s="108">
        <v>313275</v>
      </c>
      <c r="E242" s="109">
        <v>845842.5</v>
      </c>
      <c r="F242" s="110"/>
      <c r="G242" s="109">
        <v>2.7</v>
      </c>
      <c r="H242" s="110">
        <v>270</v>
      </c>
      <c r="I242" s="111">
        <v>6200.2800000000007</v>
      </c>
      <c r="J242" s="112">
        <f t="shared" si="24"/>
        <v>8.1921634346819889E-3</v>
      </c>
      <c r="K242" s="110">
        <v>2</v>
      </c>
      <c r="L242" s="113">
        <f t="shared" si="25"/>
        <v>16916.849999999999</v>
      </c>
      <c r="M242" s="113">
        <f t="shared" si="26"/>
        <v>729</v>
      </c>
      <c r="N242" s="113">
        <f t="shared" si="27"/>
        <v>6929.2800000000007</v>
      </c>
      <c r="O242" s="112">
        <f t="shared" si="28"/>
        <v>8.1921634346819889E-3</v>
      </c>
      <c r="P242" s="110" t="str">
        <f t="shared" si="29"/>
        <v>control</v>
      </c>
      <c r="Q242" s="114">
        <f t="shared" si="30"/>
        <v>2</v>
      </c>
      <c r="R242" s="115">
        <f t="shared" si="31"/>
        <v>2</v>
      </c>
      <c r="S242" t="e">
        <f>VLOOKUP(A242,'[4]ANEXO 01'!$B$4:$D$5,3,0)</f>
        <v>#N/A</v>
      </c>
    </row>
    <row r="243" spans="1:19" hidden="1">
      <c r="A243" s="105" t="s">
        <v>606</v>
      </c>
      <c r="B243" s="106" t="s">
        <v>607</v>
      </c>
      <c r="C243" s="107" t="s">
        <v>129</v>
      </c>
      <c r="D243" s="108">
        <v>275445</v>
      </c>
      <c r="E243" s="109">
        <v>5905540.8000000007</v>
      </c>
      <c r="F243" s="110"/>
      <c r="G243" s="109">
        <v>21.44</v>
      </c>
      <c r="H243" s="110">
        <v>260</v>
      </c>
      <c r="I243" s="111">
        <v>6200.2800000000007</v>
      </c>
      <c r="J243" s="112">
        <f t="shared" si="24"/>
        <v>1.9938360259910489E-3</v>
      </c>
      <c r="K243" s="110">
        <v>4</v>
      </c>
      <c r="L243" s="113">
        <f t="shared" si="25"/>
        <v>118110.81600000002</v>
      </c>
      <c r="M243" s="113">
        <f t="shared" si="26"/>
        <v>5574.4000000000005</v>
      </c>
      <c r="N243" s="113">
        <f t="shared" si="27"/>
        <v>11774.68</v>
      </c>
      <c r="O243" s="112">
        <f t="shared" si="28"/>
        <v>1.9938360259910489E-3</v>
      </c>
      <c r="P243" s="110" t="str">
        <f t="shared" si="29"/>
        <v>control</v>
      </c>
      <c r="Q243" s="114">
        <f t="shared" si="30"/>
        <v>10</v>
      </c>
      <c r="R243" s="115">
        <f t="shared" si="31"/>
        <v>4</v>
      </c>
      <c r="S243" t="e">
        <f>VLOOKUP(A243,'[4]ANEXO 01'!$B$4:$D$5,3,0)</f>
        <v>#N/A</v>
      </c>
    </row>
    <row r="244" spans="1:19" hidden="1">
      <c r="A244" s="105" t="s">
        <v>608</v>
      </c>
      <c r="B244" s="106" t="s">
        <v>609</v>
      </c>
      <c r="C244" s="107" t="s">
        <v>129</v>
      </c>
      <c r="D244" s="108">
        <v>5933200</v>
      </c>
      <c r="E244" s="109">
        <v>177996</v>
      </c>
      <c r="F244" s="110"/>
      <c r="G244" s="109">
        <v>0.03</v>
      </c>
      <c r="H244" s="110">
        <v>200</v>
      </c>
      <c r="I244" s="111">
        <v>5070.42</v>
      </c>
      <c r="J244" s="112">
        <f t="shared" si="24"/>
        <v>2.8519854378750084E-2</v>
      </c>
      <c r="K244" s="110">
        <v>0</v>
      </c>
      <c r="L244" s="113">
        <f t="shared" si="25"/>
        <v>3559.92</v>
      </c>
      <c r="M244" s="113">
        <f t="shared" si="26"/>
        <v>6</v>
      </c>
      <c r="N244" s="113">
        <f t="shared" si="27"/>
        <v>5076.42</v>
      </c>
      <c r="O244" s="112">
        <f t="shared" si="28"/>
        <v>2.8519854378750084E-2</v>
      </c>
      <c r="P244" s="110" t="str">
        <f t="shared" si="29"/>
        <v>no</v>
      </c>
      <c r="Q244" s="114">
        <f t="shared" si="30"/>
        <v>0</v>
      </c>
      <c r="R244" s="115">
        <f t="shared" si="31"/>
        <v>0</v>
      </c>
      <c r="S244" t="e">
        <f>VLOOKUP(A244,'[4]ANEXO 01'!$B$4:$D$5,3,0)</f>
        <v>#N/A</v>
      </c>
    </row>
    <row r="245" spans="1:19" hidden="1">
      <c r="A245" s="105" t="s">
        <v>610</v>
      </c>
      <c r="B245" s="106" t="s">
        <v>611</v>
      </c>
      <c r="C245" s="107" t="s">
        <v>129</v>
      </c>
      <c r="D245" s="108">
        <v>55725</v>
      </c>
      <c r="E245" s="109">
        <v>175533.75</v>
      </c>
      <c r="F245" s="110"/>
      <c r="G245" s="109">
        <v>3.15</v>
      </c>
      <c r="H245" s="110">
        <v>240</v>
      </c>
      <c r="I245" s="111">
        <v>5825.1900000000005</v>
      </c>
      <c r="J245" s="112">
        <f t="shared" si="24"/>
        <v>3.7492448033497834E-2</v>
      </c>
      <c r="K245" s="110">
        <v>0</v>
      </c>
      <c r="L245" s="113">
        <f t="shared" si="25"/>
        <v>3510.6750000000002</v>
      </c>
      <c r="M245" s="113">
        <f t="shared" si="26"/>
        <v>756</v>
      </c>
      <c r="N245" s="113">
        <f t="shared" si="27"/>
        <v>6581.1900000000005</v>
      </c>
      <c r="O245" s="112">
        <f t="shared" si="28"/>
        <v>3.7492448033497834E-2</v>
      </c>
      <c r="P245" s="110" t="str">
        <f t="shared" si="29"/>
        <v>no</v>
      </c>
      <c r="Q245" s="114">
        <f t="shared" si="30"/>
        <v>0</v>
      </c>
      <c r="R245" s="115">
        <f t="shared" si="31"/>
        <v>0</v>
      </c>
      <c r="S245" t="e">
        <f>VLOOKUP(A245,'[4]ANEXO 01'!$B$4:$D$5,3,0)</f>
        <v>#N/A</v>
      </c>
    </row>
    <row r="246" spans="1:19" hidden="1">
      <c r="A246" s="105" t="s">
        <v>612</v>
      </c>
      <c r="B246" s="106" t="s">
        <v>613</v>
      </c>
      <c r="C246" s="107" t="s">
        <v>129</v>
      </c>
      <c r="D246" s="108">
        <v>844420</v>
      </c>
      <c r="E246" s="109">
        <v>1342627.8</v>
      </c>
      <c r="F246" s="110"/>
      <c r="G246" s="109">
        <v>1.59</v>
      </c>
      <c r="H246" s="110">
        <v>200</v>
      </c>
      <c r="I246" s="111">
        <v>5070.42</v>
      </c>
      <c r="J246" s="112">
        <f t="shared" si="24"/>
        <v>4.0133386184912903E-3</v>
      </c>
      <c r="K246" s="110">
        <v>4</v>
      </c>
      <c r="L246" s="113">
        <f t="shared" si="25"/>
        <v>26852.556</v>
      </c>
      <c r="M246" s="113">
        <f t="shared" si="26"/>
        <v>318</v>
      </c>
      <c r="N246" s="113">
        <f t="shared" si="27"/>
        <v>5388.42</v>
      </c>
      <c r="O246" s="112">
        <f t="shared" si="28"/>
        <v>4.0133386184912903E-3</v>
      </c>
      <c r="P246" s="110" t="str">
        <f t="shared" si="29"/>
        <v>control</v>
      </c>
      <c r="Q246" s="114">
        <f t="shared" si="30"/>
        <v>4</v>
      </c>
      <c r="R246" s="115">
        <f t="shared" si="31"/>
        <v>4</v>
      </c>
      <c r="S246" t="e">
        <f>VLOOKUP(A246,'[4]ANEXO 01'!$B$4:$D$5,3,0)</f>
        <v>#N/A</v>
      </c>
    </row>
    <row r="247" spans="1:19" hidden="1">
      <c r="A247" s="105" t="s">
        <v>614</v>
      </c>
      <c r="B247" s="106" t="s">
        <v>615</v>
      </c>
      <c r="C247" s="107" t="s">
        <v>129</v>
      </c>
      <c r="D247" s="108">
        <v>76400</v>
      </c>
      <c r="E247" s="109">
        <v>329475</v>
      </c>
      <c r="F247" s="110"/>
      <c r="G247" s="109">
        <v>4.3125</v>
      </c>
      <c r="H247" s="110">
        <v>200</v>
      </c>
      <c r="I247" s="111">
        <v>5070.42</v>
      </c>
      <c r="J247" s="112">
        <f t="shared" si="24"/>
        <v>1.800719326200774E-2</v>
      </c>
      <c r="K247" s="110">
        <v>1</v>
      </c>
      <c r="L247" s="113">
        <f t="shared" si="25"/>
        <v>6589.5</v>
      </c>
      <c r="M247" s="113">
        <f t="shared" si="26"/>
        <v>862.5</v>
      </c>
      <c r="N247" s="113">
        <f t="shared" si="27"/>
        <v>5932.92</v>
      </c>
      <c r="O247" s="112">
        <f t="shared" si="28"/>
        <v>1.800719326200774E-2</v>
      </c>
      <c r="P247" s="110" t="str">
        <f t="shared" si="29"/>
        <v>control</v>
      </c>
      <c r="Q247" s="114">
        <f t="shared" si="30"/>
        <v>1</v>
      </c>
      <c r="R247" s="115">
        <f t="shared" si="31"/>
        <v>1</v>
      </c>
      <c r="S247" t="e">
        <f>VLOOKUP(A247,'[4]ANEXO 01'!$B$4:$D$5,3,0)</f>
        <v>#N/A</v>
      </c>
    </row>
    <row r="248" spans="1:19" hidden="1">
      <c r="A248" s="105" t="s">
        <v>616</v>
      </c>
      <c r="B248" s="106" t="s">
        <v>617</v>
      </c>
      <c r="C248" s="107" t="s">
        <v>129</v>
      </c>
      <c r="D248" s="108">
        <v>292000</v>
      </c>
      <c r="E248" s="109">
        <v>399762.016</v>
      </c>
      <c r="F248" s="110"/>
      <c r="G248" s="109">
        <v>1.369048</v>
      </c>
      <c r="H248" s="110">
        <v>200</v>
      </c>
      <c r="I248" s="111">
        <v>5070.42</v>
      </c>
      <c r="J248" s="112">
        <f t="shared" si="24"/>
        <v>1.3368527739263751E-2</v>
      </c>
      <c r="K248" s="110">
        <v>1</v>
      </c>
      <c r="L248" s="113">
        <f t="shared" si="25"/>
        <v>7995.2403199999999</v>
      </c>
      <c r="M248" s="113">
        <f t="shared" si="26"/>
        <v>273.80959999999999</v>
      </c>
      <c r="N248" s="113">
        <f t="shared" si="27"/>
        <v>5344.2295999999997</v>
      </c>
      <c r="O248" s="112">
        <f t="shared" si="28"/>
        <v>1.3368527739263751E-2</v>
      </c>
      <c r="P248" s="110" t="str">
        <f t="shared" si="29"/>
        <v>control</v>
      </c>
      <c r="Q248" s="114">
        <f t="shared" si="30"/>
        <v>1</v>
      </c>
      <c r="R248" s="115">
        <f t="shared" si="31"/>
        <v>1</v>
      </c>
      <c r="S248" t="e">
        <f>VLOOKUP(A248,'[4]ANEXO 01'!$B$4:$D$5,3,0)</f>
        <v>#N/A</v>
      </c>
    </row>
    <row r="249" spans="1:19" hidden="1">
      <c r="A249" s="105" t="s">
        <v>618</v>
      </c>
      <c r="B249" s="106" t="s">
        <v>619</v>
      </c>
      <c r="C249" s="107" t="s">
        <v>129</v>
      </c>
      <c r="D249" s="108">
        <v>1443250</v>
      </c>
      <c r="E249" s="109">
        <v>519570</v>
      </c>
      <c r="F249" s="110"/>
      <c r="G249" s="109">
        <v>0.36</v>
      </c>
      <c r="H249" s="110">
        <v>270</v>
      </c>
      <c r="I249" s="111">
        <v>6200.2800000000007</v>
      </c>
      <c r="J249" s="112">
        <f t="shared" si="24"/>
        <v>1.2120561233327561E-2</v>
      </c>
      <c r="K249" s="110">
        <v>1</v>
      </c>
      <c r="L249" s="113">
        <f t="shared" si="25"/>
        <v>10391.4</v>
      </c>
      <c r="M249" s="113">
        <f t="shared" si="26"/>
        <v>97.2</v>
      </c>
      <c r="N249" s="113">
        <f t="shared" si="27"/>
        <v>6297.4800000000005</v>
      </c>
      <c r="O249" s="112">
        <f t="shared" si="28"/>
        <v>1.2120561233327561E-2</v>
      </c>
      <c r="P249" s="110" t="str">
        <f t="shared" si="29"/>
        <v>control</v>
      </c>
      <c r="Q249" s="114">
        <f t="shared" si="30"/>
        <v>1</v>
      </c>
      <c r="R249" s="115">
        <f t="shared" si="31"/>
        <v>1</v>
      </c>
      <c r="S249" t="e">
        <f>VLOOKUP(A249,'[4]ANEXO 01'!$B$4:$D$5,3,0)</f>
        <v>#N/A</v>
      </c>
    </row>
    <row r="250" spans="1:19" hidden="1">
      <c r="A250" s="105" t="s">
        <v>620</v>
      </c>
      <c r="B250" s="106" t="s">
        <v>621</v>
      </c>
      <c r="C250" s="107" t="s">
        <v>129</v>
      </c>
      <c r="D250" s="108">
        <v>555550</v>
      </c>
      <c r="E250" s="109">
        <v>1011101</v>
      </c>
      <c r="F250" s="110"/>
      <c r="G250" s="109">
        <v>1.82</v>
      </c>
      <c r="H250" s="110">
        <v>200</v>
      </c>
      <c r="I250" s="111">
        <v>5070.42</v>
      </c>
      <c r="J250" s="112">
        <f t="shared" si="24"/>
        <v>5.3747548464495639E-3</v>
      </c>
      <c r="K250" s="110">
        <v>3</v>
      </c>
      <c r="L250" s="113">
        <f t="shared" si="25"/>
        <v>20222.02</v>
      </c>
      <c r="M250" s="113">
        <f t="shared" si="26"/>
        <v>364</v>
      </c>
      <c r="N250" s="113">
        <f t="shared" si="27"/>
        <v>5434.42</v>
      </c>
      <c r="O250" s="112">
        <f t="shared" si="28"/>
        <v>5.3747548464495639E-3</v>
      </c>
      <c r="P250" s="110" t="str">
        <f t="shared" si="29"/>
        <v>control</v>
      </c>
      <c r="Q250" s="114">
        <f t="shared" si="30"/>
        <v>3</v>
      </c>
      <c r="R250" s="115">
        <f t="shared" si="31"/>
        <v>3</v>
      </c>
      <c r="S250" t="e">
        <f>VLOOKUP(A250,'[4]ANEXO 01'!$B$4:$D$5,3,0)</f>
        <v>#N/A</v>
      </c>
    </row>
    <row r="251" spans="1:19" hidden="1">
      <c r="A251" s="105" t="s">
        <v>622</v>
      </c>
      <c r="B251" s="106" t="s">
        <v>623</v>
      </c>
      <c r="C251" s="107" t="s">
        <v>129</v>
      </c>
      <c r="D251" s="108">
        <v>479675</v>
      </c>
      <c r="E251" s="109">
        <v>1218374.5</v>
      </c>
      <c r="F251" s="110"/>
      <c r="G251" s="109">
        <v>2.54</v>
      </c>
      <c r="H251" s="110">
        <v>200</v>
      </c>
      <c r="I251" s="111">
        <v>5070.42</v>
      </c>
      <c r="J251" s="112">
        <f t="shared" si="24"/>
        <v>4.5785757991487841E-3</v>
      </c>
      <c r="K251" s="110">
        <v>4</v>
      </c>
      <c r="L251" s="113">
        <f t="shared" si="25"/>
        <v>24367.49</v>
      </c>
      <c r="M251" s="113">
        <f t="shared" si="26"/>
        <v>508</v>
      </c>
      <c r="N251" s="113">
        <f t="shared" si="27"/>
        <v>5578.42</v>
      </c>
      <c r="O251" s="112">
        <f t="shared" si="28"/>
        <v>4.5785757991487841E-3</v>
      </c>
      <c r="P251" s="110" t="str">
        <f t="shared" si="29"/>
        <v>control</v>
      </c>
      <c r="Q251" s="114">
        <f t="shared" si="30"/>
        <v>4</v>
      </c>
      <c r="R251" s="115">
        <f t="shared" si="31"/>
        <v>4</v>
      </c>
      <c r="S251" t="e">
        <f>VLOOKUP(A251,'[4]ANEXO 01'!$B$4:$D$5,3,0)</f>
        <v>#N/A</v>
      </c>
    </row>
    <row r="252" spans="1:19" hidden="1">
      <c r="A252" s="105" t="s">
        <v>624</v>
      </c>
      <c r="B252" s="106" t="s">
        <v>625</v>
      </c>
      <c r="C252" s="107" t="s">
        <v>129</v>
      </c>
      <c r="D252" s="108">
        <v>2383750</v>
      </c>
      <c r="E252" s="109">
        <v>15089137.5</v>
      </c>
      <c r="F252" s="110"/>
      <c r="G252" s="109">
        <v>6.33</v>
      </c>
      <c r="H252" s="110">
        <v>120</v>
      </c>
      <c r="I252" s="111">
        <v>4311.1900000000005</v>
      </c>
      <c r="J252" s="112">
        <f t="shared" si="24"/>
        <v>3.3605565593129499E-4</v>
      </c>
      <c r="K252" s="110">
        <v>4</v>
      </c>
      <c r="L252" s="113">
        <f t="shared" si="25"/>
        <v>301782.75</v>
      </c>
      <c r="M252" s="113">
        <f t="shared" si="26"/>
        <v>759.6</v>
      </c>
      <c r="N252" s="113">
        <f t="shared" si="27"/>
        <v>5070.7900000000009</v>
      </c>
      <c r="O252" s="112">
        <f t="shared" si="28"/>
        <v>3.3605565593129499E-4</v>
      </c>
      <c r="P252" s="110" t="str">
        <f t="shared" si="29"/>
        <v>control</v>
      </c>
      <c r="Q252" s="114">
        <f t="shared" si="30"/>
        <v>59</v>
      </c>
      <c r="R252" s="115">
        <f t="shared" si="31"/>
        <v>4</v>
      </c>
      <c r="S252" t="e">
        <f>VLOOKUP(A252,'[4]ANEXO 01'!$B$4:$D$5,3,0)</f>
        <v>#N/A</v>
      </c>
    </row>
    <row r="253" spans="1:19" hidden="1">
      <c r="A253" s="105" t="s">
        <v>626</v>
      </c>
      <c r="B253" s="106" t="s">
        <v>627</v>
      </c>
      <c r="C253" s="107" t="s">
        <v>129</v>
      </c>
      <c r="D253" s="108">
        <v>49578900</v>
      </c>
      <c r="E253" s="109">
        <v>3470523.0000000005</v>
      </c>
      <c r="F253" s="110"/>
      <c r="G253" s="109">
        <v>7.0000000000000007E-2</v>
      </c>
      <c r="H253" s="110">
        <v>200</v>
      </c>
      <c r="I253" s="111">
        <v>5070.42</v>
      </c>
      <c r="J253" s="112">
        <f t="shared" si="24"/>
        <v>1.4650299104774697E-3</v>
      </c>
      <c r="K253" s="110">
        <v>4</v>
      </c>
      <c r="L253" s="113">
        <f t="shared" si="25"/>
        <v>69410.460000000006</v>
      </c>
      <c r="M253" s="113">
        <f t="shared" si="26"/>
        <v>14.000000000000002</v>
      </c>
      <c r="N253" s="113">
        <f t="shared" si="27"/>
        <v>5084.42</v>
      </c>
      <c r="O253" s="112">
        <f t="shared" si="28"/>
        <v>1.4650299104774697E-3</v>
      </c>
      <c r="P253" s="110" t="str">
        <f t="shared" si="29"/>
        <v>control</v>
      </c>
      <c r="Q253" s="114">
        <f t="shared" si="30"/>
        <v>13</v>
      </c>
      <c r="R253" s="115">
        <f t="shared" si="31"/>
        <v>4</v>
      </c>
      <c r="S253" t="e">
        <f>VLOOKUP(A253,'[4]ANEXO 01'!$B$4:$D$5,3,0)</f>
        <v>#N/A</v>
      </c>
    </row>
    <row r="254" spans="1:19" hidden="1">
      <c r="A254" s="105" t="s">
        <v>628</v>
      </c>
      <c r="B254" s="106" t="s">
        <v>629</v>
      </c>
      <c r="C254" s="107" t="s">
        <v>129</v>
      </c>
      <c r="D254" s="108">
        <v>30120</v>
      </c>
      <c r="E254" s="109">
        <v>521076</v>
      </c>
      <c r="F254" s="110"/>
      <c r="G254" s="109">
        <v>17.3</v>
      </c>
      <c r="H254" s="110">
        <v>260</v>
      </c>
      <c r="I254" s="110">
        <v>6200.2800000000007</v>
      </c>
      <c r="J254" s="112">
        <f t="shared" si="24"/>
        <v>2.0531131735101984E-2</v>
      </c>
      <c r="K254" s="110">
        <v>0</v>
      </c>
      <c r="L254" s="113">
        <f t="shared" si="25"/>
        <v>10421.52</v>
      </c>
      <c r="M254" s="113">
        <f t="shared" si="26"/>
        <v>4498</v>
      </c>
      <c r="N254" s="113">
        <f t="shared" si="27"/>
        <v>10698.28</v>
      </c>
      <c r="O254" s="112">
        <f t="shared" si="28"/>
        <v>2.0531131735101984E-2</v>
      </c>
      <c r="P254" s="110" t="str">
        <f t="shared" si="29"/>
        <v>no</v>
      </c>
      <c r="Q254" s="114">
        <f t="shared" si="30"/>
        <v>0</v>
      </c>
      <c r="R254" s="115">
        <f t="shared" si="31"/>
        <v>0</v>
      </c>
      <c r="S254" t="e">
        <f>VLOOKUP(A254,'[4]ANEXO 01'!$B$4:$D$5,3,0)</f>
        <v>#N/A</v>
      </c>
    </row>
    <row r="255" spans="1:19" hidden="1">
      <c r="A255" s="105" t="s">
        <v>630</v>
      </c>
      <c r="B255" s="106" t="s">
        <v>631</v>
      </c>
      <c r="C255" s="107" t="s">
        <v>129</v>
      </c>
      <c r="D255" s="108">
        <v>250020</v>
      </c>
      <c r="E255" s="109">
        <v>250020</v>
      </c>
      <c r="F255" s="110"/>
      <c r="G255" s="109">
        <v>1</v>
      </c>
      <c r="H255" s="110">
        <v>200</v>
      </c>
      <c r="I255" s="111">
        <v>5070.42</v>
      </c>
      <c r="J255" s="112">
        <f t="shared" si="24"/>
        <v>2.1079993600511958E-2</v>
      </c>
      <c r="K255" s="110">
        <v>0</v>
      </c>
      <c r="L255" s="113">
        <f t="shared" si="25"/>
        <v>5000.4000000000005</v>
      </c>
      <c r="M255" s="113">
        <f t="shared" si="26"/>
        <v>200</v>
      </c>
      <c r="N255" s="113">
        <f t="shared" si="27"/>
        <v>5270.42</v>
      </c>
      <c r="O255" s="112">
        <f t="shared" si="28"/>
        <v>2.1079993600511958E-2</v>
      </c>
      <c r="P255" s="110" t="str">
        <f t="shared" si="29"/>
        <v>no</v>
      </c>
      <c r="Q255" s="114">
        <f t="shared" si="30"/>
        <v>0</v>
      </c>
      <c r="R255" s="115">
        <f t="shared" si="31"/>
        <v>0</v>
      </c>
      <c r="S255" t="e">
        <f>VLOOKUP(A255,'[4]ANEXO 01'!$B$4:$D$5,3,0)</f>
        <v>#N/A</v>
      </c>
    </row>
    <row r="256" spans="1:19" hidden="1">
      <c r="A256" s="105" t="s">
        <v>632</v>
      </c>
      <c r="B256" s="106" t="s">
        <v>633</v>
      </c>
      <c r="C256" s="107" t="s">
        <v>129</v>
      </c>
      <c r="D256" s="108">
        <v>1841</v>
      </c>
      <c r="E256" s="109">
        <v>1196189.75</v>
      </c>
      <c r="F256" s="110"/>
      <c r="G256" s="109">
        <v>649.75</v>
      </c>
      <c r="H256" s="110">
        <v>260</v>
      </c>
      <c r="I256" s="111">
        <v>6200.2800000000007</v>
      </c>
      <c r="J256" s="112">
        <f t="shared" si="24"/>
        <v>0.14641095194136214</v>
      </c>
      <c r="K256" s="110">
        <v>0</v>
      </c>
      <c r="L256" s="113">
        <f t="shared" si="25"/>
        <v>23923.795000000002</v>
      </c>
      <c r="M256" s="113">
        <f t="shared" si="26"/>
        <v>168935</v>
      </c>
      <c r="N256" s="113">
        <f t="shared" si="27"/>
        <v>175135.28</v>
      </c>
      <c r="O256" s="112">
        <f t="shared" si="28"/>
        <v>0.14641095194136214</v>
      </c>
      <c r="P256" s="110" t="str">
        <f t="shared" si="29"/>
        <v>no</v>
      </c>
      <c r="Q256" s="114">
        <f t="shared" si="30"/>
        <v>0</v>
      </c>
      <c r="R256" s="115">
        <f t="shared" si="31"/>
        <v>0</v>
      </c>
      <c r="S256" t="e">
        <f>VLOOKUP(A256,'[4]ANEXO 01'!$B$4:$D$5,3,0)</f>
        <v>#N/A</v>
      </c>
    </row>
    <row r="257" spans="1:19" hidden="1">
      <c r="A257" s="105" t="s">
        <v>634</v>
      </c>
      <c r="B257" s="106" t="s">
        <v>635</v>
      </c>
      <c r="C257" s="107" t="s">
        <v>129</v>
      </c>
      <c r="D257" s="108">
        <v>10675</v>
      </c>
      <c r="E257" s="109">
        <v>7697208.7499999991</v>
      </c>
      <c r="F257" s="110"/>
      <c r="G257" s="109">
        <v>721.05</v>
      </c>
      <c r="H257" s="110">
        <v>200</v>
      </c>
      <c r="I257" s="111">
        <v>6200.2800000000007</v>
      </c>
      <c r="J257" s="112">
        <f t="shared" si="24"/>
        <v>1.9540886168638732E-2</v>
      </c>
      <c r="K257" s="110">
        <v>1</v>
      </c>
      <c r="L257" s="113">
        <f t="shared" si="25"/>
        <v>153944.17499999999</v>
      </c>
      <c r="M257" s="113">
        <f t="shared" si="26"/>
        <v>144210</v>
      </c>
      <c r="N257" s="113">
        <f t="shared" si="27"/>
        <v>150410.28</v>
      </c>
      <c r="O257" s="112">
        <f t="shared" si="28"/>
        <v>1.9540886168638732E-2</v>
      </c>
      <c r="P257" s="110" t="str">
        <f t="shared" si="29"/>
        <v>control</v>
      </c>
      <c r="Q257" s="114">
        <f t="shared" si="30"/>
        <v>1</v>
      </c>
      <c r="R257" s="115">
        <f t="shared" si="31"/>
        <v>1</v>
      </c>
      <c r="S257" t="e">
        <f>VLOOKUP(A257,'[4]ANEXO 01'!$B$4:$D$5,3,0)</f>
        <v>#N/A</v>
      </c>
    </row>
    <row r="258" spans="1:19" hidden="1">
      <c r="A258" s="105" t="s">
        <v>636</v>
      </c>
      <c r="B258" s="106" t="s">
        <v>637</v>
      </c>
      <c r="C258" s="107" t="s">
        <v>129</v>
      </c>
      <c r="D258" s="108">
        <v>167428</v>
      </c>
      <c r="E258" s="109">
        <v>1598937.4000000001</v>
      </c>
      <c r="F258" s="110"/>
      <c r="G258" s="109">
        <v>9.5500000000000007</v>
      </c>
      <c r="H258" s="110">
        <v>200</v>
      </c>
      <c r="I258" s="111">
        <v>6200.2800000000007</v>
      </c>
      <c r="J258" s="112">
        <f t="shared" si="24"/>
        <v>5.0722936370116807E-3</v>
      </c>
      <c r="K258" s="110">
        <v>3</v>
      </c>
      <c r="L258" s="113">
        <f t="shared" si="25"/>
        <v>31978.748000000003</v>
      </c>
      <c r="M258" s="113">
        <f t="shared" si="26"/>
        <v>1910.0000000000002</v>
      </c>
      <c r="N258" s="113">
        <f t="shared" si="27"/>
        <v>8110.2800000000007</v>
      </c>
      <c r="O258" s="112">
        <f t="shared" si="28"/>
        <v>5.0722936370116807E-3</v>
      </c>
      <c r="P258" s="110" t="str">
        <f t="shared" si="29"/>
        <v>control</v>
      </c>
      <c r="Q258" s="114">
        <f t="shared" si="30"/>
        <v>3</v>
      </c>
      <c r="R258" s="115">
        <f t="shared" si="31"/>
        <v>3</v>
      </c>
      <c r="S258" t="e">
        <f>VLOOKUP(A258,'[4]ANEXO 01'!$B$4:$D$5,3,0)</f>
        <v>#N/A</v>
      </c>
    </row>
    <row r="259" spans="1:19" hidden="1">
      <c r="A259" s="105" t="s">
        <v>638</v>
      </c>
      <c r="B259" s="106" t="s">
        <v>639</v>
      </c>
      <c r="C259" s="107" t="s">
        <v>129</v>
      </c>
      <c r="D259" s="108">
        <v>260969</v>
      </c>
      <c r="E259" s="109">
        <v>2393085.73</v>
      </c>
      <c r="F259" s="110"/>
      <c r="G259" s="109">
        <v>9.17</v>
      </c>
      <c r="H259" s="110">
        <v>200</v>
      </c>
      <c r="I259" s="111">
        <v>5070.42</v>
      </c>
      <c r="J259" s="112">
        <f t="shared" si="24"/>
        <v>2.8851536380186432E-3</v>
      </c>
      <c r="K259" s="110">
        <v>4</v>
      </c>
      <c r="L259" s="113">
        <f t="shared" si="25"/>
        <v>47861.714599999999</v>
      </c>
      <c r="M259" s="113">
        <f t="shared" si="26"/>
        <v>1834</v>
      </c>
      <c r="N259" s="113">
        <f t="shared" si="27"/>
        <v>6904.42</v>
      </c>
      <c r="O259" s="112">
        <f t="shared" si="28"/>
        <v>2.8851536380186432E-3</v>
      </c>
      <c r="P259" s="110" t="str">
        <f t="shared" si="29"/>
        <v>control</v>
      </c>
      <c r="Q259" s="114">
        <f t="shared" si="30"/>
        <v>6</v>
      </c>
      <c r="R259" s="115">
        <f t="shared" si="31"/>
        <v>4</v>
      </c>
      <c r="S259" t="e">
        <f>VLOOKUP(A259,'[4]ANEXO 01'!$B$4:$D$5,3,0)</f>
        <v>#N/A</v>
      </c>
    </row>
    <row r="260" spans="1:19" hidden="1">
      <c r="A260" s="105" t="s">
        <v>640</v>
      </c>
      <c r="B260" s="106" t="s">
        <v>641</v>
      </c>
      <c r="C260" s="107" t="s">
        <v>129</v>
      </c>
      <c r="D260" s="108">
        <v>15050</v>
      </c>
      <c r="E260" s="109">
        <v>1043694.1725</v>
      </c>
      <c r="F260" s="110"/>
      <c r="G260" s="109">
        <v>69.34845</v>
      </c>
      <c r="H260" s="110">
        <v>200</v>
      </c>
      <c r="I260" s="111">
        <v>6200.2800000000007</v>
      </c>
      <c r="J260" s="112">
        <f t="shared" ref="J260:J323" si="32">((H260*G260)+I260)/E260</f>
        <v>1.922974232185818E-2</v>
      </c>
      <c r="K260" s="110">
        <v>1</v>
      </c>
      <c r="L260" s="113">
        <f t="shared" ref="L260:L323" si="33">E260*0.02</f>
        <v>20873.883450000001</v>
      </c>
      <c r="M260" s="113">
        <f t="shared" ref="M260:M323" si="34">H260*G260</f>
        <v>13869.69</v>
      </c>
      <c r="N260" s="113">
        <f t="shared" ref="N260:N323" si="35">M260+I260</f>
        <v>20069.97</v>
      </c>
      <c r="O260" s="112">
        <f t="shared" ref="O260:O323" si="36">N260/E260</f>
        <v>1.922974232185818E-2</v>
      </c>
      <c r="P260" s="110" t="str">
        <f t="shared" ref="P260:P323" si="37">IF(N260&gt;L260,"no","control")</f>
        <v>control</v>
      </c>
      <c r="Q260" s="114">
        <f t="shared" si="30"/>
        <v>1</v>
      </c>
      <c r="R260" s="115">
        <f t="shared" si="31"/>
        <v>1</v>
      </c>
      <c r="S260" t="e">
        <f>VLOOKUP(A260,'[4]ANEXO 01'!$B$4:$D$5,3,0)</f>
        <v>#N/A</v>
      </c>
    </row>
    <row r="261" spans="1:19" hidden="1">
      <c r="A261" s="105" t="s">
        <v>642</v>
      </c>
      <c r="B261" s="106" t="s">
        <v>643</v>
      </c>
      <c r="C261" s="107" t="s">
        <v>129</v>
      </c>
      <c r="D261" s="108">
        <v>82725</v>
      </c>
      <c r="E261" s="109">
        <v>6348275.1375000002</v>
      </c>
      <c r="F261" s="110"/>
      <c r="G261" s="109">
        <v>76.739500000000007</v>
      </c>
      <c r="H261" s="110">
        <v>140</v>
      </c>
      <c r="I261" s="111">
        <v>6200.2800000000007</v>
      </c>
      <c r="J261" s="112">
        <f t="shared" si="32"/>
        <v>2.6690415322283283E-3</v>
      </c>
      <c r="K261" s="110">
        <v>4</v>
      </c>
      <c r="L261" s="113">
        <f t="shared" si="33"/>
        <v>126965.50275</v>
      </c>
      <c r="M261" s="113">
        <f t="shared" si="34"/>
        <v>10743.53</v>
      </c>
      <c r="N261" s="113">
        <f t="shared" si="35"/>
        <v>16943.810000000001</v>
      </c>
      <c r="O261" s="112">
        <f t="shared" si="36"/>
        <v>2.6690415322283283E-3</v>
      </c>
      <c r="P261" s="110" t="str">
        <f t="shared" si="37"/>
        <v>control</v>
      </c>
      <c r="Q261" s="114">
        <f t="shared" ref="Q261:Q324" si="38">ROUNDDOWN((L261/N261),0)</f>
        <v>7</v>
      </c>
      <c r="R261" s="115">
        <f t="shared" ref="R261:R324" si="39">IFERROR(IF(0.02/O261&gt;4,4,IF(0.02/O261&lt;=4,ROUNDDOWN(0.02/O261,0),0)),"")</f>
        <v>4</v>
      </c>
      <c r="S261" t="e">
        <f>VLOOKUP(A261,'[4]ANEXO 01'!$B$4:$D$5,3,0)</f>
        <v>#N/A</v>
      </c>
    </row>
    <row r="262" spans="1:19" hidden="1">
      <c r="A262" s="105" t="s">
        <v>644</v>
      </c>
      <c r="B262" s="106" t="s">
        <v>645</v>
      </c>
      <c r="C262" s="107" t="s">
        <v>129</v>
      </c>
      <c r="D262" s="108">
        <v>54550</v>
      </c>
      <c r="E262" s="109">
        <v>2298191.5</v>
      </c>
      <c r="F262" s="110"/>
      <c r="G262" s="109">
        <v>42.13</v>
      </c>
      <c r="H262" s="110">
        <v>200</v>
      </c>
      <c r="I262" s="111">
        <v>6200.2800000000007</v>
      </c>
      <c r="J262" s="112">
        <f t="shared" si="32"/>
        <v>6.3642564164039421E-3</v>
      </c>
      <c r="K262" s="110">
        <v>3</v>
      </c>
      <c r="L262" s="113">
        <f t="shared" si="33"/>
        <v>45963.83</v>
      </c>
      <c r="M262" s="113">
        <f t="shared" si="34"/>
        <v>8426</v>
      </c>
      <c r="N262" s="113">
        <f t="shared" si="35"/>
        <v>14626.28</v>
      </c>
      <c r="O262" s="112">
        <f t="shared" si="36"/>
        <v>6.3642564164039421E-3</v>
      </c>
      <c r="P262" s="110" t="str">
        <f t="shared" si="37"/>
        <v>control</v>
      </c>
      <c r="Q262" s="114">
        <f t="shared" si="38"/>
        <v>3</v>
      </c>
      <c r="R262" s="115">
        <f t="shared" si="39"/>
        <v>3</v>
      </c>
      <c r="S262" t="e">
        <f>VLOOKUP(A262,'[4]ANEXO 01'!$B$4:$D$5,3,0)</f>
        <v>#N/A</v>
      </c>
    </row>
    <row r="263" spans="1:19" hidden="1">
      <c r="A263" s="105" t="s">
        <v>646</v>
      </c>
      <c r="B263" s="106" t="s">
        <v>647</v>
      </c>
      <c r="C263" s="107" t="s">
        <v>129</v>
      </c>
      <c r="D263" s="108">
        <v>39725</v>
      </c>
      <c r="E263" s="109">
        <v>3246287.2750000004</v>
      </c>
      <c r="F263" s="110"/>
      <c r="G263" s="109">
        <v>81.719000000000008</v>
      </c>
      <c r="H263" s="110">
        <v>270</v>
      </c>
      <c r="I263" s="111">
        <v>6200.2800000000007</v>
      </c>
      <c r="J263" s="112">
        <f t="shared" si="32"/>
        <v>8.706687857746663E-3</v>
      </c>
      <c r="K263" s="110">
        <v>2</v>
      </c>
      <c r="L263" s="113">
        <f t="shared" si="33"/>
        <v>64925.745500000012</v>
      </c>
      <c r="M263" s="113">
        <f t="shared" si="34"/>
        <v>22064.13</v>
      </c>
      <c r="N263" s="113">
        <f t="shared" si="35"/>
        <v>28264.410000000003</v>
      </c>
      <c r="O263" s="112">
        <f t="shared" si="36"/>
        <v>8.706687857746663E-3</v>
      </c>
      <c r="P263" s="110" t="str">
        <f t="shared" si="37"/>
        <v>control</v>
      </c>
      <c r="Q263" s="114">
        <f t="shared" si="38"/>
        <v>2</v>
      </c>
      <c r="R263" s="115">
        <f t="shared" si="39"/>
        <v>2</v>
      </c>
      <c r="S263" t="e">
        <f>VLOOKUP(A263,'[4]ANEXO 01'!$B$4:$D$5,3,0)</f>
        <v>#N/A</v>
      </c>
    </row>
    <row r="264" spans="1:19" hidden="1">
      <c r="A264" s="105" t="s">
        <v>648</v>
      </c>
      <c r="B264" s="106" t="s">
        <v>649</v>
      </c>
      <c r="C264" s="107" t="s">
        <v>129</v>
      </c>
      <c r="D264" s="108">
        <v>45475</v>
      </c>
      <c r="E264" s="109">
        <v>2275216.3413750003</v>
      </c>
      <c r="F264" s="110"/>
      <c r="G264" s="109">
        <v>50.032245000000003</v>
      </c>
      <c r="H264" s="110">
        <v>200</v>
      </c>
      <c r="I264" s="111">
        <v>6200.2800000000007</v>
      </c>
      <c r="J264" s="112">
        <f t="shared" si="32"/>
        <v>7.1231595454371846E-3</v>
      </c>
      <c r="K264" s="110">
        <v>2</v>
      </c>
      <c r="L264" s="113">
        <f t="shared" si="33"/>
        <v>45504.326827500008</v>
      </c>
      <c r="M264" s="113">
        <f t="shared" si="34"/>
        <v>10006.449000000001</v>
      </c>
      <c r="N264" s="113">
        <f t="shared" si="35"/>
        <v>16206.729000000001</v>
      </c>
      <c r="O264" s="112">
        <f t="shared" si="36"/>
        <v>7.1231595454371846E-3</v>
      </c>
      <c r="P264" s="110" t="str">
        <f t="shared" si="37"/>
        <v>control</v>
      </c>
      <c r="Q264" s="114">
        <f t="shared" si="38"/>
        <v>2</v>
      </c>
      <c r="R264" s="115">
        <f t="shared" si="39"/>
        <v>2</v>
      </c>
      <c r="S264" t="e">
        <f>VLOOKUP(A264,'[4]ANEXO 01'!$B$4:$D$5,3,0)</f>
        <v>#N/A</v>
      </c>
    </row>
    <row r="265" spans="1:19" hidden="1">
      <c r="A265" s="105" t="s">
        <v>650</v>
      </c>
      <c r="B265" s="106" t="s">
        <v>651</v>
      </c>
      <c r="C265" s="107" t="s">
        <v>129</v>
      </c>
      <c r="D265" s="108">
        <v>7360</v>
      </c>
      <c r="E265" s="109">
        <v>154560</v>
      </c>
      <c r="F265" s="110"/>
      <c r="G265" s="109">
        <v>21</v>
      </c>
      <c r="H265" s="110">
        <v>200</v>
      </c>
      <c r="I265" s="110">
        <v>6200.2800000000007</v>
      </c>
      <c r="J265" s="112">
        <f t="shared" si="32"/>
        <v>6.7289596273291924E-2</v>
      </c>
      <c r="K265" s="110">
        <v>0</v>
      </c>
      <c r="L265" s="113">
        <f t="shared" si="33"/>
        <v>3091.2000000000003</v>
      </c>
      <c r="M265" s="113">
        <f t="shared" si="34"/>
        <v>4200</v>
      </c>
      <c r="N265" s="113">
        <f t="shared" si="35"/>
        <v>10400.280000000001</v>
      </c>
      <c r="O265" s="112">
        <f t="shared" si="36"/>
        <v>6.7289596273291924E-2</v>
      </c>
      <c r="P265" s="110" t="str">
        <f t="shared" si="37"/>
        <v>no</v>
      </c>
      <c r="Q265" s="114">
        <f t="shared" si="38"/>
        <v>0</v>
      </c>
      <c r="R265" s="115">
        <f t="shared" si="39"/>
        <v>0</v>
      </c>
      <c r="S265" t="e">
        <f>VLOOKUP(A265,'[4]ANEXO 01'!$B$4:$D$5,3,0)</f>
        <v>#N/A</v>
      </c>
    </row>
    <row r="266" spans="1:19" hidden="1">
      <c r="A266" s="105" t="s">
        <v>652</v>
      </c>
      <c r="B266" s="106" t="s">
        <v>653</v>
      </c>
      <c r="C266" s="107" t="s">
        <v>129</v>
      </c>
      <c r="D266" s="108">
        <v>209500</v>
      </c>
      <c r="E266" s="109">
        <v>165505</v>
      </c>
      <c r="F266" s="110"/>
      <c r="G266" s="109">
        <v>0.79</v>
      </c>
      <c r="H266" s="110">
        <v>200</v>
      </c>
      <c r="I266" s="111">
        <v>5070.42</v>
      </c>
      <c r="J266" s="112">
        <f t="shared" si="32"/>
        <v>3.1590707229388844E-2</v>
      </c>
      <c r="K266" s="110">
        <v>0</v>
      </c>
      <c r="L266" s="113">
        <f t="shared" si="33"/>
        <v>3310.1</v>
      </c>
      <c r="M266" s="113">
        <f t="shared" si="34"/>
        <v>158</v>
      </c>
      <c r="N266" s="113">
        <f t="shared" si="35"/>
        <v>5228.42</v>
      </c>
      <c r="O266" s="112">
        <f t="shared" si="36"/>
        <v>3.1590707229388844E-2</v>
      </c>
      <c r="P266" s="110" t="str">
        <f t="shared" si="37"/>
        <v>no</v>
      </c>
      <c r="Q266" s="114">
        <f t="shared" si="38"/>
        <v>0</v>
      </c>
      <c r="R266" s="115">
        <f t="shared" si="39"/>
        <v>0</v>
      </c>
      <c r="S266" t="e">
        <f>VLOOKUP(A266,'[4]ANEXO 01'!$B$4:$D$5,3,0)</f>
        <v>#N/A</v>
      </c>
    </row>
    <row r="267" spans="1:19" hidden="1">
      <c r="A267" s="105" t="s">
        <v>654</v>
      </c>
      <c r="B267" s="106" t="s">
        <v>655</v>
      </c>
      <c r="C267" s="107" t="s">
        <v>129</v>
      </c>
      <c r="D267" s="108">
        <v>508400</v>
      </c>
      <c r="E267" s="109">
        <v>1403184</v>
      </c>
      <c r="F267" s="110"/>
      <c r="G267" s="109">
        <v>2.76</v>
      </c>
      <c r="H267" s="110">
        <v>200</v>
      </c>
      <c r="I267" s="111">
        <v>5070.42</v>
      </c>
      <c r="J267" s="112">
        <f t="shared" si="32"/>
        <v>4.0069014469948346E-3</v>
      </c>
      <c r="K267" s="110">
        <v>4</v>
      </c>
      <c r="L267" s="113">
        <f t="shared" si="33"/>
        <v>28063.68</v>
      </c>
      <c r="M267" s="113">
        <f t="shared" si="34"/>
        <v>552</v>
      </c>
      <c r="N267" s="113">
        <f t="shared" si="35"/>
        <v>5622.42</v>
      </c>
      <c r="O267" s="112">
        <f t="shared" si="36"/>
        <v>4.0069014469948346E-3</v>
      </c>
      <c r="P267" s="110" t="str">
        <f t="shared" si="37"/>
        <v>control</v>
      </c>
      <c r="Q267" s="114">
        <f t="shared" si="38"/>
        <v>4</v>
      </c>
      <c r="R267" s="115">
        <f t="shared" si="39"/>
        <v>4</v>
      </c>
      <c r="S267" t="e">
        <f>VLOOKUP(A267,'[4]ANEXO 01'!$B$4:$D$5,3,0)</f>
        <v>#N/A</v>
      </c>
    </row>
    <row r="268" spans="1:19" hidden="1">
      <c r="A268" s="105" t="s">
        <v>656</v>
      </c>
      <c r="B268" s="106" t="s">
        <v>657</v>
      </c>
      <c r="C268" s="107" t="s">
        <v>129</v>
      </c>
      <c r="D268" s="108">
        <v>135500</v>
      </c>
      <c r="E268" s="109">
        <v>677500</v>
      </c>
      <c r="F268" s="110"/>
      <c r="G268" s="109">
        <v>5</v>
      </c>
      <c r="H268" s="110">
        <v>260</v>
      </c>
      <c r="I268" s="111">
        <v>6200.2800000000007</v>
      </c>
      <c r="J268" s="112">
        <f t="shared" si="32"/>
        <v>1.1070523985239854E-2</v>
      </c>
      <c r="K268" s="110">
        <v>1</v>
      </c>
      <c r="L268" s="113">
        <f t="shared" si="33"/>
        <v>13550</v>
      </c>
      <c r="M268" s="113">
        <f t="shared" si="34"/>
        <v>1300</v>
      </c>
      <c r="N268" s="113">
        <f t="shared" si="35"/>
        <v>7500.2800000000007</v>
      </c>
      <c r="O268" s="112">
        <f t="shared" si="36"/>
        <v>1.1070523985239854E-2</v>
      </c>
      <c r="P268" s="110" t="str">
        <f t="shared" si="37"/>
        <v>control</v>
      </c>
      <c r="Q268" s="114">
        <f t="shared" si="38"/>
        <v>1</v>
      </c>
      <c r="R268" s="115">
        <f t="shared" si="39"/>
        <v>1</v>
      </c>
      <c r="S268" t="e">
        <f>VLOOKUP(A268,'[4]ANEXO 01'!$B$4:$D$5,3,0)</f>
        <v>#N/A</v>
      </c>
    </row>
    <row r="269" spans="1:19" hidden="1">
      <c r="A269" s="105" t="s">
        <v>658</v>
      </c>
      <c r="B269" s="106" t="s">
        <v>659</v>
      </c>
      <c r="C269" s="107" t="s">
        <v>129</v>
      </c>
      <c r="D269" s="108">
        <v>12900</v>
      </c>
      <c r="E269" s="109">
        <v>875264.99999999988</v>
      </c>
      <c r="F269" s="110"/>
      <c r="G269" s="109">
        <v>67.849999999999994</v>
      </c>
      <c r="H269" s="110">
        <v>270</v>
      </c>
      <c r="I269" s="111">
        <v>6200.2800000000007</v>
      </c>
      <c r="J269" s="112">
        <f t="shared" si="32"/>
        <v>2.8014121437507498E-2</v>
      </c>
      <c r="K269" s="110">
        <v>0</v>
      </c>
      <c r="L269" s="113">
        <f t="shared" si="33"/>
        <v>17505.3</v>
      </c>
      <c r="M269" s="113">
        <f t="shared" si="34"/>
        <v>18319.5</v>
      </c>
      <c r="N269" s="113">
        <f t="shared" si="35"/>
        <v>24519.78</v>
      </c>
      <c r="O269" s="112">
        <f t="shared" si="36"/>
        <v>2.8014121437507498E-2</v>
      </c>
      <c r="P269" s="110" t="str">
        <f t="shared" si="37"/>
        <v>no</v>
      </c>
      <c r="Q269" s="114">
        <f t="shared" si="38"/>
        <v>0</v>
      </c>
      <c r="R269" s="115">
        <f t="shared" si="39"/>
        <v>0</v>
      </c>
      <c r="S269" t="e">
        <f>VLOOKUP(A269,'[4]ANEXO 01'!$B$4:$D$5,3,0)</f>
        <v>#N/A</v>
      </c>
    </row>
    <row r="270" spans="1:19" hidden="1">
      <c r="A270" s="105" t="s">
        <v>660</v>
      </c>
      <c r="B270" s="106" t="s">
        <v>661</v>
      </c>
      <c r="C270" s="107" t="s">
        <v>129</v>
      </c>
      <c r="D270" s="108">
        <v>685320</v>
      </c>
      <c r="E270" s="109">
        <v>7422015.5999999996</v>
      </c>
      <c r="F270" s="110"/>
      <c r="G270" s="109">
        <v>10.83</v>
      </c>
      <c r="H270" s="110">
        <v>120</v>
      </c>
      <c r="I270" s="111">
        <v>6011.1900000000005</v>
      </c>
      <c r="J270" s="112">
        <f t="shared" si="32"/>
        <v>9.8501409778766857E-4</v>
      </c>
      <c r="K270" s="110">
        <v>4</v>
      </c>
      <c r="L270" s="113">
        <f t="shared" si="33"/>
        <v>148440.31200000001</v>
      </c>
      <c r="M270" s="113">
        <f t="shared" si="34"/>
        <v>1299.5999999999999</v>
      </c>
      <c r="N270" s="113">
        <f t="shared" si="35"/>
        <v>7310.7900000000009</v>
      </c>
      <c r="O270" s="112">
        <f t="shared" si="36"/>
        <v>9.8501409778766857E-4</v>
      </c>
      <c r="P270" s="110" t="str">
        <f t="shared" si="37"/>
        <v>control</v>
      </c>
      <c r="Q270" s="114">
        <f t="shared" si="38"/>
        <v>20</v>
      </c>
      <c r="R270" s="115">
        <f t="shared" si="39"/>
        <v>4</v>
      </c>
      <c r="S270" t="e">
        <f>VLOOKUP(A270,'[4]ANEXO 01'!$B$4:$D$5,3,0)</f>
        <v>#N/A</v>
      </c>
    </row>
    <row r="271" spans="1:19" hidden="1">
      <c r="A271" s="105" t="s">
        <v>662</v>
      </c>
      <c r="B271" s="106" t="s">
        <v>663</v>
      </c>
      <c r="C271" s="107" t="s">
        <v>129</v>
      </c>
      <c r="D271" s="108">
        <v>69300</v>
      </c>
      <c r="E271" s="109">
        <v>996534</v>
      </c>
      <c r="F271" s="110"/>
      <c r="G271" s="109">
        <v>14.38</v>
      </c>
      <c r="H271" s="110">
        <v>120</v>
      </c>
      <c r="I271" s="111">
        <v>6011.1900000000005</v>
      </c>
      <c r="J271" s="112">
        <f t="shared" si="32"/>
        <v>7.7636989806669924E-3</v>
      </c>
      <c r="K271" s="110">
        <v>2</v>
      </c>
      <c r="L271" s="113">
        <f t="shared" si="33"/>
        <v>19930.68</v>
      </c>
      <c r="M271" s="113">
        <f t="shared" si="34"/>
        <v>1725.6000000000001</v>
      </c>
      <c r="N271" s="113">
        <f t="shared" si="35"/>
        <v>7736.7900000000009</v>
      </c>
      <c r="O271" s="112">
        <f t="shared" si="36"/>
        <v>7.7636989806669924E-3</v>
      </c>
      <c r="P271" s="110" t="str">
        <f t="shared" si="37"/>
        <v>control</v>
      </c>
      <c r="Q271" s="114">
        <f t="shared" si="38"/>
        <v>2</v>
      </c>
      <c r="R271" s="115">
        <f t="shared" si="39"/>
        <v>2</v>
      </c>
      <c r="S271" t="e">
        <f>VLOOKUP(A271,'[4]ANEXO 01'!$B$4:$D$5,3,0)</f>
        <v>#N/A</v>
      </c>
    </row>
    <row r="272" spans="1:19" hidden="1">
      <c r="A272" s="105" t="s">
        <v>664</v>
      </c>
      <c r="B272" s="106" t="s">
        <v>665</v>
      </c>
      <c r="C272" s="107" t="s">
        <v>129</v>
      </c>
      <c r="D272" s="108">
        <v>4972800</v>
      </c>
      <c r="E272" s="109">
        <v>547008</v>
      </c>
      <c r="F272" s="110"/>
      <c r="G272" s="109">
        <v>0.11</v>
      </c>
      <c r="H272" s="110">
        <v>200</v>
      </c>
      <c r="I272" s="111">
        <v>5070.42</v>
      </c>
      <c r="J272" s="112">
        <f t="shared" si="32"/>
        <v>9.3095896220896229E-3</v>
      </c>
      <c r="K272" s="110">
        <v>2</v>
      </c>
      <c r="L272" s="113">
        <f t="shared" si="33"/>
        <v>10940.16</v>
      </c>
      <c r="M272" s="113">
        <f t="shared" si="34"/>
        <v>22</v>
      </c>
      <c r="N272" s="113">
        <f t="shared" si="35"/>
        <v>5092.42</v>
      </c>
      <c r="O272" s="112">
        <f t="shared" si="36"/>
        <v>9.3095896220896229E-3</v>
      </c>
      <c r="P272" s="110" t="str">
        <f t="shared" si="37"/>
        <v>control</v>
      </c>
      <c r="Q272" s="114">
        <f t="shared" si="38"/>
        <v>2</v>
      </c>
      <c r="R272" s="115">
        <f t="shared" si="39"/>
        <v>2</v>
      </c>
      <c r="S272" t="e">
        <f>VLOOKUP(A272,'[4]ANEXO 01'!$B$4:$D$5,3,0)</f>
        <v>#N/A</v>
      </c>
    </row>
    <row r="273" spans="1:19" hidden="1">
      <c r="A273" s="105" t="s">
        <v>666</v>
      </c>
      <c r="B273" s="106" t="s">
        <v>667</v>
      </c>
      <c r="C273" s="107" t="s">
        <v>129</v>
      </c>
      <c r="D273" s="108">
        <v>28100</v>
      </c>
      <c r="E273" s="109">
        <v>106780</v>
      </c>
      <c r="F273" s="110"/>
      <c r="G273" s="109">
        <v>3.8</v>
      </c>
      <c r="H273" s="110">
        <v>270</v>
      </c>
      <c r="I273" s="111">
        <v>6200.2800000000007</v>
      </c>
      <c r="J273" s="112">
        <f t="shared" si="32"/>
        <v>6.7674470874695636E-2</v>
      </c>
      <c r="K273" s="110">
        <v>0</v>
      </c>
      <c r="L273" s="113">
        <f t="shared" si="33"/>
        <v>2135.6</v>
      </c>
      <c r="M273" s="113">
        <f t="shared" si="34"/>
        <v>1026</v>
      </c>
      <c r="N273" s="113">
        <f t="shared" si="35"/>
        <v>7226.2800000000007</v>
      </c>
      <c r="O273" s="112">
        <f t="shared" si="36"/>
        <v>6.7674470874695636E-2</v>
      </c>
      <c r="P273" s="110" t="str">
        <f t="shared" si="37"/>
        <v>no</v>
      </c>
      <c r="Q273" s="114">
        <f t="shared" si="38"/>
        <v>0</v>
      </c>
      <c r="R273" s="115">
        <f t="shared" si="39"/>
        <v>0</v>
      </c>
      <c r="S273" t="e">
        <f>VLOOKUP(A273,'[4]ANEXO 01'!$B$4:$D$5,3,0)</f>
        <v>#N/A</v>
      </c>
    </row>
    <row r="274" spans="1:19" hidden="1">
      <c r="A274" s="105" t="s">
        <v>668</v>
      </c>
      <c r="B274" s="106" t="s">
        <v>669</v>
      </c>
      <c r="C274" s="107" t="s">
        <v>129</v>
      </c>
      <c r="D274" s="108">
        <v>209166</v>
      </c>
      <c r="E274" s="109">
        <v>2074926.72</v>
      </c>
      <c r="F274" s="110"/>
      <c r="G274" s="109">
        <v>9.92</v>
      </c>
      <c r="H274" s="110">
        <v>220</v>
      </c>
      <c r="I274" s="111">
        <v>7137.4800000000005</v>
      </c>
      <c r="J274" s="112">
        <f t="shared" si="32"/>
        <v>4.4916670599335681E-3</v>
      </c>
      <c r="K274" s="110">
        <v>4</v>
      </c>
      <c r="L274" s="113">
        <f t="shared" si="33"/>
        <v>41498.534399999997</v>
      </c>
      <c r="M274" s="113">
        <f t="shared" si="34"/>
        <v>2182.4</v>
      </c>
      <c r="N274" s="113">
        <f t="shared" si="35"/>
        <v>9319.880000000001</v>
      </c>
      <c r="O274" s="112">
        <f t="shared" si="36"/>
        <v>4.4916670599335681E-3</v>
      </c>
      <c r="P274" s="110" t="str">
        <f t="shared" si="37"/>
        <v>control</v>
      </c>
      <c r="Q274" s="114">
        <f t="shared" si="38"/>
        <v>4</v>
      </c>
      <c r="R274" s="115">
        <f t="shared" si="39"/>
        <v>4</v>
      </c>
      <c r="S274" t="e">
        <f>VLOOKUP(A274,'[4]ANEXO 01'!$B$4:$D$5,3,0)</f>
        <v>#N/A</v>
      </c>
    </row>
    <row r="275" spans="1:19" hidden="1">
      <c r="A275" s="105" t="s">
        <v>670</v>
      </c>
      <c r="B275" s="106" t="s">
        <v>671</v>
      </c>
      <c r="C275" s="107" t="s">
        <v>129</v>
      </c>
      <c r="D275" s="108">
        <v>10929</v>
      </c>
      <c r="E275" s="109">
        <v>2073777.75</v>
      </c>
      <c r="F275" s="110"/>
      <c r="G275" s="109">
        <v>189.75</v>
      </c>
      <c r="H275" s="110">
        <v>260</v>
      </c>
      <c r="I275" s="111">
        <v>6200.2800000000007</v>
      </c>
      <c r="J275" s="112">
        <f t="shared" si="32"/>
        <v>2.677976461074481E-2</v>
      </c>
      <c r="K275" s="110">
        <v>0</v>
      </c>
      <c r="L275" s="113">
        <f t="shared" si="33"/>
        <v>41475.555</v>
      </c>
      <c r="M275" s="113">
        <f t="shared" si="34"/>
        <v>49335</v>
      </c>
      <c r="N275" s="113">
        <f t="shared" si="35"/>
        <v>55535.28</v>
      </c>
      <c r="O275" s="112">
        <f t="shared" si="36"/>
        <v>2.677976461074481E-2</v>
      </c>
      <c r="P275" s="110" t="str">
        <f t="shared" si="37"/>
        <v>no</v>
      </c>
      <c r="Q275" s="114">
        <f t="shared" si="38"/>
        <v>0</v>
      </c>
      <c r="R275" s="115">
        <f t="shared" si="39"/>
        <v>0</v>
      </c>
      <c r="S275" t="e">
        <f>VLOOKUP(A275,'[4]ANEXO 01'!$B$4:$D$5,3,0)</f>
        <v>#N/A</v>
      </c>
    </row>
    <row r="276" spans="1:19" hidden="1">
      <c r="A276" s="105" t="s">
        <v>672</v>
      </c>
      <c r="B276" s="106" t="s">
        <v>673</v>
      </c>
      <c r="C276" s="107" t="s">
        <v>129</v>
      </c>
      <c r="D276" s="108">
        <v>1510</v>
      </c>
      <c r="E276" s="109">
        <v>348168.25</v>
      </c>
      <c r="F276" s="110"/>
      <c r="G276" s="109">
        <v>230.57499999999999</v>
      </c>
      <c r="H276" s="110">
        <v>260</v>
      </c>
      <c r="I276" s="111">
        <v>6200.2800000000007</v>
      </c>
      <c r="J276" s="112">
        <f t="shared" si="32"/>
        <v>0.18999371711808874</v>
      </c>
      <c r="K276" s="110">
        <v>0</v>
      </c>
      <c r="L276" s="113">
        <f t="shared" si="33"/>
        <v>6963.3649999999998</v>
      </c>
      <c r="M276" s="113">
        <f t="shared" si="34"/>
        <v>59949.5</v>
      </c>
      <c r="N276" s="113">
        <f t="shared" si="35"/>
        <v>66149.78</v>
      </c>
      <c r="O276" s="112">
        <f t="shared" si="36"/>
        <v>0.18999371711808874</v>
      </c>
      <c r="P276" s="110" t="str">
        <f t="shared" si="37"/>
        <v>no</v>
      </c>
      <c r="Q276" s="114">
        <f t="shared" si="38"/>
        <v>0</v>
      </c>
      <c r="R276" s="115">
        <f t="shared" si="39"/>
        <v>0</v>
      </c>
      <c r="S276" t="e">
        <f>VLOOKUP(A276,'[4]ANEXO 01'!$B$4:$D$5,3,0)</f>
        <v>#N/A</v>
      </c>
    </row>
    <row r="277" spans="1:19" hidden="1">
      <c r="A277" s="105" t="s">
        <v>674</v>
      </c>
      <c r="B277" s="106" t="s">
        <v>675</v>
      </c>
      <c r="C277" s="107" t="s">
        <v>129</v>
      </c>
      <c r="D277" s="108">
        <v>1311210</v>
      </c>
      <c r="E277" s="109">
        <v>3330473.4</v>
      </c>
      <c r="F277" s="110"/>
      <c r="G277" s="109">
        <v>2.54</v>
      </c>
      <c r="H277" s="110">
        <v>200</v>
      </c>
      <c r="I277" s="111">
        <v>5070.42</v>
      </c>
      <c r="J277" s="112">
        <f t="shared" si="32"/>
        <v>1.6749630848275205E-3</v>
      </c>
      <c r="K277" s="110">
        <v>4</v>
      </c>
      <c r="L277" s="113">
        <f t="shared" si="33"/>
        <v>66609.467999999993</v>
      </c>
      <c r="M277" s="113">
        <f t="shared" si="34"/>
        <v>508</v>
      </c>
      <c r="N277" s="113">
        <f t="shared" si="35"/>
        <v>5578.42</v>
      </c>
      <c r="O277" s="112">
        <f t="shared" si="36"/>
        <v>1.6749630848275205E-3</v>
      </c>
      <c r="P277" s="110" t="str">
        <f t="shared" si="37"/>
        <v>control</v>
      </c>
      <c r="Q277" s="114">
        <f t="shared" si="38"/>
        <v>11</v>
      </c>
      <c r="R277" s="115">
        <f t="shared" si="39"/>
        <v>4</v>
      </c>
      <c r="S277" t="e">
        <f>VLOOKUP(A277,'[4]ANEXO 01'!$B$4:$D$5,3,0)</f>
        <v>#N/A</v>
      </c>
    </row>
    <row r="278" spans="1:19" hidden="1">
      <c r="A278" s="105" t="s">
        <v>676</v>
      </c>
      <c r="B278" s="106" t="s">
        <v>677</v>
      </c>
      <c r="C278" s="107" t="s">
        <v>129</v>
      </c>
      <c r="D278" s="108">
        <v>17923</v>
      </c>
      <c r="E278" s="109">
        <v>4122290</v>
      </c>
      <c r="F278" s="110"/>
      <c r="G278" s="109">
        <v>230</v>
      </c>
      <c r="H278" s="110">
        <v>200</v>
      </c>
      <c r="I278" s="111">
        <v>5070.42</v>
      </c>
      <c r="J278" s="112">
        <f t="shared" si="32"/>
        <v>1.2388846975831395E-2</v>
      </c>
      <c r="K278" s="110">
        <v>1</v>
      </c>
      <c r="L278" s="113">
        <f t="shared" si="33"/>
        <v>82445.8</v>
      </c>
      <c r="M278" s="113">
        <f t="shared" si="34"/>
        <v>46000</v>
      </c>
      <c r="N278" s="113">
        <f t="shared" si="35"/>
        <v>51070.42</v>
      </c>
      <c r="O278" s="112">
        <f t="shared" si="36"/>
        <v>1.2388846975831395E-2</v>
      </c>
      <c r="P278" s="110" t="str">
        <f t="shared" si="37"/>
        <v>control</v>
      </c>
      <c r="Q278" s="114">
        <f t="shared" si="38"/>
        <v>1</v>
      </c>
      <c r="R278" s="115">
        <f t="shared" si="39"/>
        <v>1</v>
      </c>
      <c r="S278" t="e">
        <f>VLOOKUP(A278,'[4]ANEXO 01'!$B$4:$D$5,3,0)</f>
        <v>#N/A</v>
      </c>
    </row>
    <row r="279" spans="1:19" hidden="1">
      <c r="A279" s="105" t="s">
        <v>678</v>
      </c>
      <c r="B279" s="106" t="s">
        <v>679</v>
      </c>
      <c r="C279" s="107" t="s">
        <v>129</v>
      </c>
      <c r="D279" s="108">
        <v>1579710</v>
      </c>
      <c r="E279" s="109">
        <v>868840.50000000012</v>
      </c>
      <c r="F279" s="110"/>
      <c r="G279" s="109">
        <v>0.55000000000000004</v>
      </c>
      <c r="H279" s="110">
        <v>200</v>
      </c>
      <c r="I279" s="111">
        <v>5070.42</v>
      </c>
      <c r="J279" s="112">
        <f t="shared" si="32"/>
        <v>5.9624522567720993E-3</v>
      </c>
      <c r="K279" s="110">
        <v>3</v>
      </c>
      <c r="L279" s="113">
        <f t="shared" si="33"/>
        <v>17376.810000000001</v>
      </c>
      <c r="M279" s="113">
        <f t="shared" si="34"/>
        <v>110.00000000000001</v>
      </c>
      <c r="N279" s="113">
        <f t="shared" si="35"/>
        <v>5180.42</v>
      </c>
      <c r="O279" s="112">
        <f t="shared" si="36"/>
        <v>5.9624522567720993E-3</v>
      </c>
      <c r="P279" s="110" t="str">
        <f t="shared" si="37"/>
        <v>control</v>
      </c>
      <c r="Q279" s="114">
        <f t="shared" si="38"/>
        <v>3</v>
      </c>
      <c r="R279" s="115">
        <f t="shared" si="39"/>
        <v>3</v>
      </c>
      <c r="S279" t="e">
        <f>VLOOKUP(A279,'[4]ANEXO 01'!$B$4:$D$5,3,0)</f>
        <v>#N/A</v>
      </c>
    </row>
    <row r="280" spans="1:19" hidden="1">
      <c r="A280" s="105" t="s">
        <v>680</v>
      </c>
      <c r="B280" s="106" t="s">
        <v>681</v>
      </c>
      <c r="C280" s="107" t="s">
        <v>129</v>
      </c>
      <c r="D280" s="108">
        <v>3517200</v>
      </c>
      <c r="E280" s="109">
        <v>1582740</v>
      </c>
      <c r="F280" s="110"/>
      <c r="G280" s="109">
        <v>0.45</v>
      </c>
      <c r="H280" s="110">
        <v>200</v>
      </c>
      <c r="I280" s="111">
        <v>5070.42</v>
      </c>
      <c r="J280" s="112">
        <f t="shared" si="32"/>
        <v>3.2604344364835667E-3</v>
      </c>
      <c r="K280" s="110">
        <v>4</v>
      </c>
      <c r="L280" s="113">
        <f t="shared" si="33"/>
        <v>31654.799999999999</v>
      </c>
      <c r="M280" s="113">
        <f t="shared" si="34"/>
        <v>90</v>
      </c>
      <c r="N280" s="113">
        <f t="shared" si="35"/>
        <v>5160.42</v>
      </c>
      <c r="O280" s="112">
        <f t="shared" si="36"/>
        <v>3.2604344364835667E-3</v>
      </c>
      <c r="P280" s="110" t="str">
        <f t="shared" si="37"/>
        <v>control</v>
      </c>
      <c r="Q280" s="114">
        <f t="shared" si="38"/>
        <v>6</v>
      </c>
      <c r="R280" s="115">
        <f t="shared" si="39"/>
        <v>4</v>
      </c>
      <c r="S280" t="e">
        <f>VLOOKUP(A280,'[4]ANEXO 01'!$B$4:$D$5,3,0)</f>
        <v>#N/A</v>
      </c>
    </row>
    <row r="281" spans="1:19" hidden="1">
      <c r="A281" s="105" t="s">
        <v>682</v>
      </c>
      <c r="B281" s="106" t="s">
        <v>683</v>
      </c>
      <c r="C281" s="107" t="s">
        <v>129</v>
      </c>
      <c r="D281" s="108">
        <v>1746500</v>
      </c>
      <c r="E281" s="109">
        <v>3912160.0000000005</v>
      </c>
      <c r="F281" s="110"/>
      <c r="G281" s="109">
        <v>2.2400000000000002</v>
      </c>
      <c r="H281" s="110">
        <v>200</v>
      </c>
      <c r="I281" s="111">
        <v>5070.42</v>
      </c>
      <c r="J281" s="112">
        <f t="shared" si="32"/>
        <v>1.410581366815263E-3</v>
      </c>
      <c r="K281" s="110">
        <v>4</v>
      </c>
      <c r="L281" s="113">
        <f t="shared" si="33"/>
        <v>78243.200000000012</v>
      </c>
      <c r="M281" s="113">
        <f t="shared" si="34"/>
        <v>448.00000000000006</v>
      </c>
      <c r="N281" s="113">
        <f t="shared" si="35"/>
        <v>5518.42</v>
      </c>
      <c r="O281" s="112">
        <f t="shared" si="36"/>
        <v>1.410581366815263E-3</v>
      </c>
      <c r="P281" s="110" t="str">
        <f t="shared" si="37"/>
        <v>control</v>
      </c>
      <c r="Q281" s="114">
        <f t="shared" si="38"/>
        <v>14</v>
      </c>
      <c r="R281" s="115">
        <f t="shared" si="39"/>
        <v>4</v>
      </c>
      <c r="S281" t="e">
        <f>VLOOKUP(A281,'[4]ANEXO 01'!$B$4:$D$5,3,0)</f>
        <v>#N/A</v>
      </c>
    </row>
    <row r="282" spans="1:19" hidden="1">
      <c r="A282" s="105" t="s">
        <v>684</v>
      </c>
      <c r="B282" s="106" t="s">
        <v>685</v>
      </c>
      <c r="C282" s="107" t="s">
        <v>129</v>
      </c>
      <c r="D282" s="108">
        <v>10307700</v>
      </c>
      <c r="E282" s="109">
        <v>1443078.0000000002</v>
      </c>
      <c r="F282" s="110"/>
      <c r="G282" s="109">
        <v>0.14000000000000001</v>
      </c>
      <c r="H282" s="110">
        <v>200</v>
      </c>
      <c r="I282" s="111">
        <v>5070.42</v>
      </c>
      <c r="J282" s="112">
        <f t="shared" si="32"/>
        <v>3.5330176192832261E-3</v>
      </c>
      <c r="K282" s="110">
        <v>4</v>
      </c>
      <c r="L282" s="113">
        <f t="shared" si="33"/>
        <v>28861.560000000005</v>
      </c>
      <c r="M282" s="113">
        <f t="shared" si="34"/>
        <v>28.000000000000004</v>
      </c>
      <c r="N282" s="113">
        <f t="shared" si="35"/>
        <v>5098.42</v>
      </c>
      <c r="O282" s="112">
        <f t="shared" si="36"/>
        <v>3.5330176192832261E-3</v>
      </c>
      <c r="P282" s="110" t="str">
        <f t="shared" si="37"/>
        <v>control</v>
      </c>
      <c r="Q282" s="114">
        <f t="shared" si="38"/>
        <v>5</v>
      </c>
      <c r="R282" s="115">
        <f t="shared" si="39"/>
        <v>4</v>
      </c>
      <c r="S282" t="e">
        <f>VLOOKUP(A282,'[4]ANEXO 01'!$B$4:$D$5,3,0)</f>
        <v>#N/A</v>
      </c>
    </row>
    <row r="283" spans="1:19" hidden="1">
      <c r="A283" s="105" t="s">
        <v>686</v>
      </c>
      <c r="B283" s="106" t="s">
        <v>687</v>
      </c>
      <c r="C283" s="107" t="s">
        <v>129</v>
      </c>
      <c r="D283" s="108">
        <v>1407550</v>
      </c>
      <c r="E283" s="109">
        <v>323736.5</v>
      </c>
      <c r="F283" s="110"/>
      <c r="G283" s="109">
        <v>0.23</v>
      </c>
      <c r="H283" s="110">
        <v>200</v>
      </c>
      <c r="I283" s="111">
        <v>5070.42</v>
      </c>
      <c r="J283" s="112">
        <f t="shared" si="32"/>
        <v>1.5804272919488535E-2</v>
      </c>
      <c r="K283" s="110">
        <v>1</v>
      </c>
      <c r="L283" s="113">
        <f t="shared" si="33"/>
        <v>6474.7300000000005</v>
      </c>
      <c r="M283" s="113">
        <f t="shared" si="34"/>
        <v>46</v>
      </c>
      <c r="N283" s="113">
        <f t="shared" si="35"/>
        <v>5116.42</v>
      </c>
      <c r="O283" s="112">
        <f t="shared" si="36"/>
        <v>1.5804272919488535E-2</v>
      </c>
      <c r="P283" s="110" t="str">
        <f t="shared" si="37"/>
        <v>control</v>
      </c>
      <c r="Q283" s="114">
        <f t="shared" si="38"/>
        <v>1</v>
      </c>
      <c r="R283" s="115">
        <f t="shared" si="39"/>
        <v>1</v>
      </c>
      <c r="S283" t="e">
        <f>VLOOKUP(A283,'[4]ANEXO 01'!$B$4:$D$5,3,0)</f>
        <v>#N/A</v>
      </c>
    </row>
    <row r="284" spans="1:19" hidden="1">
      <c r="A284" s="105" t="s">
        <v>688</v>
      </c>
      <c r="B284" s="106" t="s">
        <v>689</v>
      </c>
      <c r="C284" s="107" t="s">
        <v>129</v>
      </c>
      <c r="D284" s="108">
        <v>1324340</v>
      </c>
      <c r="E284" s="109">
        <v>1403800.4000000001</v>
      </c>
      <c r="F284" s="110"/>
      <c r="G284" s="109">
        <v>1.06</v>
      </c>
      <c r="H284" s="110">
        <v>200</v>
      </c>
      <c r="I284" s="111">
        <v>5070.42</v>
      </c>
      <c r="J284" s="112">
        <f t="shared" si="32"/>
        <v>3.7629423670202684E-3</v>
      </c>
      <c r="K284" s="110">
        <v>4</v>
      </c>
      <c r="L284" s="113">
        <f t="shared" si="33"/>
        <v>28076.008000000002</v>
      </c>
      <c r="M284" s="113">
        <f t="shared" si="34"/>
        <v>212</v>
      </c>
      <c r="N284" s="113">
        <f t="shared" si="35"/>
        <v>5282.42</v>
      </c>
      <c r="O284" s="112">
        <f t="shared" si="36"/>
        <v>3.7629423670202684E-3</v>
      </c>
      <c r="P284" s="110" t="str">
        <f t="shared" si="37"/>
        <v>control</v>
      </c>
      <c r="Q284" s="114">
        <f t="shared" si="38"/>
        <v>5</v>
      </c>
      <c r="R284" s="115">
        <f t="shared" si="39"/>
        <v>4</v>
      </c>
      <c r="S284" t="e">
        <f>VLOOKUP(A284,'[4]ANEXO 01'!$B$4:$D$5,3,0)</f>
        <v>#N/A</v>
      </c>
    </row>
    <row r="285" spans="1:19" ht="24" hidden="1">
      <c r="A285" s="105" t="s">
        <v>690</v>
      </c>
      <c r="B285" s="106" t="s">
        <v>691</v>
      </c>
      <c r="C285" s="107" t="s">
        <v>129</v>
      </c>
      <c r="D285" s="108">
        <v>31317</v>
      </c>
      <c r="E285" s="109">
        <v>166293.26999999999</v>
      </c>
      <c r="F285" s="110"/>
      <c r="G285" s="109">
        <v>5.31</v>
      </c>
      <c r="H285" s="110">
        <v>260</v>
      </c>
      <c r="I285" s="111">
        <v>6200.2800000000007</v>
      </c>
      <c r="J285" s="112">
        <f t="shared" si="32"/>
        <v>4.5587413128625118E-2</v>
      </c>
      <c r="K285" s="110">
        <v>0</v>
      </c>
      <c r="L285" s="113">
        <f t="shared" si="33"/>
        <v>3325.8653999999997</v>
      </c>
      <c r="M285" s="113">
        <f t="shared" si="34"/>
        <v>1380.6</v>
      </c>
      <c r="N285" s="113">
        <f t="shared" si="35"/>
        <v>7580.880000000001</v>
      </c>
      <c r="O285" s="112">
        <f t="shared" si="36"/>
        <v>4.5587413128625118E-2</v>
      </c>
      <c r="P285" s="110" t="str">
        <f t="shared" si="37"/>
        <v>no</v>
      </c>
      <c r="Q285" s="114">
        <f t="shared" si="38"/>
        <v>0</v>
      </c>
      <c r="R285" s="115">
        <f t="shared" si="39"/>
        <v>0</v>
      </c>
      <c r="S285" t="e">
        <f>VLOOKUP(A285,'[4]ANEXO 01'!$B$4:$D$5,3,0)</f>
        <v>#N/A</v>
      </c>
    </row>
    <row r="286" spans="1:19" hidden="1">
      <c r="A286" s="105" t="s">
        <v>692</v>
      </c>
      <c r="B286" s="106" t="s">
        <v>693</v>
      </c>
      <c r="C286" s="107" t="s">
        <v>129</v>
      </c>
      <c r="D286" s="108">
        <v>488600</v>
      </c>
      <c r="E286" s="109">
        <v>1578178</v>
      </c>
      <c r="F286" s="110"/>
      <c r="G286" s="109">
        <v>3.23</v>
      </c>
      <c r="H286" s="110">
        <v>240</v>
      </c>
      <c r="I286" s="111">
        <v>5825.1900000000005</v>
      </c>
      <c r="J286" s="112">
        <f t="shared" si="32"/>
        <v>4.1822848880164343E-3</v>
      </c>
      <c r="K286" s="110">
        <v>4</v>
      </c>
      <c r="L286" s="113">
        <f t="shared" si="33"/>
        <v>31563.56</v>
      </c>
      <c r="M286" s="113">
        <f t="shared" si="34"/>
        <v>775.2</v>
      </c>
      <c r="N286" s="113">
        <f t="shared" si="35"/>
        <v>6600.39</v>
      </c>
      <c r="O286" s="112">
        <f t="shared" si="36"/>
        <v>4.1822848880164343E-3</v>
      </c>
      <c r="P286" s="110" t="str">
        <f t="shared" si="37"/>
        <v>control</v>
      </c>
      <c r="Q286" s="114">
        <f t="shared" si="38"/>
        <v>4</v>
      </c>
      <c r="R286" s="115">
        <f t="shared" si="39"/>
        <v>4</v>
      </c>
      <c r="S286" t="e">
        <f>VLOOKUP(A286,'[4]ANEXO 01'!$B$4:$D$5,3,0)</f>
        <v>#N/A</v>
      </c>
    </row>
    <row r="287" spans="1:19" hidden="1">
      <c r="A287" s="105" t="s">
        <v>694</v>
      </c>
      <c r="B287" s="106" t="s">
        <v>695</v>
      </c>
      <c r="C287" s="107" t="s">
        <v>129</v>
      </c>
      <c r="D287" s="108">
        <v>93752</v>
      </c>
      <c r="E287" s="109">
        <v>468760</v>
      </c>
      <c r="F287" s="110"/>
      <c r="G287" s="109">
        <v>5</v>
      </c>
      <c r="H287" s="110">
        <v>120</v>
      </c>
      <c r="I287" s="111">
        <v>5825.19</v>
      </c>
      <c r="J287" s="112">
        <f t="shared" si="32"/>
        <v>1.3706779588702107E-2</v>
      </c>
      <c r="K287" s="110">
        <v>1</v>
      </c>
      <c r="L287" s="113">
        <f t="shared" si="33"/>
        <v>9375.2000000000007</v>
      </c>
      <c r="M287" s="113">
        <f t="shared" si="34"/>
        <v>600</v>
      </c>
      <c r="N287" s="113">
        <f t="shared" si="35"/>
        <v>6425.19</v>
      </c>
      <c r="O287" s="112">
        <f t="shared" si="36"/>
        <v>1.3706779588702107E-2</v>
      </c>
      <c r="P287" s="110" t="str">
        <f t="shared" si="37"/>
        <v>control</v>
      </c>
      <c r="Q287" s="114">
        <f t="shared" si="38"/>
        <v>1</v>
      </c>
      <c r="R287" s="115">
        <f t="shared" si="39"/>
        <v>1</v>
      </c>
      <c r="S287" t="e">
        <f>VLOOKUP(A287,'[4]ANEXO 01'!$B$4:$D$5,3,0)</f>
        <v>#N/A</v>
      </c>
    </row>
    <row r="288" spans="1:19" hidden="1">
      <c r="A288" s="105" t="s">
        <v>696</v>
      </c>
      <c r="B288" s="106" t="s">
        <v>697</v>
      </c>
      <c r="C288" s="107" t="s">
        <v>129</v>
      </c>
      <c r="D288" s="108">
        <v>49525</v>
      </c>
      <c r="E288" s="109">
        <v>124307.74999999999</v>
      </c>
      <c r="F288" s="110"/>
      <c r="G288" s="109">
        <v>2.5099999999999998</v>
      </c>
      <c r="H288" s="110">
        <v>200</v>
      </c>
      <c r="I288" s="111">
        <v>6200.2800000000007</v>
      </c>
      <c r="J288" s="112">
        <f t="shared" si="32"/>
        <v>5.3916831412361671E-2</v>
      </c>
      <c r="K288" s="110">
        <v>0</v>
      </c>
      <c r="L288" s="113">
        <f t="shared" si="33"/>
        <v>2486.1549999999997</v>
      </c>
      <c r="M288" s="113">
        <f t="shared" si="34"/>
        <v>501.99999999999994</v>
      </c>
      <c r="N288" s="113">
        <f t="shared" si="35"/>
        <v>6702.2800000000007</v>
      </c>
      <c r="O288" s="112">
        <f t="shared" si="36"/>
        <v>5.3916831412361671E-2</v>
      </c>
      <c r="P288" s="110" t="str">
        <f t="shared" si="37"/>
        <v>no</v>
      </c>
      <c r="Q288" s="114">
        <f t="shared" si="38"/>
        <v>0</v>
      </c>
      <c r="R288" s="115">
        <f t="shared" si="39"/>
        <v>0</v>
      </c>
      <c r="S288" t="e">
        <f>VLOOKUP(A288,'[4]ANEXO 01'!$B$4:$D$5,3,0)</f>
        <v>#N/A</v>
      </c>
    </row>
    <row r="289" spans="1:19" hidden="1">
      <c r="A289" s="105" t="s">
        <v>698</v>
      </c>
      <c r="B289" s="106" t="s">
        <v>699</v>
      </c>
      <c r="C289" s="107" t="s">
        <v>129</v>
      </c>
      <c r="D289" s="108">
        <v>1148233</v>
      </c>
      <c r="E289" s="109">
        <v>1067856.69</v>
      </c>
      <c r="F289" s="110"/>
      <c r="G289" s="109">
        <v>0.93</v>
      </c>
      <c r="H289" s="110">
        <v>200</v>
      </c>
      <c r="I289" s="111">
        <v>6200.2800000000007</v>
      </c>
      <c r="J289" s="112">
        <f t="shared" si="32"/>
        <v>5.9804654124515537E-3</v>
      </c>
      <c r="K289" s="110">
        <v>3</v>
      </c>
      <c r="L289" s="113">
        <f t="shared" si="33"/>
        <v>21357.1338</v>
      </c>
      <c r="M289" s="113">
        <f t="shared" si="34"/>
        <v>186</v>
      </c>
      <c r="N289" s="113">
        <f t="shared" si="35"/>
        <v>6386.2800000000007</v>
      </c>
      <c r="O289" s="112">
        <f t="shared" si="36"/>
        <v>5.9804654124515537E-3</v>
      </c>
      <c r="P289" s="110" t="str">
        <f t="shared" si="37"/>
        <v>control</v>
      </c>
      <c r="Q289" s="114">
        <f t="shared" si="38"/>
        <v>3</v>
      </c>
      <c r="R289" s="115">
        <f t="shared" si="39"/>
        <v>3</v>
      </c>
      <c r="S289" t="e">
        <f>VLOOKUP(A289,'[4]ANEXO 01'!$B$4:$D$5,3,0)</f>
        <v>#N/A</v>
      </c>
    </row>
    <row r="290" spans="1:19" hidden="1">
      <c r="A290" s="105" t="s">
        <v>700</v>
      </c>
      <c r="B290" s="106" t="s">
        <v>701</v>
      </c>
      <c r="C290" s="107" t="s">
        <v>129</v>
      </c>
      <c r="D290" s="108">
        <v>1831900</v>
      </c>
      <c r="E290" s="109">
        <v>3883628</v>
      </c>
      <c r="F290" s="110"/>
      <c r="G290" s="109">
        <v>2.12</v>
      </c>
      <c r="H290" s="110">
        <v>200</v>
      </c>
      <c r="I290" s="111">
        <v>5070.42</v>
      </c>
      <c r="J290" s="112">
        <f t="shared" si="32"/>
        <v>1.4147647508978719E-3</v>
      </c>
      <c r="K290" s="110">
        <v>4</v>
      </c>
      <c r="L290" s="113">
        <f t="shared" si="33"/>
        <v>77672.56</v>
      </c>
      <c r="M290" s="113">
        <f t="shared" si="34"/>
        <v>424</v>
      </c>
      <c r="N290" s="113">
        <f t="shared" si="35"/>
        <v>5494.42</v>
      </c>
      <c r="O290" s="112">
        <f t="shared" si="36"/>
        <v>1.4147647508978719E-3</v>
      </c>
      <c r="P290" s="110" t="str">
        <f t="shared" si="37"/>
        <v>control</v>
      </c>
      <c r="Q290" s="114">
        <f t="shared" si="38"/>
        <v>14</v>
      </c>
      <c r="R290" s="115">
        <f t="shared" si="39"/>
        <v>4</v>
      </c>
      <c r="S290" t="e">
        <f>VLOOKUP(A290,'[4]ANEXO 01'!$B$4:$D$5,3,0)</f>
        <v>#N/A</v>
      </c>
    </row>
    <row r="291" spans="1:19" hidden="1">
      <c r="A291" s="105" t="s">
        <v>702</v>
      </c>
      <c r="B291" s="106" t="s">
        <v>703</v>
      </c>
      <c r="C291" s="107" t="s">
        <v>129</v>
      </c>
      <c r="D291" s="108">
        <v>11396100</v>
      </c>
      <c r="E291" s="109">
        <v>569805</v>
      </c>
      <c r="F291" s="110"/>
      <c r="G291" s="109">
        <v>0.05</v>
      </c>
      <c r="H291" s="110">
        <v>200</v>
      </c>
      <c r="I291" s="111">
        <v>5070.42</v>
      </c>
      <c r="J291" s="112">
        <f t="shared" si="32"/>
        <v>8.91606777757303E-3</v>
      </c>
      <c r="K291" s="110">
        <v>2</v>
      </c>
      <c r="L291" s="113">
        <f t="shared" si="33"/>
        <v>11396.1</v>
      </c>
      <c r="M291" s="113">
        <f t="shared" si="34"/>
        <v>10</v>
      </c>
      <c r="N291" s="113">
        <f t="shared" si="35"/>
        <v>5080.42</v>
      </c>
      <c r="O291" s="112">
        <f t="shared" si="36"/>
        <v>8.91606777757303E-3</v>
      </c>
      <c r="P291" s="110" t="str">
        <f t="shared" si="37"/>
        <v>control</v>
      </c>
      <c r="Q291" s="114">
        <f t="shared" si="38"/>
        <v>2</v>
      </c>
      <c r="R291" s="115">
        <f t="shared" si="39"/>
        <v>2</v>
      </c>
      <c r="S291" t="e">
        <f>VLOOKUP(A291,'[4]ANEXO 01'!$B$4:$D$5,3,0)</f>
        <v>#N/A</v>
      </c>
    </row>
    <row r="292" spans="1:19" hidden="1">
      <c r="A292" s="105" t="s">
        <v>704</v>
      </c>
      <c r="B292" s="106" t="s">
        <v>705</v>
      </c>
      <c r="C292" s="107" t="s">
        <v>129</v>
      </c>
      <c r="D292" s="108">
        <v>496325</v>
      </c>
      <c r="E292" s="109">
        <v>1126657.75</v>
      </c>
      <c r="F292" s="110"/>
      <c r="G292" s="109">
        <v>2.27</v>
      </c>
      <c r="H292" s="110">
        <v>120</v>
      </c>
      <c r="I292" s="111">
        <v>6011.1900000000005</v>
      </c>
      <c r="J292" s="112">
        <f t="shared" si="32"/>
        <v>5.5771950266174444E-3</v>
      </c>
      <c r="K292" s="110">
        <v>3</v>
      </c>
      <c r="L292" s="113">
        <f t="shared" si="33"/>
        <v>22533.154999999999</v>
      </c>
      <c r="M292" s="113">
        <f t="shared" si="34"/>
        <v>272.39999999999998</v>
      </c>
      <c r="N292" s="113">
        <f t="shared" si="35"/>
        <v>6283.59</v>
      </c>
      <c r="O292" s="112">
        <f t="shared" si="36"/>
        <v>5.5771950266174444E-3</v>
      </c>
      <c r="P292" s="110" t="str">
        <f t="shared" si="37"/>
        <v>control</v>
      </c>
      <c r="Q292" s="114">
        <f t="shared" si="38"/>
        <v>3</v>
      </c>
      <c r="R292" s="115">
        <f t="shared" si="39"/>
        <v>3</v>
      </c>
      <c r="S292" t="e">
        <f>VLOOKUP(A292,'[4]ANEXO 01'!$B$4:$D$5,3,0)</f>
        <v>#N/A</v>
      </c>
    </row>
    <row r="293" spans="1:19" hidden="1">
      <c r="A293" s="105" t="s">
        <v>706</v>
      </c>
      <c r="B293" s="106" t="s">
        <v>707</v>
      </c>
      <c r="C293" s="107" t="s">
        <v>129</v>
      </c>
      <c r="D293" s="108">
        <v>69548300</v>
      </c>
      <c r="E293" s="109">
        <v>11823211</v>
      </c>
      <c r="F293" s="110"/>
      <c r="G293" s="109">
        <v>0.17</v>
      </c>
      <c r="H293" s="110">
        <v>200</v>
      </c>
      <c r="I293" s="111">
        <v>5070.42</v>
      </c>
      <c r="J293" s="112">
        <f t="shared" si="32"/>
        <v>4.3172874103321004E-4</v>
      </c>
      <c r="K293" s="110">
        <v>4</v>
      </c>
      <c r="L293" s="113">
        <f t="shared" si="33"/>
        <v>236464.22</v>
      </c>
      <c r="M293" s="113">
        <f t="shared" si="34"/>
        <v>34</v>
      </c>
      <c r="N293" s="113">
        <f t="shared" si="35"/>
        <v>5104.42</v>
      </c>
      <c r="O293" s="112">
        <f t="shared" si="36"/>
        <v>4.3172874103321004E-4</v>
      </c>
      <c r="P293" s="110" t="str">
        <f t="shared" si="37"/>
        <v>control</v>
      </c>
      <c r="Q293" s="114">
        <f t="shared" si="38"/>
        <v>46</v>
      </c>
      <c r="R293" s="115">
        <f t="shared" si="39"/>
        <v>4</v>
      </c>
      <c r="S293" t="e">
        <f>VLOOKUP(A293,'[4]ANEXO 01'!$B$4:$D$5,3,0)</f>
        <v>#N/A</v>
      </c>
    </row>
    <row r="294" spans="1:19" hidden="1">
      <c r="A294" s="105" t="s">
        <v>708</v>
      </c>
      <c r="B294" s="106" t="s">
        <v>709</v>
      </c>
      <c r="C294" s="107" t="s">
        <v>129</v>
      </c>
      <c r="D294" s="108">
        <v>208992</v>
      </c>
      <c r="E294" s="109">
        <v>2321901.12</v>
      </c>
      <c r="F294" s="110"/>
      <c r="G294" s="109">
        <v>11.11</v>
      </c>
      <c r="H294" s="110">
        <v>200</v>
      </c>
      <c r="I294" s="111">
        <v>5070.42</v>
      </c>
      <c r="J294" s="112">
        <f t="shared" si="32"/>
        <v>3.1407108326817982E-3</v>
      </c>
      <c r="K294" s="110">
        <v>4</v>
      </c>
      <c r="L294" s="113">
        <f t="shared" si="33"/>
        <v>46438.022400000002</v>
      </c>
      <c r="M294" s="113">
        <f t="shared" si="34"/>
        <v>2222</v>
      </c>
      <c r="N294" s="113">
        <f t="shared" si="35"/>
        <v>7292.42</v>
      </c>
      <c r="O294" s="112">
        <f t="shared" si="36"/>
        <v>3.1407108326817982E-3</v>
      </c>
      <c r="P294" s="110" t="str">
        <f t="shared" si="37"/>
        <v>control</v>
      </c>
      <c r="Q294" s="114">
        <f t="shared" si="38"/>
        <v>6</v>
      </c>
      <c r="R294" s="115">
        <f t="shared" si="39"/>
        <v>4</v>
      </c>
      <c r="S294" t="e">
        <f>VLOOKUP(A294,'[4]ANEXO 01'!$B$4:$D$5,3,0)</f>
        <v>#N/A</v>
      </c>
    </row>
    <row r="295" spans="1:19" hidden="1">
      <c r="A295" s="105" t="s">
        <v>710</v>
      </c>
      <c r="B295" s="106" t="s">
        <v>711</v>
      </c>
      <c r="C295" s="107" t="s">
        <v>129</v>
      </c>
      <c r="D295" s="108">
        <v>426000</v>
      </c>
      <c r="E295" s="109">
        <v>600660</v>
      </c>
      <c r="F295" s="110"/>
      <c r="G295" s="109">
        <v>1.41</v>
      </c>
      <c r="H295" s="110">
        <v>200</v>
      </c>
      <c r="I295" s="111">
        <v>6200.2800000000007</v>
      </c>
      <c r="J295" s="112">
        <f t="shared" si="32"/>
        <v>1.0791928878233943E-2</v>
      </c>
      <c r="K295" s="110">
        <v>1</v>
      </c>
      <c r="L295" s="113">
        <f t="shared" si="33"/>
        <v>12013.2</v>
      </c>
      <c r="M295" s="113">
        <f t="shared" si="34"/>
        <v>282</v>
      </c>
      <c r="N295" s="113">
        <f t="shared" si="35"/>
        <v>6482.2800000000007</v>
      </c>
      <c r="O295" s="112">
        <f t="shared" si="36"/>
        <v>1.0791928878233943E-2</v>
      </c>
      <c r="P295" s="110" t="str">
        <f t="shared" si="37"/>
        <v>control</v>
      </c>
      <c r="Q295" s="114">
        <f t="shared" si="38"/>
        <v>1</v>
      </c>
      <c r="R295" s="115">
        <f t="shared" si="39"/>
        <v>1</v>
      </c>
      <c r="S295" t="e">
        <f>VLOOKUP(A295,'[4]ANEXO 01'!$B$4:$D$5,3,0)</f>
        <v>#N/A</v>
      </c>
    </row>
    <row r="296" spans="1:19" hidden="1">
      <c r="A296" s="105" t="s">
        <v>712</v>
      </c>
      <c r="B296" s="106" t="s">
        <v>713</v>
      </c>
      <c r="C296" s="107" t="s">
        <v>129</v>
      </c>
      <c r="D296" s="108">
        <v>37692</v>
      </c>
      <c r="E296" s="109">
        <v>1669001.76</v>
      </c>
      <c r="F296" s="110"/>
      <c r="G296" s="109">
        <v>44.28</v>
      </c>
      <c r="H296" s="110">
        <v>200</v>
      </c>
      <c r="I296" s="111">
        <v>6200.2800000000007</v>
      </c>
      <c r="J296" s="112">
        <f t="shared" si="32"/>
        <v>9.0211288932373571E-3</v>
      </c>
      <c r="K296" s="110">
        <v>2</v>
      </c>
      <c r="L296" s="113">
        <f t="shared" si="33"/>
        <v>33380.035199999998</v>
      </c>
      <c r="M296" s="113">
        <f t="shared" si="34"/>
        <v>8856</v>
      </c>
      <c r="N296" s="113">
        <f t="shared" si="35"/>
        <v>15056.28</v>
      </c>
      <c r="O296" s="112">
        <f t="shared" si="36"/>
        <v>9.0211288932373571E-3</v>
      </c>
      <c r="P296" s="110" t="str">
        <f t="shared" si="37"/>
        <v>control</v>
      </c>
      <c r="Q296" s="114">
        <f t="shared" si="38"/>
        <v>2</v>
      </c>
      <c r="R296" s="115">
        <f t="shared" si="39"/>
        <v>2</v>
      </c>
      <c r="S296" t="e">
        <f>VLOOKUP(A296,'[4]ANEXO 01'!$B$4:$D$5,3,0)</f>
        <v>#N/A</v>
      </c>
    </row>
    <row r="297" spans="1:19" hidden="1">
      <c r="A297" s="105" t="s">
        <v>714</v>
      </c>
      <c r="B297" s="106" t="s">
        <v>715</v>
      </c>
      <c r="C297" s="107" t="s">
        <v>129</v>
      </c>
      <c r="D297" s="108">
        <v>58632</v>
      </c>
      <c r="E297" s="109">
        <v>624430.80000000005</v>
      </c>
      <c r="F297" s="110"/>
      <c r="G297" s="109">
        <v>10.65</v>
      </c>
      <c r="H297" s="110">
        <v>140</v>
      </c>
      <c r="I297" s="111">
        <v>6200.2800000000007</v>
      </c>
      <c r="J297" s="112">
        <f t="shared" si="32"/>
        <v>1.2317265580109118E-2</v>
      </c>
      <c r="K297" s="110">
        <v>1</v>
      </c>
      <c r="L297" s="113">
        <f t="shared" si="33"/>
        <v>12488.616000000002</v>
      </c>
      <c r="M297" s="113">
        <f t="shared" si="34"/>
        <v>1491</v>
      </c>
      <c r="N297" s="113">
        <f t="shared" si="35"/>
        <v>7691.2800000000007</v>
      </c>
      <c r="O297" s="112">
        <f t="shared" si="36"/>
        <v>1.2317265580109118E-2</v>
      </c>
      <c r="P297" s="110" t="str">
        <f t="shared" si="37"/>
        <v>control</v>
      </c>
      <c r="Q297" s="114">
        <f t="shared" si="38"/>
        <v>1</v>
      </c>
      <c r="R297" s="115">
        <f t="shared" si="39"/>
        <v>1</v>
      </c>
      <c r="S297" t="e">
        <f>VLOOKUP(A297,'[4]ANEXO 01'!$B$4:$D$5,3,0)</f>
        <v>#N/A</v>
      </c>
    </row>
    <row r="298" spans="1:19" hidden="1">
      <c r="A298" s="105" t="s">
        <v>716</v>
      </c>
      <c r="B298" s="106" t="s">
        <v>717</v>
      </c>
      <c r="C298" s="107" t="s">
        <v>129</v>
      </c>
      <c r="D298" s="108">
        <v>1690800</v>
      </c>
      <c r="E298" s="109">
        <v>135264</v>
      </c>
      <c r="F298" s="110"/>
      <c r="G298" s="109">
        <v>0.08</v>
      </c>
      <c r="H298" s="110">
        <v>200</v>
      </c>
      <c r="I298" s="111">
        <v>5070.42</v>
      </c>
      <c r="J298" s="112">
        <f t="shared" si="32"/>
        <v>3.7603649160160874E-2</v>
      </c>
      <c r="K298" s="110">
        <v>0</v>
      </c>
      <c r="L298" s="113">
        <f t="shared" si="33"/>
        <v>2705.28</v>
      </c>
      <c r="M298" s="113">
        <f t="shared" si="34"/>
        <v>16</v>
      </c>
      <c r="N298" s="113">
        <f t="shared" si="35"/>
        <v>5086.42</v>
      </c>
      <c r="O298" s="112">
        <f t="shared" si="36"/>
        <v>3.7603649160160874E-2</v>
      </c>
      <c r="P298" s="110" t="str">
        <f t="shared" si="37"/>
        <v>no</v>
      </c>
      <c r="Q298" s="114">
        <f t="shared" si="38"/>
        <v>0</v>
      </c>
      <c r="R298" s="115">
        <f t="shared" si="39"/>
        <v>0</v>
      </c>
      <c r="S298" t="e">
        <f>VLOOKUP(A298,'[4]ANEXO 01'!$B$4:$D$5,3,0)</f>
        <v>#N/A</v>
      </c>
    </row>
    <row r="299" spans="1:19" hidden="1">
      <c r="A299" s="105" t="s">
        <v>718</v>
      </c>
      <c r="B299" s="106" t="s">
        <v>719</v>
      </c>
      <c r="C299" s="107" t="s">
        <v>129</v>
      </c>
      <c r="D299" s="108">
        <v>432650</v>
      </c>
      <c r="E299" s="109">
        <v>1410439</v>
      </c>
      <c r="F299" s="110"/>
      <c r="G299" s="109">
        <v>3.26</v>
      </c>
      <c r="H299" s="110">
        <v>120</v>
      </c>
      <c r="I299" s="111">
        <v>4311.1900000000005</v>
      </c>
      <c r="J299" s="112">
        <f t="shared" si="32"/>
        <v>3.333990339178086E-3</v>
      </c>
      <c r="K299" s="110">
        <v>4</v>
      </c>
      <c r="L299" s="113">
        <f t="shared" si="33"/>
        <v>28208.78</v>
      </c>
      <c r="M299" s="113">
        <f t="shared" si="34"/>
        <v>391.2</v>
      </c>
      <c r="N299" s="113">
        <f t="shared" si="35"/>
        <v>4702.3900000000003</v>
      </c>
      <c r="O299" s="112">
        <f t="shared" si="36"/>
        <v>3.333990339178086E-3</v>
      </c>
      <c r="P299" s="110" t="str">
        <f t="shared" si="37"/>
        <v>control</v>
      </c>
      <c r="Q299" s="114">
        <f t="shared" si="38"/>
        <v>5</v>
      </c>
      <c r="R299" s="115">
        <f t="shared" si="39"/>
        <v>4</v>
      </c>
      <c r="S299" t="e">
        <f>VLOOKUP(A299,'[4]ANEXO 01'!$B$4:$D$5,3,0)</f>
        <v>#N/A</v>
      </c>
    </row>
    <row r="300" spans="1:19" hidden="1">
      <c r="A300" s="105" t="s">
        <v>720</v>
      </c>
      <c r="B300" s="106" t="s">
        <v>721</v>
      </c>
      <c r="C300" s="107" t="s">
        <v>129</v>
      </c>
      <c r="D300" s="108">
        <v>27500</v>
      </c>
      <c r="E300" s="109">
        <v>55550</v>
      </c>
      <c r="F300" s="110"/>
      <c r="G300" s="109">
        <v>2.02</v>
      </c>
      <c r="H300" s="110">
        <v>200</v>
      </c>
      <c r="I300" s="111">
        <v>5070.42</v>
      </c>
      <c r="J300" s="112">
        <f t="shared" si="32"/>
        <v>9.8549414941494148E-2</v>
      </c>
      <c r="K300" s="110">
        <v>0</v>
      </c>
      <c r="L300" s="113">
        <f t="shared" si="33"/>
        <v>1111</v>
      </c>
      <c r="M300" s="113">
        <f t="shared" si="34"/>
        <v>404</v>
      </c>
      <c r="N300" s="113">
        <f t="shared" si="35"/>
        <v>5474.42</v>
      </c>
      <c r="O300" s="112">
        <f t="shared" si="36"/>
        <v>9.8549414941494148E-2</v>
      </c>
      <c r="P300" s="110" t="str">
        <f t="shared" si="37"/>
        <v>no</v>
      </c>
      <c r="Q300" s="114">
        <f t="shared" si="38"/>
        <v>0</v>
      </c>
      <c r="R300" s="115">
        <f t="shared" si="39"/>
        <v>0</v>
      </c>
      <c r="S300" t="e">
        <f>VLOOKUP(A300,'[4]ANEXO 01'!$B$4:$D$5,3,0)</f>
        <v>#N/A</v>
      </c>
    </row>
    <row r="301" spans="1:19" hidden="1">
      <c r="A301" s="105" t="s">
        <v>722</v>
      </c>
      <c r="B301" s="106" t="s">
        <v>723</v>
      </c>
      <c r="C301" s="107" t="s">
        <v>129</v>
      </c>
      <c r="D301" s="108">
        <v>11028</v>
      </c>
      <c r="E301" s="109">
        <v>2746964.5199999996</v>
      </c>
      <c r="F301" s="110"/>
      <c r="G301" s="109">
        <v>249.08999999999997</v>
      </c>
      <c r="H301" s="110">
        <v>200</v>
      </c>
      <c r="I301" s="111">
        <v>5070.42</v>
      </c>
      <c r="J301" s="112">
        <f t="shared" si="32"/>
        <v>1.9981481231508589E-2</v>
      </c>
      <c r="K301" s="110">
        <v>1</v>
      </c>
      <c r="L301" s="113">
        <f t="shared" si="33"/>
        <v>54939.290399999991</v>
      </c>
      <c r="M301" s="113">
        <f t="shared" si="34"/>
        <v>49817.999999999993</v>
      </c>
      <c r="N301" s="113">
        <f t="shared" si="35"/>
        <v>54888.419999999991</v>
      </c>
      <c r="O301" s="112">
        <f t="shared" si="36"/>
        <v>1.9981481231508589E-2</v>
      </c>
      <c r="P301" s="110" t="str">
        <f t="shared" si="37"/>
        <v>control</v>
      </c>
      <c r="Q301" s="114">
        <f t="shared" si="38"/>
        <v>1</v>
      </c>
      <c r="R301" s="115">
        <f t="shared" si="39"/>
        <v>1</v>
      </c>
      <c r="S301" t="e">
        <f>VLOOKUP(A301,'[4]ANEXO 01'!$B$4:$D$5,3,0)</f>
        <v>#N/A</v>
      </c>
    </row>
    <row r="302" spans="1:19" hidden="1">
      <c r="A302" s="105" t="s">
        <v>724</v>
      </c>
      <c r="B302" s="106" t="s">
        <v>725</v>
      </c>
      <c r="C302" s="107" t="s">
        <v>129</v>
      </c>
      <c r="D302" s="108">
        <v>400000</v>
      </c>
      <c r="E302" s="109">
        <v>400000</v>
      </c>
      <c r="F302" s="110"/>
      <c r="G302" s="109">
        <v>1</v>
      </c>
      <c r="H302" s="110">
        <v>200</v>
      </c>
      <c r="I302" s="111">
        <v>5070.42</v>
      </c>
      <c r="J302" s="112">
        <f t="shared" si="32"/>
        <v>1.317605E-2</v>
      </c>
      <c r="K302" s="110">
        <v>1</v>
      </c>
      <c r="L302" s="113">
        <f t="shared" si="33"/>
        <v>8000</v>
      </c>
      <c r="M302" s="113">
        <f t="shared" si="34"/>
        <v>200</v>
      </c>
      <c r="N302" s="113">
        <f t="shared" si="35"/>
        <v>5270.42</v>
      </c>
      <c r="O302" s="112">
        <f t="shared" si="36"/>
        <v>1.317605E-2</v>
      </c>
      <c r="P302" s="110" t="str">
        <f t="shared" si="37"/>
        <v>control</v>
      </c>
      <c r="Q302" s="114">
        <f t="shared" si="38"/>
        <v>1</v>
      </c>
      <c r="R302" s="115">
        <f t="shared" si="39"/>
        <v>1</v>
      </c>
      <c r="S302" t="e">
        <f>VLOOKUP(A302,'[4]ANEXO 01'!$B$4:$D$5,3,0)</f>
        <v>#N/A</v>
      </c>
    </row>
    <row r="303" spans="1:19" hidden="1">
      <c r="A303" s="105" t="s">
        <v>726</v>
      </c>
      <c r="B303" s="106" t="s">
        <v>727</v>
      </c>
      <c r="C303" s="107" t="s">
        <v>129</v>
      </c>
      <c r="D303" s="108">
        <v>2223595</v>
      </c>
      <c r="E303" s="109">
        <v>11807289.449999999</v>
      </c>
      <c r="F303" s="110"/>
      <c r="G303" s="109">
        <v>5.31</v>
      </c>
      <c r="H303" s="110">
        <v>230</v>
      </c>
      <c r="I303" s="111">
        <v>5090.1900000000005</v>
      </c>
      <c r="J303" s="112">
        <f t="shared" si="32"/>
        <v>5.3454182068857486E-4</v>
      </c>
      <c r="K303" s="110">
        <v>4</v>
      </c>
      <c r="L303" s="113">
        <f t="shared" si="33"/>
        <v>236145.78899999999</v>
      </c>
      <c r="M303" s="113">
        <f t="shared" si="34"/>
        <v>1221.3</v>
      </c>
      <c r="N303" s="113">
        <f t="shared" si="35"/>
        <v>6311.4900000000007</v>
      </c>
      <c r="O303" s="112">
        <f t="shared" si="36"/>
        <v>5.3454182068857486E-4</v>
      </c>
      <c r="P303" s="110" t="str">
        <f t="shared" si="37"/>
        <v>control</v>
      </c>
      <c r="Q303" s="114">
        <f t="shared" si="38"/>
        <v>37</v>
      </c>
      <c r="R303" s="115">
        <f t="shared" si="39"/>
        <v>4</v>
      </c>
      <c r="S303" t="e">
        <f>VLOOKUP(A303,'[4]ANEXO 01'!$B$4:$D$5,3,0)</f>
        <v>#N/A</v>
      </c>
    </row>
    <row r="304" spans="1:19" hidden="1">
      <c r="A304" s="105" t="s">
        <v>728</v>
      </c>
      <c r="B304" s="106" t="s">
        <v>729</v>
      </c>
      <c r="C304" s="107" t="s">
        <v>129</v>
      </c>
      <c r="D304" s="108">
        <v>75360</v>
      </c>
      <c r="E304" s="109">
        <v>301440</v>
      </c>
      <c r="F304" s="110"/>
      <c r="G304" s="109">
        <v>4</v>
      </c>
      <c r="H304" s="110">
        <v>260</v>
      </c>
      <c r="I304" s="110">
        <v>5070.42</v>
      </c>
      <c r="J304" s="112">
        <f t="shared" si="32"/>
        <v>2.0270766985138005E-2</v>
      </c>
      <c r="K304" s="110">
        <v>0</v>
      </c>
      <c r="L304" s="113">
        <f t="shared" si="33"/>
        <v>6028.8</v>
      </c>
      <c r="M304" s="113">
        <f t="shared" si="34"/>
        <v>1040</v>
      </c>
      <c r="N304" s="113">
        <f t="shared" si="35"/>
        <v>6110.42</v>
      </c>
      <c r="O304" s="112">
        <f t="shared" si="36"/>
        <v>2.0270766985138005E-2</v>
      </c>
      <c r="P304" s="110" t="str">
        <f t="shared" si="37"/>
        <v>no</v>
      </c>
      <c r="Q304" s="114">
        <f t="shared" si="38"/>
        <v>0</v>
      </c>
      <c r="R304" s="115">
        <f t="shared" si="39"/>
        <v>0</v>
      </c>
      <c r="S304" t="e">
        <f>VLOOKUP(A304,'[4]ANEXO 01'!$B$4:$D$5,3,0)</f>
        <v>#N/A</v>
      </c>
    </row>
    <row r="305" spans="1:19" hidden="1">
      <c r="A305" s="105" t="s">
        <v>730</v>
      </c>
      <c r="B305" s="106" t="s">
        <v>731</v>
      </c>
      <c r="C305" s="107" t="s">
        <v>129</v>
      </c>
      <c r="D305" s="108">
        <v>12975050</v>
      </c>
      <c r="E305" s="109">
        <v>2854511</v>
      </c>
      <c r="F305" s="110"/>
      <c r="G305" s="109">
        <v>0.22</v>
      </c>
      <c r="H305" s="110">
        <v>270</v>
      </c>
      <c r="I305" s="111">
        <v>6200.2800000000007</v>
      </c>
      <c r="J305" s="112">
        <f t="shared" si="32"/>
        <v>2.1929079972016225E-3</v>
      </c>
      <c r="K305" s="110">
        <v>4</v>
      </c>
      <c r="L305" s="113">
        <f t="shared" si="33"/>
        <v>57090.22</v>
      </c>
      <c r="M305" s="113">
        <f t="shared" si="34"/>
        <v>59.4</v>
      </c>
      <c r="N305" s="113">
        <f t="shared" si="35"/>
        <v>6259.68</v>
      </c>
      <c r="O305" s="112">
        <f t="shared" si="36"/>
        <v>2.1929079972016225E-3</v>
      </c>
      <c r="P305" s="110" t="str">
        <f t="shared" si="37"/>
        <v>control</v>
      </c>
      <c r="Q305" s="114">
        <f t="shared" si="38"/>
        <v>9</v>
      </c>
      <c r="R305" s="115">
        <f t="shared" si="39"/>
        <v>4</v>
      </c>
      <c r="S305" t="e">
        <f>VLOOKUP(A305,'[4]ANEXO 01'!$B$4:$D$5,3,0)</f>
        <v>#N/A</v>
      </c>
    </row>
    <row r="306" spans="1:19" hidden="1">
      <c r="A306" s="105" t="s">
        <v>732</v>
      </c>
      <c r="B306" s="106" t="s">
        <v>733</v>
      </c>
      <c r="C306" s="107" t="s">
        <v>129</v>
      </c>
      <c r="D306" s="108">
        <v>251700</v>
      </c>
      <c r="E306" s="109">
        <v>20136</v>
      </c>
      <c r="F306" s="110"/>
      <c r="G306" s="109">
        <v>0.08</v>
      </c>
      <c r="H306" s="110">
        <v>200</v>
      </c>
      <c r="I306" s="111">
        <v>5070.42</v>
      </c>
      <c r="J306" s="112">
        <f t="shared" si="32"/>
        <v>0.25260329757647992</v>
      </c>
      <c r="K306" s="110">
        <v>0</v>
      </c>
      <c r="L306" s="113">
        <f t="shared" si="33"/>
        <v>402.72</v>
      </c>
      <c r="M306" s="113">
        <f t="shared" si="34"/>
        <v>16</v>
      </c>
      <c r="N306" s="113">
        <f t="shared" si="35"/>
        <v>5086.42</v>
      </c>
      <c r="O306" s="112">
        <f t="shared" si="36"/>
        <v>0.25260329757647992</v>
      </c>
      <c r="P306" s="110" t="str">
        <f t="shared" si="37"/>
        <v>no</v>
      </c>
      <c r="Q306" s="114">
        <f t="shared" si="38"/>
        <v>0</v>
      </c>
      <c r="R306" s="115">
        <f t="shared" si="39"/>
        <v>0</v>
      </c>
      <c r="S306" t="e">
        <f>VLOOKUP(A306,'[4]ANEXO 01'!$B$4:$D$5,3,0)</f>
        <v>#N/A</v>
      </c>
    </row>
    <row r="307" spans="1:19" hidden="1">
      <c r="A307" s="105" t="s">
        <v>734</v>
      </c>
      <c r="B307" s="106" t="s">
        <v>735</v>
      </c>
      <c r="C307" s="107" t="s">
        <v>129</v>
      </c>
      <c r="D307" s="108">
        <v>56945000</v>
      </c>
      <c r="E307" s="109">
        <v>5694500</v>
      </c>
      <c r="F307" s="110"/>
      <c r="G307" s="109">
        <v>0.1</v>
      </c>
      <c r="H307" s="110">
        <v>200</v>
      </c>
      <c r="I307" s="111">
        <v>5070.42</v>
      </c>
      <c r="J307" s="112">
        <f t="shared" si="32"/>
        <v>8.9391869347616121E-4</v>
      </c>
      <c r="K307" s="110">
        <v>4</v>
      </c>
      <c r="L307" s="113">
        <f t="shared" si="33"/>
        <v>113890</v>
      </c>
      <c r="M307" s="113">
        <f t="shared" si="34"/>
        <v>20</v>
      </c>
      <c r="N307" s="113">
        <f t="shared" si="35"/>
        <v>5090.42</v>
      </c>
      <c r="O307" s="112">
        <f t="shared" si="36"/>
        <v>8.9391869347616121E-4</v>
      </c>
      <c r="P307" s="110" t="str">
        <f t="shared" si="37"/>
        <v>control</v>
      </c>
      <c r="Q307" s="114">
        <f t="shared" si="38"/>
        <v>22</v>
      </c>
      <c r="R307" s="115">
        <f t="shared" si="39"/>
        <v>4</v>
      </c>
      <c r="S307" t="e">
        <f>VLOOKUP(A307,'[4]ANEXO 01'!$B$4:$D$5,3,0)</f>
        <v>#N/A</v>
      </c>
    </row>
    <row r="308" spans="1:19" hidden="1">
      <c r="A308" s="105" t="s">
        <v>736</v>
      </c>
      <c r="B308" s="106" t="s">
        <v>737</v>
      </c>
      <c r="C308" s="107" t="s">
        <v>129</v>
      </c>
      <c r="D308" s="108">
        <v>2514400</v>
      </c>
      <c r="E308" s="109">
        <v>1734935.9999999998</v>
      </c>
      <c r="F308" s="110"/>
      <c r="G308" s="109">
        <v>0.69</v>
      </c>
      <c r="H308" s="110">
        <v>200</v>
      </c>
      <c r="I308" s="111">
        <v>5070.42</v>
      </c>
      <c r="J308" s="112">
        <f t="shared" si="32"/>
        <v>3.0020819211774965E-3</v>
      </c>
      <c r="K308" s="110">
        <v>4</v>
      </c>
      <c r="L308" s="113">
        <f t="shared" si="33"/>
        <v>34698.719999999994</v>
      </c>
      <c r="M308" s="113">
        <f t="shared" si="34"/>
        <v>138</v>
      </c>
      <c r="N308" s="113">
        <f t="shared" si="35"/>
        <v>5208.42</v>
      </c>
      <c r="O308" s="112">
        <f t="shared" si="36"/>
        <v>3.0020819211774965E-3</v>
      </c>
      <c r="P308" s="110" t="str">
        <f t="shared" si="37"/>
        <v>control</v>
      </c>
      <c r="Q308" s="114">
        <f t="shared" si="38"/>
        <v>6</v>
      </c>
      <c r="R308" s="115">
        <f t="shared" si="39"/>
        <v>4</v>
      </c>
      <c r="S308" t="e">
        <f>VLOOKUP(A308,'[4]ANEXO 01'!$B$4:$D$5,3,0)</f>
        <v>#N/A</v>
      </c>
    </row>
    <row r="309" spans="1:19" hidden="1">
      <c r="A309" s="105" t="s">
        <v>738</v>
      </c>
      <c r="B309" s="106" t="s">
        <v>739</v>
      </c>
      <c r="C309" s="107" t="s">
        <v>129</v>
      </c>
      <c r="D309" s="108">
        <v>1335400</v>
      </c>
      <c r="E309" s="109">
        <v>2230118</v>
      </c>
      <c r="F309" s="110"/>
      <c r="G309" s="109">
        <v>1.67</v>
      </c>
      <c r="H309" s="110">
        <v>200</v>
      </c>
      <c r="I309" s="111">
        <v>5070.42</v>
      </c>
      <c r="J309" s="112">
        <f t="shared" si="32"/>
        <v>2.4233784938734182E-3</v>
      </c>
      <c r="K309" s="110">
        <v>4</v>
      </c>
      <c r="L309" s="113">
        <f t="shared" si="33"/>
        <v>44602.36</v>
      </c>
      <c r="M309" s="113">
        <f t="shared" si="34"/>
        <v>334</v>
      </c>
      <c r="N309" s="113">
        <f t="shared" si="35"/>
        <v>5404.42</v>
      </c>
      <c r="O309" s="112">
        <f t="shared" si="36"/>
        <v>2.4233784938734182E-3</v>
      </c>
      <c r="P309" s="110" t="str">
        <f t="shared" si="37"/>
        <v>control</v>
      </c>
      <c r="Q309" s="114">
        <f t="shared" si="38"/>
        <v>8</v>
      </c>
      <c r="R309" s="115">
        <f t="shared" si="39"/>
        <v>4</v>
      </c>
      <c r="S309" t="e">
        <f>VLOOKUP(A309,'[4]ANEXO 01'!$B$4:$D$5,3,0)</f>
        <v>#N/A</v>
      </c>
    </row>
    <row r="310" spans="1:19" hidden="1">
      <c r="A310" s="105" t="s">
        <v>740</v>
      </c>
      <c r="B310" s="106" t="s">
        <v>741</v>
      </c>
      <c r="C310" s="107" t="s">
        <v>129</v>
      </c>
      <c r="D310" s="108">
        <v>76300</v>
      </c>
      <c r="E310" s="109">
        <v>1339065</v>
      </c>
      <c r="F310" s="110"/>
      <c r="G310" s="109">
        <v>17.55</v>
      </c>
      <c r="H310" s="110">
        <v>200</v>
      </c>
      <c r="I310" s="111">
        <v>5070.42</v>
      </c>
      <c r="J310" s="112">
        <f t="shared" si="32"/>
        <v>6.4077696004301507E-3</v>
      </c>
      <c r="K310" s="110">
        <v>3</v>
      </c>
      <c r="L310" s="113">
        <f t="shared" si="33"/>
        <v>26781.3</v>
      </c>
      <c r="M310" s="113">
        <f t="shared" si="34"/>
        <v>3510</v>
      </c>
      <c r="N310" s="113">
        <f t="shared" si="35"/>
        <v>8580.42</v>
      </c>
      <c r="O310" s="112">
        <f t="shared" si="36"/>
        <v>6.4077696004301507E-3</v>
      </c>
      <c r="P310" s="110" t="str">
        <f t="shared" si="37"/>
        <v>control</v>
      </c>
      <c r="Q310" s="114">
        <f t="shared" si="38"/>
        <v>3</v>
      </c>
      <c r="R310" s="115">
        <f t="shared" si="39"/>
        <v>3</v>
      </c>
      <c r="S310" t="e">
        <f>VLOOKUP(A310,'[4]ANEXO 01'!$B$4:$D$5,3,0)</f>
        <v>#N/A</v>
      </c>
    </row>
    <row r="311" spans="1:19" hidden="1">
      <c r="A311" s="105" t="s">
        <v>742</v>
      </c>
      <c r="B311" s="106" t="s">
        <v>743</v>
      </c>
      <c r="C311" s="107" t="s">
        <v>129</v>
      </c>
      <c r="D311" s="108">
        <v>4636600</v>
      </c>
      <c r="E311" s="109">
        <v>370928</v>
      </c>
      <c r="F311" s="110"/>
      <c r="G311" s="109">
        <v>0.08</v>
      </c>
      <c r="H311" s="110">
        <v>200</v>
      </c>
      <c r="I311" s="111">
        <v>5070.42</v>
      </c>
      <c r="J311" s="112">
        <f t="shared" si="32"/>
        <v>1.3712688176681189E-2</v>
      </c>
      <c r="K311" s="110">
        <v>1</v>
      </c>
      <c r="L311" s="113">
        <f t="shared" si="33"/>
        <v>7418.56</v>
      </c>
      <c r="M311" s="113">
        <f t="shared" si="34"/>
        <v>16</v>
      </c>
      <c r="N311" s="113">
        <f t="shared" si="35"/>
        <v>5086.42</v>
      </c>
      <c r="O311" s="112">
        <f t="shared" si="36"/>
        <v>1.3712688176681189E-2</v>
      </c>
      <c r="P311" s="110" t="str">
        <f t="shared" si="37"/>
        <v>control</v>
      </c>
      <c r="Q311" s="114">
        <f t="shared" si="38"/>
        <v>1</v>
      </c>
      <c r="R311" s="115">
        <f t="shared" si="39"/>
        <v>1</v>
      </c>
      <c r="S311" t="e">
        <f>VLOOKUP(A311,'[4]ANEXO 01'!$B$4:$D$5,3,0)</f>
        <v>#N/A</v>
      </c>
    </row>
    <row r="312" spans="1:19" hidden="1">
      <c r="A312" s="105" t="s">
        <v>744</v>
      </c>
      <c r="B312" s="106" t="s">
        <v>745</v>
      </c>
      <c r="C312" s="107" t="s">
        <v>129</v>
      </c>
      <c r="D312" s="108">
        <v>2806550</v>
      </c>
      <c r="E312" s="109">
        <v>1262947.5</v>
      </c>
      <c r="F312" s="110"/>
      <c r="G312" s="109">
        <v>0.45</v>
      </c>
      <c r="H312" s="110">
        <v>270</v>
      </c>
      <c r="I312" s="111">
        <v>6200.2800000000007</v>
      </c>
      <c r="J312" s="112">
        <f t="shared" si="32"/>
        <v>5.005576241292691E-3</v>
      </c>
      <c r="K312" s="110">
        <v>3</v>
      </c>
      <c r="L312" s="113">
        <f t="shared" si="33"/>
        <v>25258.95</v>
      </c>
      <c r="M312" s="113">
        <f t="shared" si="34"/>
        <v>121.5</v>
      </c>
      <c r="N312" s="113">
        <f t="shared" si="35"/>
        <v>6321.7800000000007</v>
      </c>
      <c r="O312" s="112">
        <f t="shared" si="36"/>
        <v>5.005576241292691E-3</v>
      </c>
      <c r="P312" s="110" t="str">
        <f t="shared" si="37"/>
        <v>control</v>
      </c>
      <c r="Q312" s="114">
        <f t="shared" si="38"/>
        <v>3</v>
      </c>
      <c r="R312" s="115">
        <f t="shared" si="39"/>
        <v>3</v>
      </c>
      <c r="S312" t="e">
        <f>VLOOKUP(A312,'[4]ANEXO 01'!$B$4:$D$5,3,0)</f>
        <v>#N/A</v>
      </c>
    </row>
    <row r="313" spans="1:19" hidden="1">
      <c r="A313" s="105" t="s">
        <v>746</v>
      </c>
      <c r="B313" s="106" t="s">
        <v>747</v>
      </c>
      <c r="C313" s="107" t="s">
        <v>129</v>
      </c>
      <c r="D313" s="108">
        <v>1627700</v>
      </c>
      <c r="E313" s="109">
        <v>781296</v>
      </c>
      <c r="F313" s="110"/>
      <c r="G313" s="109">
        <v>0.48</v>
      </c>
      <c r="H313" s="110">
        <v>200</v>
      </c>
      <c r="I313" s="111">
        <v>5070.42</v>
      </c>
      <c r="J313" s="112">
        <f t="shared" si="32"/>
        <v>6.6126282484487318E-3</v>
      </c>
      <c r="K313" s="110">
        <v>3</v>
      </c>
      <c r="L313" s="113">
        <f t="shared" si="33"/>
        <v>15625.92</v>
      </c>
      <c r="M313" s="113">
        <f t="shared" si="34"/>
        <v>96</v>
      </c>
      <c r="N313" s="113">
        <f t="shared" si="35"/>
        <v>5166.42</v>
      </c>
      <c r="O313" s="112">
        <f t="shared" si="36"/>
        <v>6.6126282484487318E-3</v>
      </c>
      <c r="P313" s="110" t="str">
        <f t="shared" si="37"/>
        <v>control</v>
      </c>
      <c r="Q313" s="114">
        <f t="shared" si="38"/>
        <v>3</v>
      </c>
      <c r="R313" s="115">
        <f t="shared" si="39"/>
        <v>3</v>
      </c>
      <c r="S313" t="e">
        <f>VLOOKUP(A313,'[4]ANEXO 01'!$B$4:$D$5,3,0)</f>
        <v>#N/A</v>
      </c>
    </row>
    <row r="314" spans="1:19" hidden="1">
      <c r="A314" s="105" t="s">
        <v>748</v>
      </c>
      <c r="B314" s="106" t="s">
        <v>749</v>
      </c>
      <c r="C314" s="107" t="s">
        <v>129</v>
      </c>
      <c r="D314" s="108">
        <v>20730</v>
      </c>
      <c r="E314" s="109">
        <v>1012463.5649999999</v>
      </c>
      <c r="F314" s="110"/>
      <c r="G314" s="109">
        <v>48.840499999999999</v>
      </c>
      <c r="H314" s="110">
        <v>200</v>
      </c>
      <c r="I314" s="111">
        <v>5070.42</v>
      </c>
      <c r="J314" s="112">
        <f t="shared" si="32"/>
        <v>1.4655855788746334E-2</v>
      </c>
      <c r="K314" s="110">
        <v>1</v>
      </c>
      <c r="L314" s="113">
        <f t="shared" si="33"/>
        <v>20249.2713</v>
      </c>
      <c r="M314" s="113">
        <f t="shared" si="34"/>
        <v>9768.1</v>
      </c>
      <c r="N314" s="113">
        <f t="shared" si="35"/>
        <v>14838.52</v>
      </c>
      <c r="O314" s="112">
        <f t="shared" si="36"/>
        <v>1.4655855788746334E-2</v>
      </c>
      <c r="P314" s="110" t="str">
        <f t="shared" si="37"/>
        <v>control</v>
      </c>
      <c r="Q314" s="114">
        <f t="shared" si="38"/>
        <v>1</v>
      </c>
      <c r="R314" s="115">
        <f t="shared" si="39"/>
        <v>1</v>
      </c>
      <c r="S314" t="e">
        <f>VLOOKUP(A314,'[4]ANEXO 01'!$B$4:$D$5,3,0)</f>
        <v>#N/A</v>
      </c>
    </row>
    <row r="315" spans="1:19" hidden="1">
      <c r="A315" s="105" t="s">
        <v>750</v>
      </c>
      <c r="B315" s="106" t="s">
        <v>751</v>
      </c>
      <c r="C315" s="107" t="s">
        <v>129</v>
      </c>
      <c r="D315" s="108">
        <v>35500</v>
      </c>
      <c r="E315" s="109">
        <v>426710</v>
      </c>
      <c r="F315" s="110"/>
      <c r="G315" s="109">
        <v>12.02</v>
      </c>
      <c r="H315" s="110">
        <v>270</v>
      </c>
      <c r="I315" s="111">
        <v>6200.2800000000007</v>
      </c>
      <c r="J315" s="112">
        <f t="shared" si="32"/>
        <v>2.2136064305968924E-2</v>
      </c>
      <c r="K315" s="110">
        <v>0</v>
      </c>
      <c r="L315" s="113">
        <f t="shared" si="33"/>
        <v>8534.2000000000007</v>
      </c>
      <c r="M315" s="113">
        <f t="shared" si="34"/>
        <v>3245.4</v>
      </c>
      <c r="N315" s="113">
        <f t="shared" si="35"/>
        <v>9445.68</v>
      </c>
      <c r="O315" s="112">
        <f t="shared" si="36"/>
        <v>2.2136064305968924E-2</v>
      </c>
      <c r="P315" s="110" t="str">
        <f t="shared" si="37"/>
        <v>no</v>
      </c>
      <c r="Q315" s="114">
        <f t="shared" si="38"/>
        <v>0</v>
      </c>
      <c r="R315" s="115">
        <f t="shared" si="39"/>
        <v>0</v>
      </c>
      <c r="S315" t="e">
        <f>VLOOKUP(A315,'[4]ANEXO 01'!$B$4:$D$5,3,0)</f>
        <v>#N/A</v>
      </c>
    </row>
    <row r="316" spans="1:19" hidden="1">
      <c r="A316" s="105" t="s">
        <v>752</v>
      </c>
      <c r="B316" s="106" t="s">
        <v>753</v>
      </c>
      <c r="C316" s="107" t="s">
        <v>129</v>
      </c>
      <c r="D316" s="108">
        <v>235850</v>
      </c>
      <c r="E316" s="109">
        <v>950475.50000000012</v>
      </c>
      <c r="F316" s="110"/>
      <c r="G316" s="109">
        <v>4.03</v>
      </c>
      <c r="H316" s="110">
        <v>120</v>
      </c>
      <c r="I316" s="111">
        <v>4311.1900000000005</v>
      </c>
      <c r="J316" s="112">
        <f t="shared" si="32"/>
        <v>5.0446224021555531E-3</v>
      </c>
      <c r="K316" s="110">
        <v>3</v>
      </c>
      <c r="L316" s="113">
        <f t="shared" si="33"/>
        <v>19009.510000000002</v>
      </c>
      <c r="M316" s="113">
        <f t="shared" si="34"/>
        <v>483.6</v>
      </c>
      <c r="N316" s="113">
        <f t="shared" si="35"/>
        <v>4794.7900000000009</v>
      </c>
      <c r="O316" s="112">
        <f t="shared" si="36"/>
        <v>5.0446224021555531E-3</v>
      </c>
      <c r="P316" s="110" t="str">
        <f t="shared" si="37"/>
        <v>control</v>
      </c>
      <c r="Q316" s="114">
        <f t="shared" si="38"/>
        <v>3</v>
      </c>
      <c r="R316" s="115">
        <f t="shared" si="39"/>
        <v>3</v>
      </c>
      <c r="S316" t="e">
        <f>VLOOKUP(A316,'[4]ANEXO 01'!$B$4:$D$5,3,0)</f>
        <v>#N/A</v>
      </c>
    </row>
    <row r="317" spans="1:19" hidden="1">
      <c r="A317" s="105" t="s">
        <v>754</v>
      </c>
      <c r="B317" s="106" t="s">
        <v>755</v>
      </c>
      <c r="C317" s="107" t="s">
        <v>129</v>
      </c>
      <c r="D317" s="108">
        <v>11391900</v>
      </c>
      <c r="E317" s="109">
        <v>1139190</v>
      </c>
      <c r="F317" s="110"/>
      <c r="G317" s="109">
        <v>0.1</v>
      </c>
      <c r="H317" s="110">
        <v>200</v>
      </c>
      <c r="I317" s="111">
        <v>5070.42</v>
      </c>
      <c r="J317" s="112">
        <f t="shared" si="32"/>
        <v>4.468455657089687E-3</v>
      </c>
      <c r="K317" s="110">
        <v>4</v>
      </c>
      <c r="L317" s="113">
        <f t="shared" si="33"/>
        <v>22783.8</v>
      </c>
      <c r="M317" s="113">
        <f t="shared" si="34"/>
        <v>20</v>
      </c>
      <c r="N317" s="113">
        <f t="shared" si="35"/>
        <v>5090.42</v>
      </c>
      <c r="O317" s="112">
        <f t="shared" si="36"/>
        <v>4.468455657089687E-3</v>
      </c>
      <c r="P317" s="110" t="str">
        <f t="shared" si="37"/>
        <v>control</v>
      </c>
      <c r="Q317" s="114">
        <f t="shared" si="38"/>
        <v>4</v>
      </c>
      <c r="R317" s="115">
        <f t="shared" si="39"/>
        <v>4</v>
      </c>
      <c r="S317" t="e">
        <f>VLOOKUP(A317,'[4]ANEXO 01'!$B$4:$D$5,3,0)</f>
        <v>#N/A</v>
      </c>
    </row>
    <row r="318" spans="1:19" hidden="1">
      <c r="A318" s="105" t="s">
        <v>756</v>
      </c>
      <c r="B318" s="106" t="s">
        <v>757</v>
      </c>
      <c r="C318" s="107" t="s">
        <v>129</v>
      </c>
      <c r="D318" s="108">
        <v>1110850</v>
      </c>
      <c r="E318" s="109">
        <v>1244152.0000000002</v>
      </c>
      <c r="F318" s="110"/>
      <c r="G318" s="109">
        <v>1.1200000000000001</v>
      </c>
      <c r="H318" s="110">
        <v>140</v>
      </c>
      <c r="I318" s="111">
        <v>6200.2800000000007</v>
      </c>
      <c r="J318" s="112">
        <f t="shared" si="32"/>
        <v>5.1095686057652115E-3</v>
      </c>
      <c r="K318" s="110">
        <v>3</v>
      </c>
      <c r="L318" s="113">
        <f t="shared" si="33"/>
        <v>24883.040000000005</v>
      </c>
      <c r="M318" s="113">
        <f t="shared" si="34"/>
        <v>156.80000000000001</v>
      </c>
      <c r="N318" s="113">
        <f t="shared" si="35"/>
        <v>6357.0800000000008</v>
      </c>
      <c r="O318" s="112">
        <f t="shared" si="36"/>
        <v>5.1095686057652115E-3</v>
      </c>
      <c r="P318" s="110" t="str">
        <f t="shared" si="37"/>
        <v>control</v>
      </c>
      <c r="Q318" s="114">
        <f t="shared" si="38"/>
        <v>3</v>
      </c>
      <c r="R318" s="115">
        <f t="shared" si="39"/>
        <v>3</v>
      </c>
      <c r="S318" t="e">
        <f>VLOOKUP(A318,'[4]ANEXO 01'!$B$4:$D$5,3,0)</f>
        <v>#N/A</v>
      </c>
    </row>
    <row r="319" spans="1:19" hidden="1">
      <c r="A319" s="105" t="s">
        <v>758</v>
      </c>
      <c r="B319" s="106" t="s">
        <v>759</v>
      </c>
      <c r="C319" s="107" t="s">
        <v>129</v>
      </c>
      <c r="D319" s="108">
        <v>279700</v>
      </c>
      <c r="E319" s="109">
        <v>483881</v>
      </c>
      <c r="F319" s="110"/>
      <c r="G319" s="109">
        <v>1.73</v>
      </c>
      <c r="H319" s="110">
        <v>200</v>
      </c>
      <c r="I319" s="111">
        <v>5070.42</v>
      </c>
      <c r="J319" s="112">
        <f t="shared" si="32"/>
        <v>1.119370258389976E-2</v>
      </c>
      <c r="K319" s="110">
        <v>1</v>
      </c>
      <c r="L319" s="113">
        <f t="shared" si="33"/>
        <v>9677.6200000000008</v>
      </c>
      <c r="M319" s="113">
        <f t="shared" si="34"/>
        <v>346</v>
      </c>
      <c r="N319" s="113">
        <f t="shared" si="35"/>
        <v>5416.42</v>
      </c>
      <c r="O319" s="112">
        <f t="shared" si="36"/>
        <v>1.119370258389976E-2</v>
      </c>
      <c r="P319" s="110" t="str">
        <f t="shared" si="37"/>
        <v>control</v>
      </c>
      <c r="Q319" s="114">
        <f t="shared" si="38"/>
        <v>1</v>
      </c>
      <c r="R319" s="115">
        <f t="shared" si="39"/>
        <v>1</v>
      </c>
      <c r="S319" t="e">
        <f>VLOOKUP(A319,'[4]ANEXO 01'!$B$4:$D$5,3,0)</f>
        <v>#N/A</v>
      </c>
    </row>
    <row r="320" spans="1:19" hidden="1">
      <c r="A320" s="105" t="s">
        <v>760</v>
      </c>
      <c r="B320" s="106" t="s">
        <v>761</v>
      </c>
      <c r="C320" s="107" t="s">
        <v>129</v>
      </c>
      <c r="D320" s="108">
        <v>1040100</v>
      </c>
      <c r="E320" s="109">
        <v>946491</v>
      </c>
      <c r="F320" s="110"/>
      <c r="G320" s="109">
        <v>0.91</v>
      </c>
      <c r="H320" s="110">
        <v>200</v>
      </c>
      <c r="I320" s="111">
        <v>5070.42</v>
      </c>
      <c r="J320" s="112">
        <f t="shared" si="32"/>
        <v>5.5493607440535624E-3</v>
      </c>
      <c r="K320" s="110">
        <v>3</v>
      </c>
      <c r="L320" s="113">
        <f t="shared" si="33"/>
        <v>18929.82</v>
      </c>
      <c r="M320" s="113">
        <f t="shared" si="34"/>
        <v>182</v>
      </c>
      <c r="N320" s="113">
        <f t="shared" si="35"/>
        <v>5252.42</v>
      </c>
      <c r="O320" s="112">
        <f t="shared" si="36"/>
        <v>5.5493607440535624E-3</v>
      </c>
      <c r="P320" s="110" t="str">
        <f t="shared" si="37"/>
        <v>control</v>
      </c>
      <c r="Q320" s="114">
        <f t="shared" si="38"/>
        <v>3</v>
      </c>
      <c r="R320" s="115">
        <f t="shared" si="39"/>
        <v>3</v>
      </c>
      <c r="S320" t="e">
        <f>VLOOKUP(A320,'[4]ANEXO 01'!$B$4:$D$5,3,0)</f>
        <v>#N/A</v>
      </c>
    </row>
    <row r="321" spans="1:19" hidden="1">
      <c r="A321" s="105" t="s">
        <v>762</v>
      </c>
      <c r="B321" s="106" t="s">
        <v>763</v>
      </c>
      <c r="C321" s="107" t="s">
        <v>129</v>
      </c>
      <c r="D321" s="108">
        <v>447475</v>
      </c>
      <c r="E321" s="109">
        <v>434050.75</v>
      </c>
      <c r="F321" s="110"/>
      <c r="G321" s="109">
        <v>0.97</v>
      </c>
      <c r="H321" s="110">
        <v>260</v>
      </c>
      <c r="I321" s="111">
        <v>6200.2800000000007</v>
      </c>
      <c r="J321" s="112">
        <f t="shared" si="32"/>
        <v>1.4865727106795693E-2</v>
      </c>
      <c r="K321" s="110">
        <v>1</v>
      </c>
      <c r="L321" s="113">
        <f t="shared" si="33"/>
        <v>8681.0149999999994</v>
      </c>
      <c r="M321" s="113">
        <f t="shared" si="34"/>
        <v>252.2</v>
      </c>
      <c r="N321" s="113">
        <f t="shared" si="35"/>
        <v>6452.4800000000005</v>
      </c>
      <c r="O321" s="112">
        <f t="shared" si="36"/>
        <v>1.4865727106795693E-2</v>
      </c>
      <c r="P321" s="110" t="str">
        <f t="shared" si="37"/>
        <v>control</v>
      </c>
      <c r="Q321" s="114">
        <f t="shared" si="38"/>
        <v>1</v>
      </c>
      <c r="R321" s="115">
        <f t="shared" si="39"/>
        <v>1</v>
      </c>
      <c r="S321" t="e">
        <f>VLOOKUP(A321,'[4]ANEXO 01'!$B$4:$D$5,3,0)</f>
        <v>#N/A</v>
      </c>
    </row>
    <row r="322" spans="1:19" hidden="1">
      <c r="A322" s="105" t="s">
        <v>764</v>
      </c>
      <c r="B322" s="106" t="s">
        <v>765</v>
      </c>
      <c r="C322" s="107" t="s">
        <v>129</v>
      </c>
      <c r="D322" s="108">
        <v>535115</v>
      </c>
      <c r="E322" s="109">
        <v>2145811.15</v>
      </c>
      <c r="F322" s="110"/>
      <c r="G322" s="109">
        <v>4.01</v>
      </c>
      <c r="H322" s="110">
        <v>200</v>
      </c>
      <c r="I322" s="111">
        <v>5070.42</v>
      </c>
      <c r="J322" s="112">
        <f t="shared" si="32"/>
        <v>2.7366900391024625E-3</v>
      </c>
      <c r="K322" s="110">
        <v>4</v>
      </c>
      <c r="L322" s="113">
        <f t="shared" si="33"/>
        <v>42916.222999999998</v>
      </c>
      <c r="M322" s="113">
        <f t="shared" si="34"/>
        <v>802</v>
      </c>
      <c r="N322" s="113">
        <f t="shared" si="35"/>
        <v>5872.42</v>
      </c>
      <c r="O322" s="112">
        <f t="shared" si="36"/>
        <v>2.7366900391024625E-3</v>
      </c>
      <c r="P322" s="110" t="str">
        <f t="shared" si="37"/>
        <v>control</v>
      </c>
      <c r="Q322" s="114">
        <f t="shared" si="38"/>
        <v>7</v>
      </c>
      <c r="R322" s="115">
        <f t="shared" si="39"/>
        <v>4</v>
      </c>
      <c r="S322" t="e">
        <f>VLOOKUP(A322,'[4]ANEXO 01'!$B$4:$D$5,3,0)</f>
        <v>#N/A</v>
      </c>
    </row>
    <row r="323" spans="1:19" hidden="1">
      <c r="A323" s="105" t="s">
        <v>766</v>
      </c>
      <c r="B323" s="106" t="s">
        <v>767</v>
      </c>
      <c r="C323" s="107" t="s">
        <v>129</v>
      </c>
      <c r="D323" s="108">
        <v>2906700</v>
      </c>
      <c r="E323" s="109">
        <v>1511484</v>
      </c>
      <c r="F323" s="110"/>
      <c r="G323" s="109">
        <v>0.52</v>
      </c>
      <c r="H323" s="110">
        <v>200</v>
      </c>
      <c r="I323" s="111">
        <v>5070.42</v>
      </c>
      <c r="J323" s="112">
        <f t="shared" si="32"/>
        <v>3.4234037541912453E-3</v>
      </c>
      <c r="K323" s="110">
        <v>4</v>
      </c>
      <c r="L323" s="113">
        <f t="shared" si="33"/>
        <v>30229.68</v>
      </c>
      <c r="M323" s="113">
        <f t="shared" si="34"/>
        <v>104</v>
      </c>
      <c r="N323" s="113">
        <f t="shared" si="35"/>
        <v>5174.42</v>
      </c>
      <c r="O323" s="112">
        <f t="shared" si="36"/>
        <v>3.4234037541912453E-3</v>
      </c>
      <c r="P323" s="110" t="str">
        <f t="shared" si="37"/>
        <v>control</v>
      </c>
      <c r="Q323" s="114">
        <f t="shared" si="38"/>
        <v>5</v>
      </c>
      <c r="R323" s="115">
        <f t="shared" si="39"/>
        <v>4</v>
      </c>
      <c r="S323" t="e">
        <f>VLOOKUP(A323,'[4]ANEXO 01'!$B$4:$D$5,3,0)</f>
        <v>#N/A</v>
      </c>
    </row>
    <row r="324" spans="1:19" hidden="1">
      <c r="A324" s="105" t="s">
        <v>768</v>
      </c>
      <c r="B324" s="106" t="s">
        <v>769</v>
      </c>
      <c r="C324" s="107" t="s">
        <v>129</v>
      </c>
      <c r="D324" s="108">
        <v>429700</v>
      </c>
      <c r="E324" s="109">
        <v>644550</v>
      </c>
      <c r="F324" s="110"/>
      <c r="G324" s="109">
        <v>1.5</v>
      </c>
      <c r="H324" s="110">
        <v>200</v>
      </c>
      <c r="I324" s="111">
        <v>5070.42</v>
      </c>
      <c r="J324" s="112">
        <f t="shared" ref="J324:J387" si="40">((H324*G324)+I324)/E324</f>
        <v>8.3320456132185243E-3</v>
      </c>
      <c r="K324" s="110">
        <v>2</v>
      </c>
      <c r="L324" s="113">
        <f t="shared" ref="L324:L387" si="41">E324*0.02</f>
        <v>12891</v>
      </c>
      <c r="M324" s="113">
        <f t="shared" ref="M324:M387" si="42">H324*G324</f>
        <v>300</v>
      </c>
      <c r="N324" s="113">
        <f t="shared" ref="N324:N387" si="43">M324+I324</f>
        <v>5370.42</v>
      </c>
      <c r="O324" s="112">
        <f t="shared" ref="O324:O387" si="44">N324/E324</f>
        <v>8.3320456132185243E-3</v>
      </c>
      <c r="P324" s="110" t="str">
        <f t="shared" ref="P324:P387" si="45">IF(N324&gt;L324,"no","control")</f>
        <v>control</v>
      </c>
      <c r="Q324" s="114">
        <f t="shared" si="38"/>
        <v>2</v>
      </c>
      <c r="R324" s="115">
        <f t="shared" si="39"/>
        <v>2</v>
      </c>
      <c r="S324" t="e">
        <f>VLOOKUP(A324,'[4]ANEXO 01'!$B$4:$D$5,3,0)</f>
        <v>#N/A</v>
      </c>
    </row>
    <row r="325" spans="1:19" hidden="1">
      <c r="A325" s="105" t="s">
        <v>770</v>
      </c>
      <c r="B325" s="106" t="s">
        <v>771</v>
      </c>
      <c r="C325" s="107" t="s">
        <v>129</v>
      </c>
      <c r="D325" s="108">
        <v>1820</v>
      </c>
      <c r="E325" s="109">
        <v>230230</v>
      </c>
      <c r="F325" s="110"/>
      <c r="G325" s="109">
        <v>126.5</v>
      </c>
      <c r="H325" s="110">
        <v>270</v>
      </c>
      <c r="I325" s="111">
        <v>6200.2800000000007</v>
      </c>
      <c r="J325" s="112">
        <f t="shared" si="40"/>
        <v>0.17528245667376102</v>
      </c>
      <c r="K325" s="110">
        <v>0</v>
      </c>
      <c r="L325" s="113">
        <f t="shared" si="41"/>
        <v>4604.6000000000004</v>
      </c>
      <c r="M325" s="113">
        <f t="shared" si="42"/>
        <v>34155</v>
      </c>
      <c r="N325" s="113">
        <f t="shared" si="43"/>
        <v>40355.279999999999</v>
      </c>
      <c r="O325" s="112">
        <f t="shared" si="44"/>
        <v>0.17528245667376102</v>
      </c>
      <c r="P325" s="110" t="str">
        <f t="shared" si="45"/>
        <v>no</v>
      </c>
      <c r="Q325" s="114">
        <f t="shared" ref="Q325:Q388" si="46">ROUNDDOWN((L325/N325),0)</f>
        <v>0</v>
      </c>
      <c r="R325" s="115">
        <f t="shared" ref="R325:R388" si="47">IFERROR(IF(0.02/O325&gt;4,4,IF(0.02/O325&lt;=4,ROUNDDOWN(0.02/O325,0),0)),"")</f>
        <v>0</v>
      </c>
      <c r="S325" t="e">
        <f>VLOOKUP(A325,'[4]ANEXO 01'!$B$4:$D$5,3,0)</f>
        <v>#N/A</v>
      </c>
    </row>
    <row r="326" spans="1:19" hidden="1">
      <c r="A326" s="105" t="s">
        <v>772</v>
      </c>
      <c r="B326" s="106" t="s">
        <v>773</v>
      </c>
      <c r="C326" s="107" t="s">
        <v>129</v>
      </c>
      <c r="D326" s="108">
        <v>540</v>
      </c>
      <c r="E326" s="109">
        <v>75664.800000000003</v>
      </c>
      <c r="F326" s="110"/>
      <c r="G326" s="109">
        <v>140.12</v>
      </c>
      <c r="H326" s="110">
        <v>260</v>
      </c>
      <c r="I326" s="111">
        <v>6200.2800000000007</v>
      </c>
      <c r="J326" s="112">
        <f t="shared" si="40"/>
        <v>0.56342552944037383</v>
      </c>
      <c r="K326" s="110">
        <v>0</v>
      </c>
      <c r="L326" s="113">
        <f t="shared" si="41"/>
        <v>1513.296</v>
      </c>
      <c r="M326" s="113">
        <f t="shared" si="42"/>
        <v>36431.200000000004</v>
      </c>
      <c r="N326" s="113">
        <f t="shared" si="43"/>
        <v>42631.48</v>
      </c>
      <c r="O326" s="112">
        <f t="shared" si="44"/>
        <v>0.56342552944037383</v>
      </c>
      <c r="P326" s="110" t="str">
        <f t="shared" si="45"/>
        <v>no</v>
      </c>
      <c r="Q326" s="114">
        <f t="shared" si="46"/>
        <v>0</v>
      </c>
      <c r="R326" s="115">
        <f t="shared" si="47"/>
        <v>0</v>
      </c>
      <c r="S326" t="e">
        <f>VLOOKUP(A326,'[4]ANEXO 01'!$B$4:$D$5,3,0)</f>
        <v>#N/A</v>
      </c>
    </row>
    <row r="327" spans="1:19" hidden="1">
      <c r="A327" s="105" t="s">
        <v>774</v>
      </c>
      <c r="B327" s="106" t="s">
        <v>775</v>
      </c>
      <c r="C327" s="107" t="s">
        <v>129</v>
      </c>
      <c r="D327" s="108">
        <v>25500</v>
      </c>
      <c r="E327" s="109">
        <v>38250</v>
      </c>
      <c r="F327" s="110"/>
      <c r="G327" s="109">
        <v>1.5</v>
      </c>
      <c r="H327" s="110">
        <v>200</v>
      </c>
      <c r="I327" s="111">
        <v>5070.42</v>
      </c>
      <c r="J327" s="112">
        <f t="shared" si="40"/>
        <v>0.14040313725490197</v>
      </c>
      <c r="K327" s="110">
        <v>0</v>
      </c>
      <c r="L327" s="113">
        <f t="shared" si="41"/>
        <v>765</v>
      </c>
      <c r="M327" s="113">
        <f t="shared" si="42"/>
        <v>300</v>
      </c>
      <c r="N327" s="113">
        <f t="shared" si="43"/>
        <v>5370.42</v>
      </c>
      <c r="O327" s="112">
        <f t="shared" si="44"/>
        <v>0.14040313725490197</v>
      </c>
      <c r="P327" s="110" t="str">
        <f t="shared" si="45"/>
        <v>no</v>
      </c>
      <c r="Q327" s="114">
        <f t="shared" si="46"/>
        <v>0</v>
      </c>
      <c r="R327" s="115">
        <f t="shared" si="47"/>
        <v>0</v>
      </c>
      <c r="S327" t="e">
        <f>VLOOKUP(A327,'[4]ANEXO 01'!$B$4:$D$5,3,0)</f>
        <v>#N/A</v>
      </c>
    </row>
    <row r="328" spans="1:19" hidden="1">
      <c r="A328" s="105" t="s">
        <v>776</v>
      </c>
      <c r="B328" s="106" t="s">
        <v>777</v>
      </c>
      <c r="C328" s="107" t="s">
        <v>129</v>
      </c>
      <c r="D328" s="108">
        <v>446300</v>
      </c>
      <c r="E328" s="109">
        <v>1062194</v>
      </c>
      <c r="F328" s="110"/>
      <c r="G328" s="109">
        <v>2.38</v>
      </c>
      <c r="H328" s="110">
        <v>200</v>
      </c>
      <c r="I328" s="111">
        <v>5070.42</v>
      </c>
      <c r="J328" s="112">
        <f t="shared" si="40"/>
        <v>5.2216638391856859E-3</v>
      </c>
      <c r="K328" s="110">
        <v>3</v>
      </c>
      <c r="L328" s="113">
        <f t="shared" si="41"/>
        <v>21243.88</v>
      </c>
      <c r="M328" s="113">
        <f t="shared" si="42"/>
        <v>476</v>
      </c>
      <c r="N328" s="113">
        <f t="shared" si="43"/>
        <v>5546.42</v>
      </c>
      <c r="O328" s="112">
        <f t="shared" si="44"/>
        <v>5.2216638391856859E-3</v>
      </c>
      <c r="P328" s="110" t="str">
        <f t="shared" si="45"/>
        <v>control</v>
      </c>
      <c r="Q328" s="114">
        <f t="shared" si="46"/>
        <v>3</v>
      </c>
      <c r="R328" s="115">
        <f t="shared" si="47"/>
        <v>3</v>
      </c>
      <c r="S328" t="e">
        <f>VLOOKUP(A328,'[4]ANEXO 01'!$B$4:$D$5,3,0)</f>
        <v>#N/A</v>
      </c>
    </row>
    <row r="329" spans="1:19" hidden="1">
      <c r="A329" s="105" t="s">
        <v>778</v>
      </c>
      <c r="B329" s="106" t="s">
        <v>779</v>
      </c>
      <c r="C329" s="107" t="s">
        <v>129</v>
      </c>
      <c r="D329" s="108">
        <v>275950</v>
      </c>
      <c r="E329" s="109">
        <v>2034197.15925</v>
      </c>
      <c r="F329" s="110"/>
      <c r="G329" s="109">
        <v>7.3716150000000003</v>
      </c>
      <c r="H329" s="110">
        <v>240</v>
      </c>
      <c r="I329" s="111">
        <v>5825.1900000000005</v>
      </c>
      <c r="J329" s="112">
        <f t="shared" si="40"/>
        <v>3.7333537535761854E-3</v>
      </c>
      <c r="K329" s="110">
        <v>4</v>
      </c>
      <c r="L329" s="113">
        <f t="shared" si="41"/>
        <v>40683.943185000004</v>
      </c>
      <c r="M329" s="113">
        <f t="shared" si="42"/>
        <v>1769.1876</v>
      </c>
      <c r="N329" s="113">
        <f t="shared" si="43"/>
        <v>7594.3776000000007</v>
      </c>
      <c r="O329" s="112">
        <f t="shared" si="44"/>
        <v>3.7333537535761854E-3</v>
      </c>
      <c r="P329" s="110" t="str">
        <f t="shared" si="45"/>
        <v>control</v>
      </c>
      <c r="Q329" s="114">
        <f t="shared" si="46"/>
        <v>5</v>
      </c>
      <c r="R329" s="115">
        <f t="shared" si="47"/>
        <v>4</v>
      </c>
      <c r="S329" t="e">
        <f>VLOOKUP(A329,'[4]ANEXO 01'!$B$4:$D$5,3,0)</f>
        <v>#N/A</v>
      </c>
    </row>
    <row r="330" spans="1:19" hidden="1">
      <c r="A330" s="105" t="s">
        <v>780</v>
      </c>
      <c r="B330" s="106" t="s">
        <v>781</v>
      </c>
      <c r="C330" s="107" t="s">
        <v>129</v>
      </c>
      <c r="D330" s="108">
        <v>2068700</v>
      </c>
      <c r="E330" s="109">
        <v>351679</v>
      </c>
      <c r="F330" s="110"/>
      <c r="G330" s="109">
        <v>0.17</v>
      </c>
      <c r="H330" s="110">
        <v>200</v>
      </c>
      <c r="I330" s="111">
        <v>5070.42</v>
      </c>
      <c r="J330" s="112">
        <f t="shared" si="40"/>
        <v>1.4514429351766811E-2</v>
      </c>
      <c r="K330" s="110">
        <v>1</v>
      </c>
      <c r="L330" s="113">
        <f t="shared" si="41"/>
        <v>7033.58</v>
      </c>
      <c r="M330" s="113">
        <f t="shared" si="42"/>
        <v>34</v>
      </c>
      <c r="N330" s="113">
        <f t="shared" si="43"/>
        <v>5104.42</v>
      </c>
      <c r="O330" s="112">
        <f t="shared" si="44"/>
        <v>1.4514429351766811E-2</v>
      </c>
      <c r="P330" s="110" t="str">
        <f t="shared" si="45"/>
        <v>control</v>
      </c>
      <c r="Q330" s="114">
        <f t="shared" si="46"/>
        <v>1</v>
      </c>
      <c r="R330" s="115">
        <f t="shared" si="47"/>
        <v>1</v>
      </c>
      <c r="S330" t="e">
        <f>VLOOKUP(A330,'[4]ANEXO 01'!$B$4:$D$5,3,0)</f>
        <v>#N/A</v>
      </c>
    </row>
    <row r="331" spans="1:19" hidden="1">
      <c r="A331" s="105" t="s">
        <v>782</v>
      </c>
      <c r="B331" s="106" t="s">
        <v>783</v>
      </c>
      <c r="C331" s="107" t="s">
        <v>129</v>
      </c>
      <c r="D331" s="108">
        <v>46369000</v>
      </c>
      <c r="E331" s="109">
        <v>14838080</v>
      </c>
      <c r="F331" s="110"/>
      <c r="G331" s="109">
        <v>0.32</v>
      </c>
      <c r="H331" s="110">
        <v>200</v>
      </c>
      <c r="I331" s="111">
        <v>5070.42</v>
      </c>
      <c r="J331" s="112">
        <f t="shared" si="40"/>
        <v>3.4602994457503936E-4</v>
      </c>
      <c r="K331" s="110">
        <v>4</v>
      </c>
      <c r="L331" s="113">
        <f t="shared" si="41"/>
        <v>296761.60000000003</v>
      </c>
      <c r="M331" s="113">
        <f t="shared" si="42"/>
        <v>64</v>
      </c>
      <c r="N331" s="113">
        <f t="shared" si="43"/>
        <v>5134.42</v>
      </c>
      <c r="O331" s="112">
        <f t="shared" si="44"/>
        <v>3.4602994457503936E-4</v>
      </c>
      <c r="P331" s="110" t="str">
        <f t="shared" si="45"/>
        <v>control</v>
      </c>
      <c r="Q331" s="114">
        <f t="shared" si="46"/>
        <v>57</v>
      </c>
      <c r="R331" s="115">
        <f t="shared" si="47"/>
        <v>4</v>
      </c>
      <c r="S331" t="e">
        <f>VLOOKUP(A331,'[4]ANEXO 01'!$B$4:$D$5,3,0)</f>
        <v>#N/A</v>
      </c>
    </row>
    <row r="332" spans="1:19" hidden="1">
      <c r="A332" s="105" t="s">
        <v>784</v>
      </c>
      <c r="B332" s="106" t="s">
        <v>785</v>
      </c>
      <c r="C332" s="107" t="s">
        <v>129</v>
      </c>
      <c r="D332" s="108">
        <v>175150</v>
      </c>
      <c r="E332" s="109">
        <v>129611</v>
      </c>
      <c r="F332" s="110"/>
      <c r="G332" s="109">
        <v>0.74</v>
      </c>
      <c r="H332" s="110">
        <v>270</v>
      </c>
      <c r="I332" s="111">
        <v>6200.2800000000007</v>
      </c>
      <c r="J332" s="112">
        <f t="shared" si="40"/>
        <v>4.9379142202436527E-2</v>
      </c>
      <c r="K332" s="110">
        <v>0</v>
      </c>
      <c r="L332" s="113">
        <f t="shared" si="41"/>
        <v>2592.2200000000003</v>
      </c>
      <c r="M332" s="113">
        <f t="shared" si="42"/>
        <v>199.8</v>
      </c>
      <c r="N332" s="113">
        <f t="shared" si="43"/>
        <v>6400.0800000000008</v>
      </c>
      <c r="O332" s="112">
        <f t="shared" si="44"/>
        <v>4.9379142202436527E-2</v>
      </c>
      <c r="P332" s="110" t="str">
        <f t="shared" si="45"/>
        <v>no</v>
      </c>
      <c r="Q332" s="114">
        <f t="shared" si="46"/>
        <v>0</v>
      </c>
      <c r="R332" s="115">
        <f t="shared" si="47"/>
        <v>0</v>
      </c>
      <c r="S332" t="e">
        <f>VLOOKUP(A332,'[4]ANEXO 01'!$B$4:$D$5,3,0)</f>
        <v>#N/A</v>
      </c>
    </row>
    <row r="333" spans="1:19" hidden="1">
      <c r="A333" s="105" t="s">
        <v>786</v>
      </c>
      <c r="B333" s="106" t="s">
        <v>787</v>
      </c>
      <c r="C333" s="107" t="s">
        <v>129</v>
      </c>
      <c r="D333" s="108">
        <v>3831100</v>
      </c>
      <c r="E333" s="109">
        <v>689598</v>
      </c>
      <c r="F333" s="110"/>
      <c r="G333" s="109">
        <v>0.18</v>
      </c>
      <c r="H333" s="110">
        <v>200</v>
      </c>
      <c r="I333" s="111">
        <v>5070.42</v>
      </c>
      <c r="J333" s="112">
        <f t="shared" si="40"/>
        <v>7.4049228681057665E-3</v>
      </c>
      <c r="K333" s="110">
        <v>2</v>
      </c>
      <c r="L333" s="113">
        <f t="shared" si="41"/>
        <v>13791.960000000001</v>
      </c>
      <c r="M333" s="113">
        <f t="shared" si="42"/>
        <v>36</v>
      </c>
      <c r="N333" s="113">
        <f t="shared" si="43"/>
        <v>5106.42</v>
      </c>
      <c r="O333" s="112">
        <f t="shared" si="44"/>
        <v>7.4049228681057665E-3</v>
      </c>
      <c r="P333" s="110" t="str">
        <f t="shared" si="45"/>
        <v>control</v>
      </c>
      <c r="Q333" s="114">
        <f t="shared" si="46"/>
        <v>2</v>
      </c>
      <c r="R333" s="115">
        <f t="shared" si="47"/>
        <v>2</v>
      </c>
      <c r="S333" t="e">
        <f>VLOOKUP(A333,'[4]ANEXO 01'!$B$4:$D$5,3,0)</f>
        <v>#N/A</v>
      </c>
    </row>
    <row r="334" spans="1:19" hidden="1">
      <c r="A334" s="105" t="s">
        <v>788</v>
      </c>
      <c r="B334" s="106" t="s">
        <v>789</v>
      </c>
      <c r="C334" s="107" t="s">
        <v>129</v>
      </c>
      <c r="D334" s="108">
        <v>1498100</v>
      </c>
      <c r="E334" s="109">
        <v>1632929.0000000002</v>
      </c>
      <c r="F334" s="110"/>
      <c r="G334" s="109">
        <v>1.0900000000000001</v>
      </c>
      <c r="H334" s="110">
        <v>200</v>
      </c>
      <c r="I334" s="111">
        <v>5070.42</v>
      </c>
      <c r="J334" s="112">
        <f t="shared" si="40"/>
        <v>3.2386098844469045E-3</v>
      </c>
      <c r="K334" s="110">
        <v>4</v>
      </c>
      <c r="L334" s="113">
        <f t="shared" si="41"/>
        <v>32658.580000000005</v>
      </c>
      <c r="M334" s="113">
        <f t="shared" si="42"/>
        <v>218.00000000000003</v>
      </c>
      <c r="N334" s="113">
        <f t="shared" si="43"/>
        <v>5288.42</v>
      </c>
      <c r="O334" s="112">
        <f t="shared" si="44"/>
        <v>3.2386098844469045E-3</v>
      </c>
      <c r="P334" s="110" t="str">
        <f t="shared" si="45"/>
        <v>control</v>
      </c>
      <c r="Q334" s="114">
        <f t="shared" si="46"/>
        <v>6</v>
      </c>
      <c r="R334" s="115">
        <f t="shared" si="47"/>
        <v>4</v>
      </c>
      <c r="S334" t="e">
        <f>VLOOKUP(A334,'[4]ANEXO 01'!$B$4:$D$5,3,0)</f>
        <v>#N/A</v>
      </c>
    </row>
    <row r="335" spans="1:19" hidden="1">
      <c r="A335" s="105" t="s">
        <v>790</v>
      </c>
      <c r="B335" s="106" t="s">
        <v>791</v>
      </c>
      <c r="C335" s="107" t="s">
        <v>129</v>
      </c>
      <c r="D335" s="108">
        <v>645500</v>
      </c>
      <c r="E335" s="109">
        <v>142010</v>
      </c>
      <c r="F335" s="110"/>
      <c r="G335" s="109">
        <v>0.22</v>
      </c>
      <c r="H335" s="110">
        <v>200</v>
      </c>
      <c r="I335" s="111">
        <v>5070.42</v>
      </c>
      <c r="J335" s="112">
        <f t="shared" si="40"/>
        <v>3.6014506020702768E-2</v>
      </c>
      <c r="K335" s="110">
        <v>0</v>
      </c>
      <c r="L335" s="113">
        <f t="shared" si="41"/>
        <v>2840.2000000000003</v>
      </c>
      <c r="M335" s="113">
        <f t="shared" si="42"/>
        <v>44</v>
      </c>
      <c r="N335" s="113">
        <f t="shared" si="43"/>
        <v>5114.42</v>
      </c>
      <c r="O335" s="112">
        <f t="shared" si="44"/>
        <v>3.6014506020702768E-2</v>
      </c>
      <c r="P335" s="110" t="str">
        <f t="shared" si="45"/>
        <v>no</v>
      </c>
      <c r="Q335" s="114">
        <f t="shared" si="46"/>
        <v>0</v>
      </c>
      <c r="R335" s="115">
        <f t="shared" si="47"/>
        <v>0</v>
      </c>
      <c r="S335" t="e">
        <f>VLOOKUP(A335,'[4]ANEXO 01'!$B$4:$D$5,3,0)</f>
        <v>#N/A</v>
      </c>
    </row>
    <row r="336" spans="1:19" hidden="1">
      <c r="A336" s="105" t="s">
        <v>792</v>
      </c>
      <c r="B336" s="106" t="s">
        <v>793</v>
      </c>
      <c r="C336" s="107" t="s">
        <v>129</v>
      </c>
      <c r="D336" s="108">
        <v>40800</v>
      </c>
      <c r="E336" s="109">
        <v>150144</v>
      </c>
      <c r="F336" s="110"/>
      <c r="G336" s="109">
        <v>3.68</v>
      </c>
      <c r="H336" s="110">
        <v>120</v>
      </c>
      <c r="I336" s="111">
        <v>4311.1900000000005</v>
      </c>
      <c r="J336" s="112">
        <f t="shared" si="40"/>
        <v>3.1654877983802225E-2</v>
      </c>
      <c r="K336" s="110">
        <v>0</v>
      </c>
      <c r="L336" s="113">
        <f t="shared" si="41"/>
        <v>3002.88</v>
      </c>
      <c r="M336" s="113">
        <f t="shared" si="42"/>
        <v>441.6</v>
      </c>
      <c r="N336" s="113">
        <f t="shared" si="43"/>
        <v>4752.7900000000009</v>
      </c>
      <c r="O336" s="112">
        <f t="shared" si="44"/>
        <v>3.1654877983802225E-2</v>
      </c>
      <c r="P336" s="110" t="str">
        <f t="shared" si="45"/>
        <v>no</v>
      </c>
      <c r="Q336" s="114">
        <f t="shared" si="46"/>
        <v>0</v>
      </c>
      <c r="R336" s="115">
        <f t="shared" si="47"/>
        <v>0</v>
      </c>
      <c r="S336" t="e">
        <f>VLOOKUP(A336,'[4]ANEXO 01'!$B$4:$D$5,3,0)</f>
        <v>#N/A</v>
      </c>
    </row>
    <row r="337" spans="1:19" hidden="1">
      <c r="A337" s="105" t="s">
        <v>794</v>
      </c>
      <c r="B337" s="106" t="s">
        <v>795</v>
      </c>
      <c r="C337" s="107" t="s">
        <v>129</v>
      </c>
      <c r="D337" s="108">
        <v>5380</v>
      </c>
      <c r="E337" s="109">
        <v>413130.2</v>
      </c>
      <c r="F337" s="110"/>
      <c r="G337" s="109">
        <v>76.790000000000006</v>
      </c>
      <c r="H337" s="110">
        <v>240</v>
      </c>
      <c r="I337" s="111">
        <v>5825.1900000000005</v>
      </c>
      <c r="J337" s="112">
        <f t="shared" si="40"/>
        <v>5.8709796572605923E-2</v>
      </c>
      <c r="K337" s="110">
        <v>0</v>
      </c>
      <c r="L337" s="113">
        <f t="shared" si="41"/>
        <v>8262.6040000000012</v>
      </c>
      <c r="M337" s="113">
        <f t="shared" si="42"/>
        <v>18429.600000000002</v>
      </c>
      <c r="N337" s="113">
        <f t="shared" si="43"/>
        <v>24254.79</v>
      </c>
      <c r="O337" s="112">
        <f t="shared" si="44"/>
        <v>5.8709796572605923E-2</v>
      </c>
      <c r="P337" s="110" t="str">
        <f t="shared" si="45"/>
        <v>no</v>
      </c>
      <c r="Q337" s="114">
        <f t="shared" si="46"/>
        <v>0</v>
      </c>
      <c r="R337" s="115">
        <f t="shared" si="47"/>
        <v>0</v>
      </c>
      <c r="S337" t="e">
        <f>VLOOKUP(A337,'[4]ANEXO 01'!$B$4:$D$5,3,0)</f>
        <v>#N/A</v>
      </c>
    </row>
    <row r="338" spans="1:19" hidden="1">
      <c r="A338" s="105" t="s">
        <v>796</v>
      </c>
      <c r="B338" s="106" t="s">
        <v>797</v>
      </c>
      <c r="C338" s="107" t="s">
        <v>129</v>
      </c>
      <c r="D338" s="108">
        <v>3413400</v>
      </c>
      <c r="E338" s="109">
        <v>341340</v>
      </c>
      <c r="F338" s="110"/>
      <c r="G338" s="109">
        <v>0.1</v>
      </c>
      <c r="H338" s="110">
        <v>200</v>
      </c>
      <c r="I338" s="111">
        <v>5070.42</v>
      </c>
      <c r="J338" s="112">
        <f t="shared" si="40"/>
        <v>1.4913048573270053E-2</v>
      </c>
      <c r="K338" s="110">
        <v>1</v>
      </c>
      <c r="L338" s="113">
        <f t="shared" si="41"/>
        <v>6826.8</v>
      </c>
      <c r="M338" s="113">
        <f t="shared" si="42"/>
        <v>20</v>
      </c>
      <c r="N338" s="113">
        <f t="shared" si="43"/>
        <v>5090.42</v>
      </c>
      <c r="O338" s="112">
        <f t="shared" si="44"/>
        <v>1.4913048573270053E-2</v>
      </c>
      <c r="P338" s="110" t="str">
        <f t="shared" si="45"/>
        <v>control</v>
      </c>
      <c r="Q338" s="114">
        <f t="shared" si="46"/>
        <v>1</v>
      </c>
      <c r="R338" s="115">
        <f t="shared" si="47"/>
        <v>1</v>
      </c>
      <c r="S338" t="e">
        <f>VLOOKUP(A338,'[4]ANEXO 01'!$B$4:$D$5,3,0)</f>
        <v>#N/A</v>
      </c>
    </row>
    <row r="339" spans="1:19" hidden="1">
      <c r="A339" s="105" t="s">
        <v>798</v>
      </c>
      <c r="B339" s="106" t="s">
        <v>799</v>
      </c>
      <c r="C339" s="107" t="s">
        <v>129</v>
      </c>
      <c r="D339" s="108">
        <v>12850</v>
      </c>
      <c r="E339" s="109">
        <v>37265</v>
      </c>
      <c r="F339" s="110"/>
      <c r="G339" s="109">
        <v>2.9</v>
      </c>
      <c r="H339" s="110">
        <v>120</v>
      </c>
      <c r="I339" s="111">
        <v>4311.1900000000005</v>
      </c>
      <c r="J339" s="112">
        <f t="shared" si="40"/>
        <v>0.1250285790956662</v>
      </c>
      <c r="K339" s="110">
        <v>0</v>
      </c>
      <c r="L339" s="113">
        <f t="shared" si="41"/>
        <v>745.30000000000007</v>
      </c>
      <c r="M339" s="113">
        <f t="shared" si="42"/>
        <v>348</v>
      </c>
      <c r="N339" s="113">
        <f t="shared" si="43"/>
        <v>4659.1900000000005</v>
      </c>
      <c r="O339" s="112">
        <f t="shared" si="44"/>
        <v>0.1250285790956662</v>
      </c>
      <c r="P339" s="110" t="str">
        <f t="shared" si="45"/>
        <v>no</v>
      </c>
      <c r="Q339" s="114">
        <f t="shared" si="46"/>
        <v>0</v>
      </c>
      <c r="R339" s="115">
        <f t="shared" si="47"/>
        <v>0</v>
      </c>
      <c r="S339" t="e">
        <f>VLOOKUP(A339,'[4]ANEXO 01'!$B$4:$D$5,3,0)</f>
        <v>#N/A</v>
      </c>
    </row>
    <row r="340" spans="1:19" hidden="1">
      <c r="A340" s="105" t="s">
        <v>800</v>
      </c>
      <c r="B340" s="106" t="s">
        <v>801</v>
      </c>
      <c r="C340" s="107" t="s">
        <v>129</v>
      </c>
      <c r="D340" s="108">
        <v>57990</v>
      </c>
      <c r="E340" s="109">
        <v>339821.4</v>
      </c>
      <c r="F340" s="110"/>
      <c r="G340" s="109">
        <v>5.86</v>
      </c>
      <c r="H340" s="110">
        <v>260</v>
      </c>
      <c r="I340" s="111">
        <v>6200.2800000000007</v>
      </c>
      <c r="J340" s="112">
        <f t="shared" si="40"/>
        <v>2.2729233650382232E-2</v>
      </c>
      <c r="K340" s="110">
        <v>0</v>
      </c>
      <c r="L340" s="113">
        <f t="shared" si="41"/>
        <v>6796.4280000000008</v>
      </c>
      <c r="M340" s="113">
        <f t="shared" si="42"/>
        <v>1523.6000000000001</v>
      </c>
      <c r="N340" s="113">
        <f t="shared" si="43"/>
        <v>7723.880000000001</v>
      </c>
      <c r="O340" s="112">
        <f t="shared" si="44"/>
        <v>2.2729233650382232E-2</v>
      </c>
      <c r="P340" s="110" t="str">
        <f t="shared" si="45"/>
        <v>no</v>
      </c>
      <c r="Q340" s="114">
        <f t="shared" si="46"/>
        <v>0</v>
      </c>
      <c r="R340" s="115">
        <f t="shared" si="47"/>
        <v>0</v>
      </c>
      <c r="S340" t="e">
        <f>VLOOKUP(A340,'[4]ANEXO 01'!$B$4:$D$5,3,0)</f>
        <v>#N/A</v>
      </c>
    </row>
    <row r="341" spans="1:19" hidden="1">
      <c r="A341" s="105" t="s">
        <v>802</v>
      </c>
      <c r="B341" s="106" t="s">
        <v>803</v>
      </c>
      <c r="C341" s="107" t="s">
        <v>129</v>
      </c>
      <c r="D341" s="108">
        <v>7158</v>
      </c>
      <c r="E341" s="109">
        <v>523392.96</v>
      </c>
      <c r="F341" s="110"/>
      <c r="G341" s="109">
        <v>73.12</v>
      </c>
      <c r="H341" s="110">
        <v>260</v>
      </c>
      <c r="I341" s="111">
        <v>6200.2800000000007</v>
      </c>
      <c r="J341" s="112">
        <f t="shared" si="40"/>
        <v>4.8169314314048098E-2</v>
      </c>
      <c r="K341" s="110">
        <v>0</v>
      </c>
      <c r="L341" s="113">
        <f t="shared" si="41"/>
        <v>10467.859200000001</v>
      </c>
      <c r="M341" s="113">
        <f t="shared" si="42"/>
        <v>19011.2</v>
      </c>
      <c r="N341" s="113">
        <f t="shared" si="43"/>
        <v>25211.480000000003</v>
      </c>
      <c r="O341" s="112">
        <f t="shared" si="44"/>
        <v>4.8169314314048098E-2</v>
      </c>
      <c r="P341" s="110" t="str">
        <f t="shared" si="45"/>
        <v>no</v>
      </c>
      <c r="Q341" s="114">
        <f t="shared" si="46"/>
        <v>0</v>
      </c>
      <c r="R341" s="115">
        <f t="shared" si="47"/>
        <v>0</v>
      </c>
      <c r="S341" t="e">
        <f>VLOOKUP(A341,'[4]ANEXO 01'!$B$4:$D$5,3,0)</f>
        <v>#N/A</v>
      </c>
    </row>
    <row r="342" spans="1:19" hidden="1">
      <c r="A342" s="105" t="s">
        <v>804</v>
      </c>
      <c r="B342" s="106" t="s">
        <v>805</v>
      </c>
      <c r="C342" s="107" t="s">
        <v>129</v>
      </c>
      <c r="D342" s="108">
        <v>473525</v>
      </c>
      <c r="E342" s="109">
        <v>1084372.25</v>
      </c>
      <c r="F342" s="110"/>
      <c r="G342" s="109">
        <v>2.29</v>
      </c>
      <c r="H342" s="110">
        <v>260</v>
      </c>
      <c r="I342" s="111">
        <v>6200.2800000000007</v>
      </c>
      <c r="J342" s="112">
        <f t="shared" si="40"/>
        <v>6.2669254031537608E-3</v>
      </c>
      <c r="K342" s="110">
        <v>3</v>
      </c>
      <c r="L342" s="113">
        <f t="shared" si="41"/>
        <v>21687.445</v>
      </c>
      <c r="M342" s="113">
        <f t="shared" si="42"/>
        <v>595.4</v>
      </c>
      <c r="N342" s="113">
        <f t="shared" si="43"/>
        <v>6795.68</v>
      </c>
      <c r="O342" s="112">
        <f t="shared" si="44"/>
        <v>6.2669254031537608E-3</v>
      </c>
      <c r="P342" s="110" t="str">
        <f t="shared" si="45"/>
        <v>control</v>
      </c>
      <c r="Q342" s="114">
        <f t="shared" si="46"/>
        <v>3</v>
      </c>
      <c r="R342" s="115">
        <f t="shared" si="47"/>
        <v>3</v>
      </c>
      <c r="S342" t="e">
        <f>VLOOKUP(A342,'[4]ANEXO 01'!$B$4:$D$5,3,0)</f>
        <v>#N/A</v>
      </c>
    </row>
    <row r="343" spans="1:19" hidden="1">
      <c r="A343" s="105" t="s">
        <v>806</v>
      </c>
      <c r="B343" s="106" t="s">
        <v>807</v>
      </c>
      <c r="C343" s="107" t="s">
        <v>129</v>
      </c>
      <c r="D343" s="108">
        <v>615</v>
      </c>
      <c r="E343" s="109">
        <v>268755</v>
      </c>
      <c r="F343" s="110"/>
      <c r="G343" s="109">
        <v>437</v>
      </c>
      <c r="H343" s="110">
        <v>260</v>
      </c>
      <c r="I343" s="111">
        <v>6200.2800000000007</v>
      </c>
      <c r="J343" s="112">
        <f t="shared" si="40"/>
        <v>0.4458346077282283</v>
      </c>
      <c r="K343" s="110">
        <v>0</v>
      </c>
      <c r="L343" s="113">
        <f t="shared" si="41"/>
        <v>5375.1</v>
      </c>
      <c r="M343" s="113">
        <f t="shared" si="42"/>
        <v>113620</v>
      </c>
      <c r="N343" s="113">
        <f t="shared" si="43"/>
        <v>119820.28</v>
      </c>
      <c r="O343" s="112">
        <f t="shared" si="44"/>
        <v>0.4458346077282283</v>
      </c>
      <c r="P343" s="110" t="str">
        <f t="shared" si="45"/>
        <v>no</v>
      </c>
      <c r="Q343" s="114">
        <f t="shared" si="46"/>
        <v>0</v>
      </c>
      <c r="R343" s="115">
        <f t="shared" si="47"/>
        <v>0</v>
      </c>
      <c r="S343" t="e">
        <f>VLOOKUP(A343,'[4]ANEXO 01'!$B$4:$D$5,3,0)</f>
        <v>#N/A</v>
      </c>
    </row>
    <row r="344" spans="1:19" hidden="1">
      <c r="A344" s="105" t="s">
        <v>808</v>
      </c>
      <c r="B344" s="106" t="s">
        <v>809</v>
      </c>
      <c r="C344" s="107" t="s">
        <v>129</v>
      </c>
      <c r="D344" s="108">
        <v>2337900</v>
      </c>
      <c r="E344" s="109">
        <v>2244384</v>
      </c>
      <c r="F344" s="110"/>
      <c r="G344" s="109">
        <v>0.96</v>
      </c>
      <c r="H344" s="110">
        <v>230</v>
      </c>
      <c r="I344" s="111">
        <v>5090.1900000000005</v>
      </c>
      <c r="J344" s="112">
        <f t="shared" si="40"/>
        <v>2.3663464006159376E-3</v>
      </c>
      <c r="K344" s="110">
        <v>4</v>
      </c>
      <c r="L344" s="113">
        <f t="shared" si="41"/>
        <v>44887.68</v>
      </c>
      <c r="M344" s="113">
        <f t="shared" si="42"/>
        <v>220.79999999999998</v>
      </c>
      <c r="N344" s="113">
        <f t="shared" si="43"/>
        <v>5310.9900000000007</v>
      </c>
      <c r="O344" s="112">
        <f t="shared" si="44"/>
        <v>2.3663464006159376E-3</v>
      </c>
      <c r="P344" s="110" t="str">
        <f t="shared" si="45"/>
        <v>control</v>
      </c>
      <c r="Q344" s="114">
        <f t="shared" si="46"/>
        <v>8</v>
      </c>
      <c r="R344" s="115">
        <f t="shared" si="47"/>
        <v>4</v>
      </c>
      <c r="S344" t="e">
        <f>VLOOKUP(A344,'[4]ANEXO 01'!$B$4:$D$5,3,0)</f>
        <v>#N/A</v>
      </c>
    </row>
    <row r="345" spans="1:19" hidden="1">
      <c r="A345" s="105" t="s">
        <v>810</v>
      </c>
      <c r="B345" s="106" t="s">
        <v>811</v>
      </c>
      <c r="C345" s="107" t="s">
        <v>129</v>
      </c>
      <c r="D345" s="108">
        <v>38551700</v>
      </c>
      <c r="E345" s="109">
        <v>1927585</v>
      </c>
      <c r="F345" s="110"/>
      <c r="G345" s="109">
        <v>0.05</v>
      </c>
      <c r="H345" s="110">
        <v>200</v>
      </c>
      <c r="I345" s="111">
        <v>5070.42</v>
      </c>
      <c r="J345" s="112">
        <f t="shared" si="40"/>
        <v>2.6356399328693676E-3</v>
      </c>
      <c r="K345" s="110">
        <v>4</v>
      </c>
      <c r="L345" s="113">
        <f t="shared" si="41"/>
        <v>38551.700000000004</v>
      </c>
      <c r="M345" s="113">
        <f t="shared" si="42"/>
        <v>10</v>
      </c>
      <c r="N345" s="113">
        <f t="shared" si="43"/>
        <v>5080.42</v>
      </c>
      <c r="O345" s="112">
        <f t="shared" si="44"/>
        <v>2.6356399328693676E-3</v>
      </c>
      <c r="P345" s="110" t="str">
        <f t="shared" si="45"/>
        <v>control</v>
      </c>
      <c r="Q345" s="114">
        <f t="shared" si="46"/>
        <v>7</v>
      </c>
      <c r="R345" s="115">
        <f t="shared" si="47"/>
        <v>4</v>
      </c>
      <c r="S345" t="e">
        <f>VLOOKUP(A345,'[4]ANEXO 01'!$B$4:$D$5,3,0)</f>
        <v>#N/A</v>
      </c>
    </row>
    <row r="346" spans="1:19" hidden="1">
      <c r="A346" s="105" t="s">
        <v>812</v>
      </c>
      <c r="B346" s="106" t="s">
        <v>813</v>
      </c>
      <c r="C346" s="107" t="s">
        <v>129</v>
      </c>
      <c r="D346" s="108">
        <v>756050</v>
      </c>
      <c r="E346" s="109">
        <v>1912806.4999999998</v>
      </c>
      <c r="F346" s="110"/>
      <c r="G346" s="109">
        <v>2.5299999999999998</v>
      </c>
      <c r="H346" s="110">
        <v>260</v>
      </c>
      <c r="I346" s="111">
        <v>6200.2800000000007</v>
      </c>
      <c r="J346" s="112">
        <f t="shared" si="40"/>
        <v>3.5853495897258825E-3</v>
      </c>
      <c r="K346" s="110">
        <v>4</v>
      </c>
      <c r="L346" s="113">
        <f t="shared" si="41"/>
        <v>38256.129999999997</v>
      </c>
      <c r="M346" s="113">
        <f t="shared" si="42"/>
        <v>657.8</v>
      </c>
      <c r="N346" s="113">
        <f t="shared" si="43"/>
        <v>6858.0800000000008</v>
      </c>
      <c r="O346" s="112">
        <f t="shared" si="44"/>
        <v>3.5853495897258825E-3</v>
      </c>
      <c r="P346" s="110" t="str">
        <f t="shared" si="45"/>
        <v>control</v>
      </c>
      <c r="Q346" s="114">
        <f t="shared" si="46"/>
        <v>5</v>
      </c>
      <c r="R346" s="115">
        <f t="shared" si="47"/>
        <v>4</v>
      </c>
      <c r="S346" t="e">
        <f>VLOOKUP(A346,'[4]ANEXO 01'!$B$4:$D$5,3,0)</f>
        <v>#N/A</v>
      </c>
    </row>
    <row r="347" spans="1:19" hidden="1">
      <c r="A347" s="105" t="s">
        <v>814</v>
      </c>
      <c r="B347" s="106" t="s">
        <v>815</v>
      </c>
      <c r="C347" s="107" t="s">
        <v>129</v>
      </c>
      <c r="D347" s="108">
        <v>775000</v>
      </c>
      <c r="E347" s="109">
        <v>875749.99999999988</v>
      </c>
      <c r="F347" s="110"/>
      <c r="G347" s="109">
        <v>1.1299999999999999</v>
      </c>
      <c r="H347" s="110">
        <v>200</v>
      </c>
      <c r="I347" s="111">
        <v>5070.42</v>
      </c>
      <c r="J347" s="112">
        <f t="shared" si="40"/>
        <v>6.0478675421067668E-3</v>
      </c>
      <c r="K347" s="110">
        <v>3</v>
      </c>
      <c r="L347" s="113">
        <f t="shared" si="41"/>
        <v>17514.999999999996</v>
      </c>
      <c r="M347" s="113">
        <f t="shared" si="42"/>
        <v>225.99999999999997</v>
      </c>
      <c r="N347" s="113">
        <f t="shared" si="43"/>
        <v>5296.42</v>
      </c>
      <c r="O347" s="112">
        <f t="shared" si="44"/>
        <v>6.0478675421067668E-3</v>
      </c>
      <c r="P347" s="110" t="str">
        <f t="shared" si="45"/>
        <v>control</v>
      </c>
      <c r="Q347" s="114">
        <f t="shared" si="46"/>
        <v>3</v>
      </c>
      <c r="R347" s="115">
        <f t="shared" si="47"/>
        <v>3</v>
      </c>
      <c r="S347" t="e">
        <f>VLOOKUP(A347,'[4]ANEXO 01'!$B$4:$D$5,3,0)</f>
        <v>#N/A</v>
      </c>
    </row>
    <row r="348" spans="1:19" hidden="1">
      <c r="A348" s="105" t="s">
        <v>816</v>
      </c>
      <c r="B348" s="106" t="s">
        <v>817</v>
      </c>
      <c r="C348" s="107" t="s">
        <v>129</v>
      </c>
      <c r="D348" s="108">
        <v>3010250</v>
      </c>
      <c r="E348" s="109">
        <v>2046970.0000000002</v>
      </c>
      <c r="F348" s="110"/>
      <c r="G348" s="109">
        <v>0.68</v>
      </c>
      <c r="H348" s="110">
        <v>270</v>
      </c>
      <c r="I348" s="111">
        <v>6200.2800000000007</v>
      </c>
      <c r="J348" s="112">
        <f t="shared" si="40"/>
        <v>3.1186973917546423E-3</v>
      </c>
      <c r="K348" s="110">
        <v>4</v>
      </c>
      <c r="L348" s="113">
        <f t="shared" si="41"/>
        <v>40939.400000000009</v>
      </c>
      <c r="M348" s="113">
        <f t="shared" si="42"/>
        <v>183.60000000000002</v>
      </c>
      <c r="N348" s="113">
        <f t="shared" si="43"/>
        <v>6383.880000000001</v>
      </c>
      <c r="O348" s="112">
        <f t="shared" si="44"/>
        <v>3.1186973917546423E-3</v>
      </c>
      <c r="P348" s="110" t="str">
        <f t="shared" si="45"/>
        <v>control</v>
      </c>
      <c r="Q348" s="114">
        <f t="shared" si="46"/>
        <v>6</v>
      </c>
      <c r="R348" s="115">
        <f t="shared" si="47"/>
        <v>4</v>
      </c>
      <c r="S348" t="e">
        <f>VLOOKUP(A348,'[4]ANEXO 01'!$B$4:$D$5,3,0)</f>
        <v>#N/A</v>
      </c>
    </row>
    <row r="349" spans="1:19" hidden="1">
      <c r="A349" s="105" t="s">
        <v>818</v>
      </c>
      <c r="B349" s="106" t="s">
        <v>819</v>
      </c>
      <c r="C349" s="107" t="s">
        <v>129</v>
      </c>
      <c r="D349" s="108">
        <v>9957700</v>
      </c>
      <c r="E349" s="109">
        <v>1792386</v>
      </c>
      <c r="F349" s="110"/>
      <c r="G349" s="109">
        <v>0.18</v>
      </c>
      <c r="H349" s="110">
        <v>200</v>
      </c>
      <c r="I349" s="111">
        <v>5070.42</v>
      </c>
      <c r="J349" s="112">
        <f t="shared" si="40"/>
        <v>2.848951062996475E-3</v>
      </c>
      <c r="K349" s="110">
        <v>4</v>
      </c>
      <c r="L349" s="113">
        <f t="shared" si="41"/>
        <v>35847.72</v>
      </c>
      <c r="M349" s="113">
        <f t="shared" si="42"/>
        <v>36</v>
      </c>
      <c r="N349" s="113">
        <f t="shared" si="43"/>
        <v>5106.42</v>
      </c>
      <c r="O349" s="112">
        <f t="shared" si="44"/>
        <v>2.848951062996475E-3</v>
      </c>
      <c r="P349" s="110" t="str">
        <f t="shared" si="45"/>
        <v>control</v>
      </c>
      <c r="Q349" s="114">
        <f t="shared" si="46"/>
        <v>7</v>
      </c>
      <c r="R349" s="115">
        <f t="shared" si="47"/>
        <v>4</v>
      </c>
      <c r="S349" t="e">
        <f>VLOOKUP(A349,'[4]ANEXO 01'!$B$4:$D$5,3,0)</f>
        <v>#N/A</v>
      </c>
    </row>
    <row r="350" spans="1:19" hidden="1">
      <c r="A350" s="105" t="s">
        <v>820</v>
      </c>
      <c r="B350" s="106" t="s">
        <v>821</v>
      </c>
      <c r="C350" s="107" t="s">
        <v>129</v>
      </c>
      <c r="D350" s="108">
        <v>760400</v>
      </c>
      <c r="E350" s="109">
        <v>897272</v>
      </c>
      <c r="F350" s="110"/>
      <c r="G350" s="109">
        <v>1.18</v>
      </c>
      <c r="H350" s="110">
        <v>230</v>
      </c>
      <c r="I350" s="111">
        <v>5090.1900000000005</v>
      </c>
      <c r="J350" s="112">
        <f t="shared" si="40"/>
        <v>5.9754344279103772E-3</v>
      </c>
      <c r="K350" s="110">
        <v>3</v>
      </c>
      <c r="L350" s="113">
        <f t="shared" si="41"/>
        <v>17945.439999999999</v>
      </c>
      <c r="M350" s="113">
        <f t="shared" si="42"/>
        <v>271.39999999999998</v>
      </c>
      <c r="N350" s="113">
        <f t="shared" si="43"/>
        <v>5361.59</v>
      </c>
      <c r="O350" s="112">
        <f t="shared" si="44"/>
        <v>5.9754344279103772E-3</v>
      </c>
      <c r="P350" s="110" t="str">
        <f t="shared" si="45"/>
        <v>control</v>
      </c>
      <c r="Q350" s="114">
        <f t="shared" si="46"/>
        <v>3</v>
      </c>
      <c r="R350" s="115">
        <f t="shared" si="47"/>
        <v>3</v>
      </c>
      <c r="S350" t="e">
        <f>VLOOKUP(A350,'[4]ANEXO 01'!$B$4:$D$5,3,0)</f>
        <v>#N/A</v>
      </c>
    </row>
    <row r="351" spans="1:19" hidden="1">
      <c r="A351" s="105" t="s">
        <v>822</v>
      </c>
      <c r="B351" s="106" t="s">
        <v>823</v>
      </c>
      <c r="C351" s="107" t="s">
        <v>129</v>
      </c>
      <c r="D351" s="108">
        <v>28320</v>
      </c>
      <c r="E351" s="109">
        <v>725275.2</v>
      </c>
      <c r="F351" s="110"/>
      <c r="G351" s="109">
        <v>25.61</v>
      </c>
      <c r="H351" s="110">
        <v>260</v>
      </c>
      <c r="I351" s="110">
        <v>6200.2800000000007</v>
      </c>
      <c r="J351" s="112">
        <f t="shared" si="40"/>
        <v>1.7729656273921958E-2</v>
      </c>
      <c r="K351" s="110">
        <v>1</v>
      </c>
      <c r="L351" s="113">
        <f t="shared" si="41"/>
        <v>14505.503999999999</v>
      </c>
      <c r="M351" s="113">
        <f t="shared" si="42"/>
        <v>6658.5999999999995</v>
      </c>
      <c r="N351" s="113">
        <f t="shared" si="43"/>
        <v>12858.880000000001</v>
      </c>
      <c r="O351" s="112">
        <f t="shared" si="44"/>
        <v>1.7729656273921958E-2</v>
      </c>
      <c r="P351" s="110" t="str">
        <f t="shared" si="45"/>
        <v>control</v>
      </c>
      <c r="Q351" s="114">
        <f t="shared" si="46"/>
        <v>1</v>
      </c>
      <c r="R351" s="115">
        <f t="shared" si="47"/>
        <v>1</v>
      </c>
      <c r="S351" t="e">
        <f>VLOOKUP(A351,'[4]ANEXO 01'!$B$4:$D$5,3,0)</f>
        <v>#N/A</v>
      </c>
    </row>
    <row r="352" spans="1:19" hidden="1">
      <c r="A352" s="105" t="s">
        <v>824</v>
      </c>
      <c r="B352" s="106" t="s">
        <v>825</v>
      </c>
      <c r="C352" s="107" t="s">
        <v>129</v>
      </c>
      <c r="D352" s="108">
        <v>425800</v>
      </c>
      <c r="E352" s="109">
        <v>545024</v>
      </c>
      <c r="F352" s="110"/>
      <c r="G352" s="109">
        <v>1.28</v>
      </c>
      <c r="H352" s="110">
        <v>200</v>
      </c>
      <c r="I352" s="111">
        <v>5070.42</v>
      </c>
      <c r="J352" s="112">
        <f t="shared" si="40"/>
        <v>9.7728173438233912E-3</v>
      </c>
      <c r="K352" s="110">
        <v>2</v>
      </c>
      <c r="L352" s="113">
        <f t="shared" si="41"/>
        <v>10900.48</v>
      </c>
      <c r="M352" s="113">
        <f t="shared" si="42"/>
        <v>256</v>
      </c>
      <c r="N352" s="113">
        <f t="shared" si="43"/>
        <v>5326.42</v>
      </c>
      <c r="O352" s="112">
        <f t="shared" si="44"/>
        <v>9.7728173438233912E-3</v>
      </c>
      <c r="P352" s="110" t="str">
        <f t="shared" si="45"/>
        <v>control</v>
      </c>
      <c r="Q352" s="114">
        <f t="shared" si="46"/>
        <v>2</v>
      </c>
      <c r="R352" s="115">
        <f t="shared" si="47"/>
        <v>2</v>
      </c>
      <c r="S352" t="e">
        <f>VLOOKUP(A352,'[4]ANEXO 01'!$B$4:$D$5,3,0)</f>
        <v>#N/A</v>
      </c>
    </row>
    <row r="353" spans="1:19" hidden="1">
      <c r="A353" s="105" t="s">
        <v>826</v>
      </c>
      <c r="B353" s="106" t="s">
        <v>827</v>
      </c>
      <c r="C353" s="107" t="s">
        <v>129</v>
      </c>
      <c r="D353" s="108">
        <v>75500</v>
      </c>
      <c r="E353" s="109">
        <v>252170</v>
      </c>
      <c r="F353" s="110"/>
      <c r="G353" s="109">
        <v>3.34</v>
      </c>
      <c r="H353" s="110">
        <v>270</v>
      </c>
      <c r="I353" s="111">
        <v>5070.42</v>
      </c>
      <c r="J353" s="112">
        <f t="shared" si="40"/>
        <v>2.368330887893088E-2</v>
      </c>
      <c r="K353" s="110">
        <v>0</v>
      </c>
      <c r="L353" s="113">
        <f t="shared" si="41"/>
        <v>5043.4000000000005</v>
      </c>
      <c r="M353" s="113">
        <f t="shared" si="42"/>
        <v>901.8</v>
      </c>
      <c r="N353" s="113">
        <f t="shared" si="43"/>
        <v>5972.22</v>
      </c>
      <c r="O353" s="112">
        <f t="shared" si="44"/>
        <v>2.368330887893088E-2</v>
      </c>
      <c r="P353" s="110" t="str">
        <f t="shared" si="45"/>
        <v>no</v>
      </c>
      <c r="Q353" s="114">
        <f t="shared" si="46"/>
        <v>0</v>
      </c>
      <c r="R353" s="115">
        <f t="shared" si="47"/>
        <v>0</v>
      </c>
      <c r="S353" t="e">
        <f>VLOOKUP(A353,'[4]ANEXO 01'!$B$4:$D$5,3,0)</f>
        <v>#N/A</v>
      </c>
    </row>
    <row r="354" spans="1:19" hidden="1">
      <c r="A354" s="105" t="s">
        <v>828</v>
      </c>
      <c r="B354" s="106" t="s">
        <v>829</v>
      </c>
      <c r="C354" s="107" t="s">
        <v>129</v>
      </c>
      <c r="D354" s="108">
        <v>64300</v>
      </c>
      <c r="E354" s="109">
        <v>88091</v>
      </c>
      <c r="F354" s="110"/>
      <c r="G354" s="109">
        <v>1.37</v>
      </c>
      <c r="H354" s="110">
        <v>200</v>
      </c>
      <c r="I354" s="111">
        <v>5070.42</v>
      </c>
      <c r="J354" s="112">
        <f t="shared" si="40"/>
        <v>6.0669307874811278E-2</v>
      </c>
      <c r="K354" s="110">
        <v>0</v>
      </c>
      <c r="L354" s="113">
        <f t="shared" si="41"/>
        <v>1761.82</v>
      </c>
      <c r="M354" s="113">
        <f t="shared" si="42"/>
        <v>274</v>
      </c>
      <c r="N354" s="113">
        <f t="shared" si="43"/>
        <v>5344.42</v>
      </c>
      <c r="O354" s="112">
        <f t="shared" si="44"/>
        <v>6.0669307874811278E-2</v>
      </c>
      <c r="P354" s="110" t="str">
        <f t="shared" si="45"/>
        <v>no</v>
      </c>
      <c r="Q354" s="114">
        <f t="shared" si="46"/>
        <v>0</v>
      </c>
      <c r="R354" s="115">
        <f t="shared" si="47"/>
        <v>0</v>
      </c>
      <c r="S354" t="e">
        <f>VLOOKUP(A354,'[4]ANEXO 01'!$B$4:$D$5,3,0)</f>
        <v>#N/A</v>
      </c>
    </row>
    <row r="355" spans="1:19" hidden="1">
      <c r="A355" s="105" t="s">
        <v>830</v>
      </c>
      <c r="B355" s="106" t="s">
        <v>831</v>
      </c>
      <c r="C355" s="107" t="s">
        <v>129</v>
      </c>
      <c r="D355" s="108">
        <v>2108100</v>
      </c>
      <c r="E355" s="109">
        <v>2424315</v>
      </c>
      <c r="F355" s="110"/>
      <c r="G355" s="109">
        <v>1.1499999999999999</v>
      </c>
      <c r="H355" s="110">
        <v>270</v>
      </c>
      <c r="I355" s="111">
        <v>6200.2800000000007</v>
      </c>
      <c r="J355" s="112">
        <f t="shared" si="40"/>
        <v>2.6856163493605414E-3</v>
      </c>
      <c r="K355" s="110">
        <v>4</v>
      </c>
      <c r="L355" s="113">
        <f t="shared" si="41"/>
        <v>48486.3</v>
      </c>
      <c r="M355" s="113">
        <f t="shared" si="42"/>
        <v>310.5</v>
      </c>
      <c r="N355" s="113">
        <f t="shared" si="43"/>
        <v>6510.7800000000007</v>
      </c>
      <c r="O355" s="112">
        <f t="shared" si="44"/>
        <v>2.6856163493605414E-3</v>
      </c>
      <c r="P355" s="110" t="str">
        <f t="shared" si="45"/>
        <v>control</v>
      </c>
      <c r="Q355" s="114">
        <f t="shared" si="46"/>
        <v>7</v>
      </c>
      <c r="R355" s="115">
        <f t="shared" si="47"/>
        <v>4</v>
      </c>
      <c r="S355" t="e">
        <f>VLOOKUP(A355,'[4]ANEXO 01'!$B$4:$D$5,3,0)</f>
        <v>#N/A</v>
      </c>
    </row>
    <row r="356" spans="1:19" hidden="1">
      <c r="A356" s="105" t="s">
        <v>832</v>
      </c>
      <c r="B356" s="106" t="s">
        <v>833</v>
      </c>
      <c r="C356" s="107" t="s">
        <v>129</v>
      </c>
      <c r="D356" s="108">
        <v>50000</v>
      </c>
      <c r="E356" s="109">
        <v>50000</v>
      </c>
      <c r="F356" s="110"/>
      <c r="G356" s="109">
        <v>1</v>
      </c>
      <c r="H356" s="110">
        <v>200</v>
      </c>
      <c r="I356" s="110">
        <v>6200.2800000000007</v>
      </c>
      <c r="J356" s="112">
        <f t="shared" si="40"/>
        <v>0.12800560000000002</v>
      </c>
      <c r="K356" s="110">
        <v>0</v>
      </c>
      <c r="L356" s="113">
        <f t="shared" si="41"/>
        <v>1000</v>
      </c>
      <c r="M356" s="113">
        <f t="shared" si="42"/>
        <v>200</v>
      </c>
      <c r="N356" s="113">
        <f t="shared" si="43"/>
        <v>6400.2800000000007</v>
      </c>
      <c r="O356" s="112">
        <f t="shared" si="44"/>
        <v>0.12800560000000002</v>
      </c>
      <c r="P356" s="110" t="str">
        <f t="shared" si="45"/>
        <v>no</v>
      </c>
      <c r="Q356" s="114">
        <f t="shared" si="46"/>
        <v>0</v>
      </c>
      <c r="R356" s="115">
        <f t="shared" si="47"/>
        <v>0</v>
      </c>
      <c r="S356" t="e">
        <f>VLOOKUP(A356,'[4]ANEXO 01'!$B$4:$D$5,3,0)</f>
        <v>#N/A</v>
      </c>
    </row>
    <row r="357" spans="1:19" hidden="1">
      <c r="A357" s="105" t="s">
        <v>834</v>
      </c>
      <c r="B357" s="106" t="s">
        <v>835</v>
      </c>
      <c r="C357" s="107" t="s">
        <v>129</v>
      </c>
      <c r="D357" s="108">
        <v>3456</v>
      </c>
      <c r="E357" s="109">
        <v>556416</v>
      </c>
      <c r="F357" s="110"/>
      <c r="G357" s="109">
        <v>161</v>
      </c>
      <c r="H357" s="110">
        <v>200</v>
      </c>
      <c r="I357" s="111">
        <v>6200.2800000000007</v>
      </c>
      <c r="J357" s="112">
        <f t="shared" si="40"/>
        <v>6.9013615711985277E-2</v>
      </c>
      <c r="K357" s="110">
        <v>0</v>
      </c>
      <c r="L357" s="113">
        <f t="shared" si="41"/>
        <v>11128.32</v>
      </c>
      <c r="M357" s="113">
        <f t="shared" si="42"/>
        <v>32200</v>
      </c>
      <c r="N357" s="113">
        <f t="shared" si="43"/>
        <v>38400.28</v>
      </c>
      <c r="O357" s="112">
        <f t="shared" si="44"/>
        <v>6.9013615711985277E-2</v>
      </c>
      <c r="P357" s="110" t="str">
        <f t="shared" si="45"/>
        <v>no</v>
      </c>
      <c r="Q357" s="114">
        <f t="shared" si="46"/>
        <v>0</v>
      </c>
      <c r="R357" s="115">
        <f t="shared" si="47"/>
        <v>0</v>
      </c>
      <c r="S357" t="e">
        <f>VLOOKUP(A357,'[4]ANEXO 01'!$B$4:$D$5,3,0)</f>
        <v>#N/A</v>
      </c>
    </row>
    <row r="358" spans="1:19" hidden="1">
      <c r="A358" s="105" t="s">
        <v>836</v>
      </c>
      <c r="B358" s="106" t="s">
        <v>837</v>
      </c>
      <c r="C358" s="107" t="s">
        <v>129</v>
      </c>
      <c r="D358" s="108">
        <v>10000</v>
      </c>
      <c r="E358" s="109">
        <v>377700.00000000006</v>
      </c>
      <c r="F358" s="110"/>
      <c r="G358" s="109">
        <v>37.770000000000003</v>
      </c>
      <c r="H358" s="110">
        <v>200</v>
      </c>
      <c r="I358" s="110">
        <v>6200.2800000000007</v>
      </c>
      <c r="J358" s="112">
        <f t="shared" si="40"/>
        <v>3.6415885623510724E-2</v>
      </c>
      <c r="K358" s="110">
        <v>0</v>
      </c>
      <c r="L358" s="113">
        <f t="shared" si="41"/>
        <v>7554.0000000000009</v>
      </c>
      <c r="M358" s="113">
        <f t="shared" si="42"/>
        <v>7554.0000000000009</v>
      </c>
      <c r="N358" s="113">
        <f t="shared" si="43"/>
        <v>13754.280000000002</v>
      </c>
      <c r="O358" s="112">
        <f t="shared" si="44"/>
        <v>3.6415885623510724E-2</v>
      </c>
      <c r="P358" s="110" t="str">
        <f t="shared" si="45"/>
        <v>no</v>
      </c>
      <c r="Q358" s="114">
        <f t="shared" si="46"/>
        <v>0</v>
      </c>
      <c r="R358" s="115">
        <f t="shared" si="47"/>
        <v>0</v>
      </c>
      <c r="S358" t="e">
        <f>VLOOKUP(A358,'[4]ANEXO 01'!$B$4:$D$5,3,0)</f>
        <v>#N/A</v>
      </c>
    </row>
    <row r="359" spans="1:19" hidden="1">
      <c r="A359" s="105" t="s">
        <v>838</v>
      </c>
      <c r="B359" s="106" t="s">
        <v>839</v>
      </c>
      <c r="C359" s="107" t="s">
        <v>129</v>
      </c>
      <c r="D359" s="108">
        <v>1393725</v>
      </c>
      <c r="E359" s="109">
        <v>2006964</v>
      </c>
      <c r="F359" s="110"/>
      <c r="G359" s="109">
        <v>1.44</v>
      </c>
      <c r="H359" s="110">
        <v>120</v>
      </c>
      <c r="I359" s="111">
        <v>6011.1900000000005</v>
      </c>
      <c r="J359" s="112">
        <f t="shared" si="40"/>
        <v>3.0812660316776987E-3</v>
      </c>
      <c r="K359" s="110">
        <v>4</v>
      </c>
      <c r="L359" s="113">
        <f t="shared" si="41"/>
        <v>40139.279999999999</v>
      </c>
      <c r="M359" s="113">
        <f t="shared" si="42"/>
        <v>172.79999999999998</v>
      </c>
      <c r="N359" s="113">
        <f t="shared" si="43"/>
        <v>6183.9900000000007</v>
      </c>
      <c r="O359" s="112">
        <f t="shared" si="44"/>
        <v>3.0812660316776987E-3</v>
      </c>
      <c r="P359" s="110" t="str">
        <f t="shared" si="45"/>
        <v>control</v>
      </c>
      <c r="Q359" s="114">
        <f t="shared" si="46"/>
        <v>6</v>
      </c>
      <c r="R359" s="115">
        <f t="shared" si="47"/>
        <v>4</v>
      </c>
      <c r="S359" t="e">
        <f>VLOOKUP(A359,'[4]ANEXO 01'!$B$4:$D$5,3,0)</f>
        <v>#N/A</v>
      </c>
    </row>
    <row r="360" spans="1:19" hidden="1">
      <c r="A360" s="105" t="s">
        <v>840</v>
      </c>
      <c r="B360" s="106" t="s">
        <v>841</v>
      </c>
      <c r="C360" s="107" t="s">
        <v>129</v>
      </c>
      <c r="D360" s="108">
        <v>372400</v>
      </c>
      <c r="E360" s="109">
        <v>1135820</v>
      </c>
      <c r="F360" s="110"/>
      <c r="G360" s="109">
        <v>3.05</v>
      </c>
      <c r="H360" s="110">
        <v>120</v>
      </c>
      <c r="I360" s="111">
        <v>6011.1900000000005</v>
      </c>
      <c r="J360" s="112">
        <f t="shared" si="40"/>
        <v>5.6146132309696966E-3</v>
      </c>
      <c r="K360" s="110">
        <v>3</v>
      </c>
      <c r="L360" s="113">
        <f t="shared" si="41"/>
        <v>22716.400000000001</v>
      </c>
      <c r="M360" s="113">
        <f t="shared" si="42"/>
        <v>366</v>
      </c>
      <c r="N360" s="113">
        <f t="shared" si="43"/>
        <v>6377.1900000000005</v>
      </c>
      <c r="O360" s="112">
        <f t="shared" si="44"/>
        <v>5.6146132309696966E-3</v>
      </c>
      <c r="P360" s="110" t="str">
        <f t="shared" si="45"/>
        <v>control</v>
      </c>
      <c r="Q360" s="114">
        <f t="shared" si="46"/>
        <v>3</v>
      </c>
      <c r="R360" s="115">
        <f t="shared" si="47"/>
        <v>3</v>
      </c>
      <c r="S360" t="e">
        <f>VLOOKUP(A360,'[4]ANEXO 01'!$B$4:$D$5,3,0)</f>
        <v>#N/A</v>
      </c>
    </row>
    <row r="361" spans="1:19" hidden="1">
      <c r="A361" s="105" t="s">
        <v>842</v>
      </c>
      <c r="B361" s="106" t="s">
        <v>843</v>
      </c>
      <c r="C361" s="107" t="s">
        <v>129</v>
      </c>
      <c r="D361" s="108">
        <v>3259550</v>
      </c>
      <c r="E361" s="109">
        <v>6486504.5</v>
      </c>
      <c r="F361" s="110"/>
      <c r="G361" s="109">
        <v>1.99</v>
      </c>
      <c r="H361" s="110">
        <v>120</v>
      </c>
      <c r="I361" s="111">
        <v>6011.1900000000005</v>
      </c>
      <c r="J361" s="112">
        <f t="shared" si="40"/>
        <v>9.6353744917620891E-4</v>
      </c>
      <c r="K361" s="110">
        <v>4</v>
      </c>
      <c r="L361" s="113">
        <f t="shared" si="41"/>
        <v>129730.09</v>
      </c>
      <c r="M361" s="113">
        <f t="shared" si="42"/>
        <v>238.8</v>
      </c>
      <c r="N361" s="113">
        <f t="shared" si="43"/>
        <v>6249.9900000000007</v>
      </c>
      <c r="O361" s="112">
        <f t="shared" si="44"/>
        <v>9.6353744917620891E-4</v>
      </c>
      <c r="P361" s="110" t="str">
        <f t="shared" si="45"/>
        <v>control</v>
      </c>
      <c r="Q361" s="114">
        <f t="shared" si="46"/>
        <v>20</v>
      </c>
      <c r="R361" s="115">
        <f t="shared" si="47"/>
        <v>4</v>
      </c>
      <c r="S361" t="e">
        <f>VLOOKUP(A361,'[4]ANEXO 01'!$B$4:$D$5,3,0)</f>
        <v>#N/A</v>
      </c>
    </row>
    <row r="362" spans="1:19" hidden="1">
      <c r="A362" s="105" t="s">
        <v>844</v>
      </c>
      <c r="B362" s="106" t="s">
        <v>845</v>
      </c>
      <c r="C362" s="107" t="s">
        <v>129</v>
      </c>
      <c r="D362" s="108">
        <v>100389800</v>
      </c>
      <c r="E362" s="109">
        <v>4015592</v>
      </c>
      <c r="F362" s="110"/>
      <c r="G362" s="109">
        <v>0.04</v>
      </c>
      <c r="H362" s="110">
        <v>200</v>
      </c>
      <c r="I362" s="111">
        <v>5070.42</v>
      </c>
      <c r="J362" s="112">
        <f t="shared" si="40"/>
        <v>1.2646752956973716E-3</v>
      </c>
      <c r="K362" s="110">
        <v>4</v>
      </c>
      <c r="L362" s="113">
        <f t="shared" si="41"/>
        <v>80311.839999999997</v>
      </c>
      <c r="M362" s="113">
        <f t="shared" si="42"/>
        <v>8</v>
      </c>
      <c r="N362" s="113">
        <f t="shared" si="43"/>
        <v>5078.42</v>
      </c>
      <c r="O362" s="112">
        <f t="shared" si="44"/>
        <v>1.2646752956973716E-3</v>
      </c>
      <c r="P362" s="110" t="str">
        <f t="shared" si="45"/>
        <v>control</v>
      </c>
      <c r="Q362" s="114">
        <f t="shared" si="46"/>
        <v>15</v>
      </c>
      <c r="R362" s="115">
        <f t="shared" si="47"/>
        <v>4</v>
      </c>
      <c r="S362" t="e">
        <f>VLOOKUP(A362,'[4]ANEXO 01'!$B$4:$D$5,3,0)</f>
        <v>#N/A</v>
      </c>
    </row>
    <row r="363" spans="1:19" hidden="1">
      <c r="A363" s="105" t="s">
        <v>846</v>
      </c>
      <c r="B363" s="106" t="s">
        <v>847</v>
      </c>
      <c r="C363" s="107" t="s">
        <v>129</v>
      </c>
      <c r="D363" s="108">
        <v>48200</v>
      </c>
      <c r="E363" s="109">
        <v>416930</v>
      </c>
      <c r="F363" s="110"/>
      <c r="G363" s="109">
        <v>8.65</v>
      </c>
      <c r="H363" s="110">
        <v>240</v>
      </c>
      <c r="I363" s="111">
        <v>5825.1900000000005</v>
      </c>
      <c r="J363" s="112">
        <f t="shared" si="40"/>
        <v>1.8950879044443914E-2</v>
      </c>
      <c r="K363" s="110">
        <v>1</v>
      </c>
      <c r="L363" s="113">
        <f t="shared" si="41"/>
        <v>8338.6</v>
      </c>
      <c r="M363" s="113">
        <f t="shared" si="42"/>
        <v>2076</v>
      </c>
      <c r="N363" s="113">
        <f t="shared" si="43"/>
        <v>7901.1900000000005</v>
      </c>
      <c r="O363" s="112">
        <f t="shared" si="44"/>
        <v>1.8950879044443914E-2</v>
      </c>
      <c r="P363" s="110" t="str">
        <f t="shared" si="45"/>
        <v>control</v>
      </c>
      <c r="Q363" s="114">
        <f t="shared" si="46"/>
        <v>1</v>
      </c>
      <c r="R363" s="115">
        <f t="shared" si="47"/>
        <v>1</v>
      </c>
      <c r="S363" t="e">
        <f>VLOOKUP(A363,'[4]ANEXO 01'!$B$4:$D$5,3,0)</f>
        <v>#N/A</v>
      </c>
    </row>
    <row r="364" spans="1:19" hidden="1">
      <c r="A364" s="105" t="s">
        <v>848</v>
      </c>
      <c r="B364" s="106" t="s">
        <v>849</v>
      </c>
      <c r="C364" s="107" t="s">
        <v>129</v>
      </c>
      <c r="D364" s="108">
        <v>28944</v>
      </c>
      <c r="E364" s="109">
        <v>133142.39999999999</v>
      </c>
      <c r="F364" s="110"/>
      <c r="G364" s="109">
        <v>4.5999999999999996</v>
      </c>
      <c r="H364" s="110">
        <v>140</v>
      </c>
      <c r="I364" s="111">
        <v>6200.2800000000007</v>
      </c>
      <c r="J364" s="112">
        <f t="shared" si="40"/>
        <v>5.1405712980988783E-2</v>
      </c>
      <c r="K364" s="110">
        <v>0</v>
      </c>
      <c r="L364" s="113">
        <f t="shared" si="41"/>
        <v>2662.848</v>
      </c>
      <c r="M364" s="113">
        <f t="shared" si="42"/>
        <v>644</v>
      </c>
      <c r="N364" s="113">
        <f t="shared" si="43"/>
        <v>6844.2800000000007</v>
      </c>
      <c r="O364" s="112">
        <f t="shared" si="44"/>
        <v>5.1405712980988783E-2</v>
      </c>
      <c r="P364" s="110" t="str">
        <f t="shared" si="45"/>
        <v>no</v>
      </c>
      <c r="Q364" s="114">
        <f t="shared" si="46"/>
        <v>0</v>
      </c>
      <c r="R364" s="115">
        <f t="shared" si="47"/>
        <v>0</v>
      </c>
      <c r="S364" t="e">
        <f>VLOOKUP(A364,'[4]ANEXO 01'!$B$4:$D$5,3,0)</f>
        <v>#N/A</v>
      </c>
    </row>
    <row r="365" spans="1:19" hidden="1">
      <c r="A365" s="105" t="s">
        <v>850</v>
      </c>
      <c r="B365" s="106" t="s">
        <v>851</v>
      </c>
      <c r="C365" s="107" t="s">
        <v>129</v>
      </c>
      <c r="D365" s="108">
        <v>2616</v>
      </c>
      <c r="E365" s="109">
        <v>36336.239999999998</v>
      </c>
      <c r="F365" s="110"/>
      <c r="G365" s="109">
        <v>13.89</v>
      </c>
      <c r="H365" s="110">
        <v>270</v>
      </c>
      <c r="I365" s="111">
        <v>5825.1900000000005</v>
      </c>
      <c r="J365" s="112">
        <f t="shared" si="40"/>
        <v>0.26352451436912577</v>
      </c>
      <c r="K365" s="110">
        <v>0</v>
      </c>
      <c r="L365" s="113">
        <f t="shared" si="41"/>
        <v>726.72479999999996</v>
      </c>
      <c r="M365" s="113">
        <f t="shared" si="42"/>
        <v>3750.3</v>
      </c>
      <c r="N365" s="113">
        <f t="shared" si="43"/>
        <v>9575.4900000000016</v>
      </c>
      <c r="O365" s="112">
        <f t="shared" si="44"/>
        <v>0.26352451436912577</v>
      </c>
      <c r="P365" s="110" t="str">
        <f t="shared" si="45"/>
        <v>no</v>
      </c>
      <c r="Q365" s="114">
        <f t="shared" si="46"/>
        <v>0</v>
      </c>
      <c r="R365" s="115">
        <f t="shared" si="47"/>
        <v>0</v>
      </c>
      <c r="S365" t="e">
        <f>VLOOKUP(A365,'[4]ANEXO 01'!$B$4:$D$5,3,0)</f>
        <v>#N/A</v>
      </c>
    </row>
    <row r="366" spans="1:19" hidden="1">
      <c r="A366" s="105" t="s">
        <v>852</v>
      </c>
      <c r="B366" s="106" t="s">
        <v>853</v>
      </c>
      <c r="C366" s="107" t="s">
        <v>129</v>
      </c>
      <c r="D366" s="108">
        <v>623600</v>
      </c>
      <c r="E366" s="109">
        <v>3803960</v>
      </c>
      <c r="F366" s="110"/>
      <c r="G366" s="109">
        <v>6.1</v>
      </c>
      <c r="H366" s="110">
        <v>230</v>
      </c>
      <c r="I366" s="111">
        <v>5090.1900000000005</v>
      </c>
      <c r="J366" s="112">
        <f t="shared" si="40"/>
        <v>1.7069553833373643E-3</v>
      </c>
      <c r="K366" s="110">
        <v>4</v>
      </c>
      <c r="L366" s="113">
        <f t="shared" si="41"/>
        <v>76079.199999999997</v>
      </c>
      <c r="M366" s="113">
        <f t="shared" si="42"/>
        <v>1403</v>
      </c>
      <c r="N366" s="113">
        <f t="shared" si="43"/>
        <v>6493.1900000000005</v>
      </c>
      <c r="O366" s="112">
        <f t="shared" si="44"/>
        <v>1.7069553833373643E-3</v>
      </c>
      <c r="P366" s="110" t="str">
        <f t="shared" si="45"/>
        <v>control</v>
      </c>
      <c r="Q366" s="114">
        <f t="shared" si="46"/>
        <v>11</v>
      </c>
      <c r="R366" s="115">
        <f t="shared" si="47"/>
        <v>4</v>
      </c>
      <c r="S366" t="e">
        <f>VLOOKUP(A366,'[4]ANEXO 01'!$B$4:$D$5,3,0)</f>
        <v>#N/A</v>
      </c>
    </row>
    <row r="367" spans="1:19" hidden="1">
      <c r="A367" s="105" t="s">
        <v>854</v>
      </c>
      <c r="B367" s="106" t="s">
        <v>855</v>
      </c>
      <c r="C367" s="107" t="s">
        <v>129</v>
      </c>
      <c r="D367" s="108">
        <v>800900</v>
      </c>
      <c r="E367" s="109">
        <v>520585</v>
      </c>
      <c r="F367" s="110"/>
      <c r="G367" s="109">
        <v>0.65</v>
      </c>
      <c r="H367" s="110">
        <v>200</v>
      </c>
      <c r="I367" s="111">
        <v>5070.42</v>
      </c>
      <c r="J367" s="112">
        <f t="shared" si="40"/>
        <v>9.9895694267026526E-3</v>
      </c>
      <c r="K367" s="110">
        <v>2</v>
      </c>
      <c r="L367" s="113">
        <f t="shared" si="41"/>
        <v>10411.700000000001</v>
      </c>
      <c r="M367" s="113">
        <f t="shared" si="42"/>
        <v>130</v>
      </c>
      <c r="N367" s="113">
        <f t="shared" si="43"/>
        <v>5200.42</v>
      </c>
      <c r="O367" s="112">
        <f t="shared" si="44"/>
        <v>9.9895694267026526E-3</v>
      </c>
      <c r="P367" s="110" t="str">
        <f t="shared" si="45"/>
        <v>control</v>
      </c>
      <c r="Q367" s="114">
        <f t="shared" si="46"/>
        <v>2</v>
      </c>
      <c r="R367" s="115">
        <f t="shared" si="47"/>
        <v>2</v>
      </c>
      <c r="S367" t="e">
        <f>VLOOKUP(A367,'[4]ANEXO 01'!$B$4:$D$5,3,0)</f>
        <v>#N/A</v>
      </c>
    </row>
    <row r="368" spans="1:19" hidden="1">
      <c r="A368" s="105" t="s">
        <v>856</v>
      </c>
      <c r="B368" s="106" t="s">
        <v>857</v>
      </c>
      <c r="C368" s="107" t="s">
        <v>129</v>
      </c>
      <c r="D368" s="108">
        <v>4291800</v>
      </c>
      <c r="E368" s="109">
        <v>1201704</v>
      </c>
      <c r="F368" s="110"/>
      <c r="G368" s="109">
        <v>0.28000000000000003</v>
      </c>
      <c r="H368" s="110">
        <v>200</v>
      </c>
      <c r="I368" s="111">
        <v>5070.42</v>
      </c>
      <c r="J368" s="112">
        <f t="shared" si="40"/>
        <v>4.2659590048797378E-3</v>
      </c>
      <c r="K368" s="110">
        <v>4</v>
      </c>
      <c r="L368" s="113">
        <f t="shared" si="41"/>
        <v>24034.080000000002</v>
      </c>
      <c r="M368" s="113">
        <f t="shared" si="42"/>
        <v>56.000000000000007</v>
      </c>
      <c r="N368" s="113">
        <f t="shared" si="43"/>
        <v>5126.42</v>
      </c>
      <c r="O368" s="112">
        <f t="shared" si="44"/>
        <v>4.2659590048797378E-3</v>
      </c>
      <c r="P368" s="110" t="str">
        <f t="shared" si="45"/>
        <v>control</v>
      </c>
      <c r="Q368" s="114">
        <f t="shared" si="46"/>
        <v>4</v>
      </c>
      <c r="R368" s="115">
        <f t="shared" si="47"/>
        <v>4</v>
      </c>
      <c r="S368" t="e">
        <f>VLOOKUP(A368,'[4]ANEXO 01'!$B$4:$D$5,3,0)</f>
        <v>#N/A</v>
      </c>
    </row>
    <row r="369" spans="1:19" hidden="1">
      <c r="A369" s="105" t="s">
        <v>858</v>
      </c>
      <c r="B369" s="106" t="s">
        <v>859</v>
      </c>
      <c r="C369" s="107" t="s">
        <v>129</v>
      </c>
      <c r="D369" s="108">
        <v>199110</v>
      </c>
      <c r="E369" s="109">
        <v>175216.8</v>
      </c>
      <c r="F369" s="110"/>
      <c r="G369" s="109">
        <v>0.88</v>
      </c>
      <c r="H369" s="110">
        <v>270</v>
      </c>
      <c r="I369" s="111">
        <v>5070.42</v>
      </c>
      <c r="J369" s="112">
        <f t="shared" si="40"/>
        <v>3.0294012902872331E-2</v>
      </c>
      <c r="K369" s="110">
        <v>0</v>
      </c>
      <c r="L369" s="113">
        <f t="shared" si="41"/>
        <v>3504.3359999999998</v>
      </c>
      <c r="M369" s="113">
        <f t="shared" si="42"/>
        <v>237.6</v>
      </c>
      <c r="N369" s="113">
        <f t="shared" si="43"/>
        <v>5308.02</v>
      </c>
      <c r="O369" s="112">
        <f t="shared" si="44"/>
        <v>3.0294012902872331E-2</v>
      </c>
      <c r="P369" s="110" t="str">
        <f t="shared" si="45"/>
        <v>no</v>
      </c>
      <c r="Q369" s="114">
        <f t="shared" si="46"/>
        <v>0</v>
      </c>
      <c r="R369" s="115">
        <f t="shared" si="47"/>
        <v>0</v>
      </c>
      <c r="S369" t="e">
        <f>VLOOKUP(A369,'[4]ANEXO 01'!$B$4:$D$5,3,0)</f>
        <v>#N/A</v>
      </c>
    </row>
    <row r="370" spans="1:19" hidden="1">
      <c r="A370" s="105" t="s">
        <v>860</v>
      </c>
      <c r="B370" s="106" t="s">
        <v>861</v>
      </c>
      <c r="C370" s="107" t="s">
        <v>129</v>
      </c>
      <c r="D370" s="108">
        <v>1659200</v>
      </c>
      <c r="E370" s="109">
        <v>497760</v>
      </c>
      <c r="F370" s="110"/>
      <c r="G370" s="109">
        <v>0.3</v>
      </c>
      <c r="H370" s="110">
        <v>200</v>
      </c>
      <c r="I370" s="111">
        <v>6200.2800000000007</v>
      </c>
      <c r="J370" s="112">
        <f t="shared" si="40"/>
        <v>1.2576904532304726E-2</v>
      </c>
      <c r="K370" s="110">
        <v>1</v>
      </c>
      <c r="L370" s="113">
        <f t="shared" si="41"/>
        <v>9955.2000000000007</v>
      </c>
      <c r="M370" s="113">
        <f t="shared" si="42"/>
        <v>60</v>
      </c>
      <c r="N370" s="113">
        <f t="shared" si="43"/>
        <v>6260.2800000000007</v>
      </c>
      <c r="O370" s="112">
        <f t="shared" si="44"/>
        <v>1.2576904532304726E-2</v>
      </c>
      <c r="P370" s="110" t="str">
        <f t="shared" si="45"/>
        <v>control</v>
      </c>
      <c r="Q370" s="114">
        <f t="shared" si="46"/>
        <v>1</v>
      </c>
      <c r="R370" s="115">
        <f t="shared" si="47"/>
        <v>1</v>
      </c>
      <c r="S370" t="e">
        <f>VLOOKUP(A370,'[4]ANEXO 01'!$B$4:$D$5,3,0)</f>
        <v>#N/A</v>
      </c>
    </row>
    <row r="371" spans="1:19" hidden="1">
      <c r="A371" s="105" t="s">
        <v>862</v>
      </c>
      <c r="B371" s="106" t="s">
        <v>863</v>
      </c>
      <c r="C371" s="107" t="s">
        <v>129</v>
      </c>
      <c r="D371" s="108">
        <v>124200</v>
      </c>
      <c r="E371" s="109">
        <v>132894</v>
      </c>
      <c r="F371" s="110"/>
      <c r="G371" s="109">
        <v>1.07</v>
      </c>
      <c r="H371" s="110">
        <v>200</v>
      </c>
      <c r="I371" s="111">
        <v>5070.42</v>
      </c>
      <c r="J371" s="112">
        <f t="shared" si="40"/>
        <v>3.9764172949869822E-2</v>
      </c>
      <c r="K371" s="110">
        <v>0</v>
      </c>
      <c r="L371" s="113">
        <f t="shared" si="41"/>
        <v>2657.88</v>
      </c>
      <c r="M371" s="113">
        <f t="shared" si="42"/>
        <v>214</v>
      </c>
      <c r="N371" s="113">
        <f t="shared" si="43"/>
        <v>5284.42</v>
      </c>
      <c r="O371" s="112">
        <f t="shared" si="44"/>
        <v>3.9764172949869822E-2</v>
      </c>
      <c r="P371" s="110" t="str">
        <f t="shared" si="45"/>
        <v>no</v>
      </c>
      <c r="Q371" s="114">
        <f t="shared" si="46"/>
        <v>0</v>
      </c>
      <c r="R371" s="115">
        <f t="shared" si="47"/>
        <v>0</v>
      </c>
      <c r="S371" t="e">
        <f>VLOOKUP(A371,'[4]ANEXO 01'!$B$4:$D$5,3,0)</f>
        <v>#N/A</v>
      </c>
    </row>
    <row r="372" spans="1:19" hidden="1">
      <c r="A372" s="105" t="s">
        <v>864</v>
      </c>
      <c r="B372" s="106" t="s">
        <v>865</v>
      </c>
      <c r="C372" s="107" t="s">
        <v>129</v>
      </c>
      <c r="D372" s="108">
        <v>213800</v>
      </c>
      <c r="E372" s="109">
        <v>483187.99999999994</v>
      </c>
      <c r="F372" s="110"/>
      <c r="G372" s="109">
        <v>2.2599999999999998</v>
      </c>
      <c r="H372" s="110">
        <v>200</v>
      </c>
      <c r="I372" s="111">
        <v>5070.42</v>
      </c>
      <c r="J372" s="112">
        <f t="shared" si="40"/>
        <v>1.14291331738371E-2</v>
      </c>
      <c r="K372" s="110">
        <v>1</v>
      </c>
      <c r="L372" s="113">
        <f t="shared" si="41"/>
        <v>9663.7599999999984</v>
      </c>
      <c r="M372" s="113">
        <f t="shared" si="42"/>
        <v>451.99999999999994</v>
      </c>
      <c r="N372" s="113">
        <f t="shared" si="43"/>
        <v>5522.42</v>
      </c>
      <c r="O372" s="112">
        <f t="shared" si="44"/>
        <v>1.14291331738371E-2</v>
      </c>
      <c r="P372" s="110" t="str">
        <f t="shared" si="45"/>
        <v>control</v>
      </c>
      <c r="Q372" s="114">
        <f t="shared" si="46"/>
        <v>1</v>
      </c>
      <c r="R372" s="115">
        <f t="shared" si="47"/>
        <v>1</v>
      </c>
      <c r="S372" t="e">
        <f>VLOOKUP(A372,'[4]ANEXO 01'!$B$4:$D$5,3,0)</f>
        <v>#N/A</v>
      </c>
    </row>
    <row r="373" spans="1:19" hidden="1">
      <c r="A373" s="105" t="s">
        <v>866</v>
      </c>
      <c r="B373" s="106" t="s">
        <v>867</v>
      </c>
      <c r="C373" s="107" t="s">
        <v>129</v>
      </c>
      <c r="D373" s="108">
        <v>16700</v>
      </c>
      <c r="E373" s="109">
        <v>76820</v>
      </c>
      <c r="F373" s="110"/>
      <c r="G373" s="109">
        <v>4.5999999999999996</v>
      </c>
      <c r="H373" s="110">
        <v>200</v>
      </c>
      <c r="I373" s="111">
        <v>5070.42</v>
      </c>
      <c r="J373" s="112">
        <f t="shared" si="40"/>
        <v>7.797995313720385E-2</v>
      </c>
      <c r="K373" s="110">
        <v>0</v>
      </c>
      <c r="L373" s="113">
        <f t="shared" si="41"/>
        <v>1536.4</v>
      </c>
      <c r="M373" s="113">
        <f t="shared" si="42"/>
        <v>919.99999999999989</v>
      </c>
      <c r="N373" s="113">
        <f t="shared" si="43"/>
        <v>5990.42</v>
      </c>
      <c r="O373" s="112">
        <f t="shared" si="44"/>
        <v>7.797995313720385E-2</v>
      </c>
      <c r="P373" s="110" t="str">
        <f t="shared" si="45"/>
        <v>no</v>
      </c>
      <c r="Q373" s="114">
        <f t="shared" si="46"/>
        <v>0</v>
      </c>
      <c r="R373" s="115">
        <f t="shared" si="47"/>
        <v>0</v>
      </c>
      <c r="S373" t="e">
        <f>VLOOKUP(A373,'[4]ANEXO 01'!$B$4:$D$5,3,0)</f>
        <v>#N/A</v>
      </c>
    </row>
    <row r="374" spans="1:19" hidden="1">
      <c r="A374" s="105" t="s">
        <v>868</v>
      </c>
      <c r="B374" s="106" t="s">
        <v>869</v>
      </c>
      <c r="C374" s="107" t="s">
        <v>129</v>
      </c>
      <c r="D374" s="108">
        <v>81800</v>
      </c>
      <c r="E374" s="109">
        <v>299388</v>
      </c>
      <c r="F374" s="110"/>
      <c r="G374" s="109">
        <v>3.66</v>
      </c>
      <c r="H374" s="110">
        <v>120</v>
      </c>
      <c r="I374" s="111">
        <v>4311.1900000000005</v>
      </c>
      <c r="J374" s="112">
        <f t="shared" si="40"/>
        <v>1.5867002017448929E-2</v>
      </c>
      <c r="K374" s="110">
        <v>1</v>
      </c>
      <c r="L374" s="113">
        <f t="shared" si="41"/>
        <v>5987.76</v>
      </c>
      <c r="M374" s="113">
        <f t="shared" si="42"/>
        <v>439.20000000000005</v>
      </c>
      <c r="N374" s="113">
        <f t="shared" si="43"/>
        <v>4750.3900000000003</v>
      </c>
      <c r="O374" s="112">
        <f t="shared" si="44"/>
        <v>1.5867002017448929E-2</v>
      </c>
      <c r="P374" s="110" t="str">
        <f t="shared" si="45"/>
        <v>control</v>
      </c>
      <c r="Q374" s="114">
        <f t="shared" si="46"/>
        <v>1</v>
      </c>
      <c r="R374" s="115">
        <f t="shared" si="47"/>
        <v>1</v>
      </c>
      <c r="S374" t="e">
        <f>VLOOKUP(A374,'[4]ANEXO 01'!$B$4:$D$5,3,0)</f>
        <v>#N/A</v>
      </c>
    </row>
    <row r="375" spans="1:19" hidden="1">
      <c r="A375" s="105" t="s">
        <v>870</v>
      </c>
      <c r="B375" s="106" t="s">
        <v>871</v>
      </c>
      <c r="C375" s="107" t="s">
        <v>129</v>
      </c>
      <c r="D375" s="108">
        <v>4292100</v>
      </c>
      <c r="E375" s="109">
        <v>386289</v>
      </c>
      <c r="F375" s="110"/>
      <c r="G375" s="109">
        <v>0.09</v>
      </c>
      <c r="H375" s="110">
        <v>200</v>
      </c>
      <c r="I375" s="111">
        <v>5070.42</v>
      </c>
      <c r="J375" s="112">
        <f t="shared" si="40"/>
        <v>1.3172572866429021E-2</v>
      </c>
      <c r="K375" s="110">
        <v>1</v>
      </c>
      <c r="L375" s="113">
        <f t="shared" si="41"/>
        <v>7725.78</v>
      </c>
      <c r="M375" s="113">
        <f t="shared" si="42"/>
        <v>18</v>
      </c>
      <c r="N375" s="113">
        <f t="shared" si="43"/>
        <v>5088.42</v>
      </c>
      <c r="O375" s="112">
        <f t="shared" si="44"/>
        <v>1.3172572866429021E-2</v>
      </c>
      <c r="P375" s="110" t="str">
        <f t="shared" si="45"/>
        <v>control</v>
      </c>
      <c r="Q375" s="114">
        <f t="shared" si="46"/>
        <v>1</v>
      </c>
      <c r="R375" s="115">
        <f t="shared" si="47"/>
        <v>1</v>
      </c>
      <c r="S375" t="e">
        <f>VLOOKUP(A375,'[4]ANEXO 01'!$B$4:$D$5,3,0)</f>
        <v>#N/A</v>
      </c>
    </row>
    <row r="376" spans="1:19" hidden="1">
      <c r="A376" s="105" t="s">
        <v>872</v>
      </c>
      <c r="B376" s="106" t="s">
        <v>873</v>
      </c>
      <c r="C376" s="107" t="s">
        <v>129</v>
      </c>
      <c r="D376" s="108">
        <v>5893000</v>
      </c>
      <c r="E376" s="109">
        <v>294650</v>
      </c>
      <c r="F376" s="110"/>
      <c r="G376" s="109">
        <v>0.05</v>
      </c>
      <c r="H376" s="110">
        <v>200</v>
      </c>
      <c r="I376" s="111">
        <v>5070.42</v>
      </c>
      <c r="J376" s="112">
        <f t="shared" si="40"/>
        <v>1.7242219582555576E-2</v>
      </c>
      <c r="K376" s="110">
        <v>1</v>
      </c>
      <c r="L376" s="113">
        <f t="shared" si="41"/>
        <v>5893</v>
      </c>
      <c r="M376" s="113">
        <f t="shared" si="42"/>
        <v>10</v>
      </c>
      <c r="N376" s="113">
        <f t="shared" si="43"/>
        <v>5080.42</v>
      </c>
      <c r="O376" s="112">
        <f t="shared" si="44"/>
        <v>1.7242219582555576E-2</v>
      </c>
      <c r="P376" s="110" t="str">
        <f t="shared" si="45"/>
        <v>control</v>
      </c>
      <c r="Q376" s="114">
        <f t="shared" si="46"/>
        <v>1</v>
      </c>
      <c r="R376" s="115">
        <f t="shared" si="47"/>
        <v>1</v>
      </c>
      <c r="S376" t="e">
        <f>VLOOKUP(A376,'[4]ANEXO 01'!$B$4:$D$5,3,0)</f>
        <v>#N/A</v>
      </c>
    </row>
    <row r="377" spans="1:19" hidden="1">
      <c r="A377" s="105" t="s">
        <v>874</v>
      </c>
      <c r="B377" s="106" t="s">
        <v>875</v>
      </c>
      <c r="C377" s="107" t="s">
        <v>129</v>
      </c>
      <c r="D377" s="108">
        <v>272750</v>
      </c>
      <c r="E377" s="109">
        <v>2468387.5</v>
      </c>
      <c r="F377" s="110"/>
      <c r="G377" s="109">
        <v>9.0500000000000007</v>
      </c>
      <c r="H377" s="110">
        <v>120</v>
      </c>
      <c r="I377" s="111">
        <v>6011.1900000000005</v>
      </c>
      <c r="J377" s="112">
        <f t="shared" si="40"/>
        <v>2.875233325399679E-3</v>
      </c>
      <c r="K377" s="110">
        <v>4</v>
      </c>
      <c r="L377" s="113">
        <f t="shared" si="41"/>
        <v>49367.75</v>
      </c>
      <c r="M377" s="113">
        <f t="shared" si="42"/>
        <v>1086</v>
      </c>
      <c r="N377" s="113">
        <f t="shared" si="43"/>
        <v>7097.1900000000005</v>
      </c>
      <c r="O377" s="112">
        <f t="shared" si="44"/>
        <v>2.875233325399679E-3</v>
      </c>
      <c r="P377" s="110" t="str">
        <f t="shared" si="45"/>
        <v>control</v>
      </c>
      <c r="Q377" s="114">
        <f t="shared" si="46"/>
        <v>6</v>
      </c>
      <c r="R377" s="115">
        <f t="shared" si="47"/>
        <v>4</v>
      </c>
      <c r="S377" t="e">
        <f>VLOOKUP(A377,'[4]ANEXO 01'!$B$4:$D$5,3,0)</f>
        <v>#N/A</v>
      </c>
    </row>
    <row r="378" spans="1:19" hidden="1">
      <c r="A378" s="105" t="s">
        <v>876</v>
      </c>
      <c r="B378" s="106" t="s">
        <v>877</v>
      </c>
      <c r="C378" s="107" t="s">
        <v>129</v>
      </c>
      <c r="D378" s="108">
        <v>90925</v>
      </c>
      <c r="E378" s="109">
        <v>424619.75</v>
      </c>
      <c r="F378" s="110"/>
      <c r="G378" s="109">
        <v>4.67</v>
      </c>
      <c r="H378" s="110">
        <v>120</v>
      </c>
      <c r="I378" s="111">
        <v>6011.1900000000005</v>
      </c>
      <c r="J378" s="112">
        <f t="shared" si="40"/>
        <v>1.5476411542326988E-2</v>
      </c>
      <c r="K378" s="110">
        <v>1</v>
      </c>
      <c r="L378" s="113">
        <f t="shared" si="41"/>
        <v>8492.3950000000004</v>
      </c>
      <c r="M378" s="113">
        <f t="shared" si="42"/>
        <v>560.4</v>
      </c>
      <c r="N378" s="113">
        <f t="shared" si="43"/>
        <v>6571.59</v>
      </c>
      <c r="O378" s="112">
        <f t="shared" si="44"/>
        <v>1.5476411542326988E-2</v>
      </c>
      <c r="P378" s="110" t="str">
        <f t="shared" si="45"/>
        <v>control</v>
      </c>
      <c r="Q378" s="114">
        <f t="shared" si="46"/>
        <v>1</v>
      </c>
      <c r="R378" s="115">
        <f t="shared" si="47"/>
        <v>1</v>
      </c>
      <c r="S378" t="e">
        <f>VLOOKUP(A378,'[4]ANEXO 01'!$B$4:$D$5,3,0)</f>
        <v>#N/A</v>
      </c>
    </row>
    <row r="379" spans="1:19" hidden="1">
      <c r="A379" s="105" t="s">
        <v>878</v>
      </c>
      <c r="B379" s="106" t="s">
        <v>879</v>
      </c>
      <c r="C379" s="107" t="s">
        <v>129</v>
      </c>
      <c r="D379" s="108">
        <v>1200100</v>
      </c>
      <c r="E379" s="109">
        <v>372031</v>
      </c>
      <c r="F379" s="110"/>
      <c r="G379" s="109">
        <v>0.31</v>
      </c>
      <c r="H379" s="110">
        <v>200</v>
      </c>
      <c r="I379" s="111">
        <v>5070.42</v>
      </c>
      <c r="J379" s="112">
        <f t="shared" si="40"/>
        <v>1.3795678317129486E-2</v>
      </c>
      <c r="K379" s="110">
        <v>1</v>
      </c>
      <c r="L379" s="113">
        <f t="shared" si="41"/>
        <v>7440.62</v>
      </c>
      <c r="M379" s="113">
        <f t="shared" si="42"/>
        <v>62</v>
      </c>
      <c r="N379" s="113">
        <f t="shared" si="43"/>
        <v>5132.42</v>
      </c>
      <c r="O379" s="112">
        <f t="shared" si="44"/>
        <v>1.3795678317129486E-2</v>
      </c>
      <c r="P379" s="110" t="str">
        <f t="shared" si="45"/>
        <v>control</v>
      </c>
      <c r="Q379" s="114">
        <f t="shared" si="46"/>
        <v>1</v>
      </c>
      <c r="R379" s="115">
        <f t="shared" si="47"/>
        <v>1</v>
      </c>
      <c r="S379" t="e">
        <f>VLOOKUP(A379,'[4]ANEXO 01'!$B$4:$D$5,3,0)</f>
        <v>#N/A</v>
      </c>
    </row>
    <row r="380" spans="1:19" hidden="1">
      <c r="A380" s="105" t="s">
        <v>880</v>
      </c>
      <c r="B380" s="106" t="s">
        <v>881</v>
      </c>
      <c r="C380" s="107" t="s">
        <v>129</v>
      </c>
      <c r="D380" s="108">
        <v>382300</v>
      </c>
      <c r="E380" s="109">
        <v>1403041</v>
      </c>
      <c r="F380" s="110"/>
      <c r="G380" s="109">
        <v>3.67</v>
      </c>
      <c r="H380" s="110">
        <v>200</v>
      </c>
      <c r="I380" s="111">
        <v>5070.42</v>
      </c>
      <c r="J380" s="112">
        <f t="shared" si="40"/>
        <v>4.1370280697427941E-3</v>
      </c>
      <c r="K380" s="110">
        <v>4</v>
      </c>
      <c r="L380" s="113">
        <f t="shared" si="41"/>
        <v>28060.82</v>
      </c>
      <c r="M380" s="113">
        <f t="shared" si="42"/>
        <v>734</v>
      </c>
      <c r="N380" s="113">
        <f t="shared" si="43"/>
        <v>5804.42</v>
      </c>
      <c r="O380" s="112">
        <f t="shared" si="44"/>
        <v>4.1370280697427941E-3</v>
      </c>
      <c r="P380" s="110" t="str">
        <f t="shared" si="45"/>
        <v>control</v>
      </c>
      <c r="Q380" s="114">
        <f t="shared" si="46"/>
        <v>4</v>
      </c>
      <c r="R380" s="115">
        <f t="shared" si="47"/>
        <v>4</v>
      </c>
      <c r="S380" t="e">
        <f>VLOOKUP(A380,'[4]ANEXO 01'!$B$4:$D$5,3,0)</f>
        <v>#N/A</v>
      </c>
    </row>
    <row r="381" spans="1:19" hidden="1">
      <c r="A381" s="105" t="s">
        <v>882</v>
      </c>
      <c r="B381" s="106" t="s">
        <v>883</v>
      </c>
      <c r="C381" s="107" t="s">
        <v>129</v>
      </c>
      <c r="D381" s="108">
        <v>828175</v>
      </c>
      <c r="E381" s="109">
        <v>2592187.75</v>
      </c>
      <c r="F381" s="110"/>
      <c r="G381" s="109">
        <v>3.13</v>
      </c>
      <c r="H381" s="110">
        <v>200</v>
      </c>
      <c r="I381" s="111">
        <v>6200.2800000000007</v>
      </c>
      <c r="J381" s="112">
        <f t="shared" si="40"/>
        <v>2.6334049298705315E-3</v>
      </c>
      <c r="K381" s="110">
        <v>4</v>
      </c>
      <c r="L381" s="113">
        <f t="shared" si="41"/>
        <v>51843.755000000005</v>
      </c>
      <c r="M381" s="113">
        <f t="shared" si="42"/>
        <v>626</v>
      </c>
      <c r="N381" s="113">
        <f t="shared" si="43"/>
        <v>6826.2800000000007</v>
      </c>
      <c r="O381" s="112">
        <f t="shared" si="44"/>
        <v>2.6334049298705315E-3</v>
      </c>
      <c r="P381" s="110" t="str">
        <f t="shared" si="45"/>
        <v>control</v>
      </c>
      <c r="Q381" s="114">
        <f t="shared" si="46"/>
        <v>7</v>
      </c>
      <c r="R381" s="115">
        <f t="shared" si="47"/>
        <v>4</v>
      </c>
      <c r="S381" t="e">
        <f>VLOOKUP(A381,'[4]ANEXO 01'!$B$4:$D$5,3,0)</f>
        <v>#N/A</v>
      </c>
    </row>
    <row r="382" spans="1:19" hidden="1">
      <c r="A382" s="105" t="s">
        <v>884</v>
      </c>
      <c r="B382" s="106" t="s">
        <v>885</v>
      </c>
      <c r="C382" s="107" t="s">
        <v>129</v>
      </c>
      <c r="D382" s="108">
        <v>1560300</v>
      </c>
      <c r="E382" s="109">
        <v>124824</v>
      </c>
      <c r="F382" s="110"/>
      <c r="G382" s="109">
        <v>0.08</v>
      </c>
      <c r="H382" s="110">
        <v>200</v>
      </c>
      <c r="I382" s="111">
        <v>5070.42</v>
      </c>
      <c r="J382" s="112">
        <f t="shared" si="40"/>
        <v>4.074873421777863E-2</v>
      </c>
      <c r="K382" s="110">
        <v>0</v>
      </c>
      <c r="L382" s="113">
        <f t="shared" si="41"/>
        <v>2496.48</v>
      </c>
      <c r="M382" s="113">
        <f t="shared" si="42"/>
        <v>16</v>
      </c>
      <c r="N382" s="113">
        <f t="shared" si="43"/>
        <v>5086.42</v>
      </c>
      <c r="O382" s="112">
        <f t="shared" si="44"/>
        <v>4.074873421777863E-2</v>
      </c>
      <c r="P382" s="110" t="str">
        <f t="shared" si="45"/>
        <v>no</v>
      </c>
      <c r="Q382" s="114">
        <f t="shared" si="46"/>
        <v>0</v>
      </c>
      <c r="R382" s="115">
        <f t="shared" si="47"/>
        <v>0</v>
      </c>
      <c r="S382" t="e">
        <f>VLOOKUP(A382,'[4]ANEXO 01'!$B$4:$D$5,3,0)</f>
        <v>#N/A</v>
      </c>
    </row>
    <row r="383" spans="1:19" hidden="1">
      <c r="A383" s="105" t="s">
        <v>886</v>
      </c>
      <c r="B383" s="106" t="s">
        <v>887</v>
      </c>
      <c r="C383" s="107" t="s">
        <v>129</v>
      </c>
      <c r="D383" s="108">
        <v>6020</v>
      </c>
      <c r="E383" s="109">
        <v>159229</v>
      </c>
      <c r="F383" s="110"/>
      <c r="G383" s="109">
        <v>26.45</v>
      </c>
      <c r="H383" s="110">
        <v>260</v>
      </c>
      <c r="I383" s="111">
        <v>6200.2800000000007</v>
      </c>
      <c r="J383" s="112">
        <f t="shared" si="40"/>
        <v>8.2128757952383044E-2</v>
      </c>
      <c r="K383" s="110">
        <v>0</v>
      </c>
      <c r="L383" s="113">
        <f t="shared" si="41"/>
        <v>3184.58</v>
      </c>
      <c r="M383" s="113">
        <f t="shared" si="42"/>
        <v>6877</v>
      </c>
      <c r="N383" s="113">
        <f t="shared" si="43"/>
        <v>13077.28</v>
      </c>
      <c r="O383" s="112">
        <f t="shared" si="44"/>
        <v>8.2128757952383044E-2</v>
      </c>
      <c r="P383" s="110" t="str">
        <f t="shared" si="45"/>
        <v>no</v>
      </c>
      <c r="Q383" s="114">
        <f t="shared" si="46"/>
        <v>0</v>
      </c>
      <c r="R383" s="115">
        <f t="shared" si="47"/>
        <v>0</v>
      </c>
      <c r="S383" t="e">
        <f>VLOOKUP(A383,'[4]ANEXO 01'!$B$4:$D$5,3,0)</f>
        <v>#N/A</v>
      </c>
    </row>
    <row r="384" spans="1:19" hidden="1">
      <c r="A384" s="105" t="s">
        <v>888</v>
      </c>
      <c r="B384" s="106" t="s">
        <v>889</v>
      </c>
      <c r="C384" s="107" t="s">
        <v>129</v>
      </c>
      <c r="D384" s="108">
        <v>28132</v>
      </c>
      <c r="E384" s="109">
        <v>479931.92</v>
      </c>
      <c r="F384" s="110"/>
      <c r="G384" s="109">
        <v>17.059999999999999</v>
      </c>
      <c r="H384" s="110">
        <v>240</v>
      </c>
      <c r="I384" s="111">
        <v>5825.1900000000005</v>
      </c>
      <c r="J384" s="112">
        <f t="shared" si="40"/>
        <v>2.0668744016859725E-2</v>
      </c>
      <c r="K384" s="110">
        <v>0</v>
      </c>
      <c r="L384" s="113">
        <f t="shared" si="41"/>
        <v>9598.6383999999998</v>
      </c>
      <c r="M384" s="113">
        <f t="shared" si="42"/>
        <v>4094.3999999999996</v>
      </c>
      <c r="N384" s="113">
        <f t="shared" si="43"/>
        <v>9919.59</v>
      </c>
      <c r="O384" s="112">
        <f t="shared" si="44"/>
        <v>2.0668744016859725E-2</v>
      </c>
      <c r="P384" s="110" t="str">
        <f t="shared" si="45"/>
        <v>no</v>
      </c>
      <c r="Q384" s="114">
        <f t="shared" si="46"/>
        <v>0</v>
      </c>
      <c r="R384" s="115">
        <f t="shared" si="47"/>
        <v>0</v>
      </c>
      <c r="S384" t="e">
        <f>VLOOKUP(A384,'[4]ANEXO 01'!$B$4:$D$5,3,0)</f>
        <v>#N/A</v>
      </c>
    </row>
    <row r="385" spans="1:19" hidden="1">
      <c r="A385" s="105" t="s">
        <v>890</v>
      </c>
      <c r="B385" s="106" t="s">
        <v>891</v>
      </c>
      <c r="C385" s="107" t="s">
        <v>129</v>
      </c>
      <c r="D385" s="108">
        <v>638900</v>
      </c>
      <c r="E385" s="109">
        <v>44723.000000000007</v>
      </c>
      <c r="F385" s="110"/>
      <c r="G385" s="109">
        <v>7.0000000000000007E-2</v>
      </c>
      <c r="H385" s="110">
        <v>200</v>
      </c>
      <c r="I385" s="111">
        <v>5070.42</v>
      </c>
      <c r="J385" s="112">
        <f t="shared" si="40"/>
        <v>0.11368691724615967</v>
      </c>
      <c r="K385" s="110">
        <v>0</v>
      </c>
      <c r="L385" s="113">
        <f t="shared" si="41"/>
        <v>894.46000000000015</v>
      </c>
      <c r="M385" s="113">
        <f t="shared" si="42"/>
        <v>14.000000000000002</v>
      </c>
      <c r="N385" s="113">
        <f t="shared" si="43"/>
        <v>5084.42</v>
      </c>
      <c r="O385" s="112">
        <f t="shared" si="44"/>
        <v>0.11368691724615967</v>
      </c>
      <c r="P385" s="110" t="str">
        <f t="shared" si="45"/>
        <v>no</v>
      </c>
      <c r="Q385" s="114">
        <f t="shared" si="46"/>
        <v>0</v>
      </c>
      <c r="R385" s="115">
        <f t="shared" si="47"/>
        <v>0</v>
      </c>
      <c r="S385" t="e">
        <f>VLOOKUP(A385,'[4]ANEXO 01'!$B$4:$D$5,3,0)</f>
        <v>#N/A</v>
      </c>
    </row>
    <row r="386" spans="1:19" hidden="1">
      <c r="A386" s="105" t="s">
        <v>892</v>
      </c>
      <c r="B386" s="106" t="s">
        <v>893</v>
      </c>
      <c r="C386" s="107" t="s">
        <v>129</v>
      </c>
      <c r="D386" s="108">
        <v>3418230</v>
      </c>
      <c r="E386" s="109">
        <v>991286.7</v>
      </c>
      <c r="F386" s="110"/>
      <c r="G386" s="109">
        <v>0.28999999999999998</v>
      </c>
      <c r="H386" s="110">
        <v>270</v>
      </c>
      <c r="I386" s="111">
        <v>6200.2800000000007</v>
      </c>
      <c r="J386" s="112">
        <f t="shared" si="40"/>
        <v>6.3337680208964782E-3</v>
      </c>
      <c r="K386" s="110">
        <v>3</v>
      </c>
      <c r="L386" s="113">
        <f t="shared" si="41"/>
        <v>19825.734</v>
      </c>
      <c r="M386" s="113">
        <f t="shared" si="42"/>
        <v>78.3</v>
      </c>
      <c r="N386" s="113">
        <f t="shared" si="43"/>
        <v>6278.5800000000008</v>
      </c>
      <c r="O386" s="112">
        <f t="shared" si="44"/>
        <v>6.3337680208964782E-3</v>
      </c>
      <c r="P386" s="110" t="str">
        <f t="shared" si="45"/>
        <v>control</v>
      </c>
      <c r="Q386" s="114">
        <f t="shared" si="46"/>
        <v>3</v>
      </c>
      <c r="R386" s="115">
        <f t="shared" si="47"/>
        <v>3</v>
      </c>
      <c r="S386" t="e">
        <f>VLOOKUP(A386,'[4]ANEXO 01'!$B$4:$D$5,3,0)</f>
        <v>#N/A</v>
      </c>
    </row>
    <row r="387" spans="1:19" hidden="1">
      <c r="A387" s="105" t="s">
        <v>894</v>
      </c>
      <c r="B387" s="106" t="s">
        <v>895</v>
      </c>
      <c r="C387" s="107" t="s">
        <v>129</v>
      </c>
      <c r="D387" s="108">
        <v>9213700</v>
      </c>
      <c r="E387" s="109">
        <v>2119151</v>
      </c>
      <c r="F387" s="110"/>
      <c r="G387" s="109">
        <v>0.23</v>
      </c>
      <c r="H387" s="110">
        <v>200</v>
      </c>
      <c r="I387" s="111">
        <v>5070.42</v>
      </c>
      <c r="J387" s="112">
        <f t="shared" si="40"/>
        <v>2.4143725482516348E-3</v>
      </c>
      <c r="K387" s="110">
        <v>4</v>
      </c>
      <c r="L387" s="113">
        <f t="shared" si="41"/>
        <v>42383.020000000004</v>
      </c>
      <c r="M387" s="113">
        <f t="shared" si="42"/>
        <v>46</v>
      </c>
      <c r="N387" s="113">
        <f t="shared" si="43"/>
        <v>5116.42</v>
      </c>
      <c r="O387" s="112">
        <f t="shared" si="44"/>
        <v>2.4143725482516348E-3</v>
      </c>
      <c r="P387" s="110" t="str">
        <f t="shared" si="45"/>
        <v>control</v>
      </c>
      <c r="Q387" s="114">
        <f t="shared" si="46"/>
        <v>8</v>
      </c>
      <c r="R387" s="115">
        <f t="shared" si="47"/>
        <v>4</v>
      </c>
      <c r="S387" t="e">
        <f>VLOOKUP(A387,'[4]ANEXO 01'!$B$4:$D$5,3,0)</f>
        <v>#N/A</v>
      </c>
    </row>
    <row r="388" spans="1:19" hidden="1">
      <c r="A388" s="105" t="s">
        <v>896</v>
      </c>
      <c r="B388" s="106" t="s">
        <v>897</v>
      </c>
      <c r="C388" s="107" t="s">
        <v>129</v>
      </c>
      <c r="D388" s="108">
        <v>21447000</v>
      </c>
      <c r="E388" s="109">
        <v>4289400</v>
      </c>
      <c r="F388" s="110"/>
      <c r="G388" s="109">
        <v>0.2</v>
      </c>
      <c r="H388" s="110">
        <v>200</v>
      </c>
      <c r="I388" s="111">
        <v>5070.42</v>
      </c>
      <c r="J388" s="112">
        <f t="shared" ref="J388:J451" si="48">((H388*G388)+I388)/E388</f>
        <v>1.1914067235510794E-3</v>
      </c>
      <c r="K388" s="110">
        <v>4</v>
      </c>
      <c r="L388" s="113">
        <f t="shared" ref="L388:L451" si="49">E388*0.02</f>
        <v>85788</v>
      </c>
      <c r="M388" s="113">
        <f t="shared" ref="M388:M451" si="50">H388*G388</f>
        <v>40</v>
      </c>
      <c r="N388" s="113">
        <f t="shared" ref="N388:N451" si="51">M388+I388</f>
        <v>5110.42</v>
      </c>
      <c r="O388" s="112">
        <f t="shared" ref="O388:O451" si="52">N388/E388</f>
        <v>1.1914067235510794E-3</v>
      </c>
      <c r="P388" s="110" t="str">
        <f t="shared" ref="P388:P451" si="53">IF(N388&gt;L388,"no","control")</f>
        <v>control</v>
      </c>
      <c r="Q388" s="114">
        <f t="shared" si="46"/>
        <v>16</v>
      </c>
      <c r="R388" s="115">
        <f t="shared" si="47"/>
        <v>4</v>
      </c>
      <c r="S388" t="e">
        <f>VLOOKUP(A388,'[4]ANEXO 01'!$B$4:$D$5,3,0)</f>
        <v>#N/A</v>
      </c>
    </row>
    <row r="389" spans="1:19" hidden="1">
      <c r="A389" s="105" t="s">
        <v>898</v>
      </c>
      <c r="B389" s="106" t="s">
        <v>899</v>
      </c>
      <c r="C389" s="107" t="s">
        <v>129</v>
      </c>
      <c r="D389" s="108">
        <v>213060</v>
      </c>
      <c r="E389" s="109">
        <v>297218.7</v>
      </c>
      <c r="F389" s="110"/>
      <c r="G389" s="109">
        <v>1.395</v>
      </c>
      <c r="H389" s="110">
        <v>200</v>
      </c>
      <c r="I389" s="111">
        <v>5070.42</v>
      </c>
      <c r="J389" s="112">
        <f t="shared" si="48"/>
        <v>1.7998261885944594E-2</v>
      </c>
      <c r="K389" s="110">
        <v>1</v>
      </c>
      <c r="L389" s="113">
        <f t="shared" si="49"/>
        <v>5944.3740000000007</v>
      </c>
      <c r="M389" s="113">
        <f t="shared" si="50"/>
        <v>279</v>
      </c>
      <c r="N389" s="113">
        <f t="shared" si="51"/>
        <v>5349.42</v>
      </c>
      <c r="O389" s="112">
        <f t="shared" si="52"/>
        <v>1.7998261885944594E-2</v>
      </c>
      <c r="P389" s="110" t="str">
        <f t="shared" si="53"/>
        <v>control</v>
      </c>
      <c r="Q389" s="114">
        <f t="shared" ref="Q389:Q452" si="54">ROUNDDOWN((L389/N389),0)</f>
        <v>1</v>
      </c>
      <c r="R389" s="115">
        <f t="shared" ref="R389:R452" si="55">IFERROR(IF(0.02/O389&gt;4,4,IF(0.02/O389&lt;=4,ROUNDDOWN(0.02/O389,0),0)),"")</f>
        <v>1</v>
      </c>
      <c r="S389" t="e">
        <f>VLOOKUP(A389,'[4]ANEXO 01'!$B$4:$D$5,3,0)</f>
        <v>#N/A</v>
      </c>
    </row>
    <row r="390" spans="1:19" hidden="1">
      <c r="A390" s="105" t="s">
        <v>900</v>
      </c>
      <c r="B390" s="106" t="s">
        <v>901</v>
      </c>
      <c r="C390" s="107" t="s">
        <v>129</v>
      </c>
      <c r="D390" s="108">
        <v>13000</v>
      </c>
      <c r="E390" s="109">
        <v>13000</v>
      </c>
      <c r="F390" s="110"/>
      <c r="G390" s="109">
        <v>1</v>
      </c>
      <c r="H390" s="110">
        <v>200</v>
      </c>
      <c r="I390" s="110">
        <v>6200.2800000000007</v>
      </c>
      <c r="J390" s="112">
        <f t="shared" si="48"/>
        <v>0.4923292307692308</v>
      </c>
      <c r="K390" s="110">
        <v>0</v>
      </c>
      <c r="L390" s="113">
        <f t="shared" si="49"/>
        <v>260</v>
      </c>
      <c r="M390" s="113">
        <f t="shared" si="50"/>
        <v>200</v>
      </c>
      <c r="N390" s="113">
        <f t="shared" si="51"/>
        <v>6400.2800000000007</v>
      </c>
      <c r="O390" s="112">
        <f t="shared" si="52"/>
        <v>0.4923292307692308</v>
      </c>
      <c r="P390" s="110" t="str">
        <f t="shared" si="53"/>
        <v>no</v>
      </c>
      <c r="Q390" s="114">
        <f t="shared" si="54"/>
        <v>0</v>
      </c>
      <c r="R390" s="115">
        <f t="shared" si="55"/>
        <v>0</v>
      </c>
      <c r="S390" t="e">
        <f>VLOOKUP(A390,'[4]ANEXO 01'!$B$4:$D$5,3,0)</f>
        <v>#N/A</v>
      </c>
    </row>
    <row r="391" spans="1:19" hidden="1">
      <c r="A391" s="105" t="s">
        <v>902</v>
      </c>
      <c r="B391" s="106" t="s">
        <v>903</v>
      </c>
      <c r="C391" s="107" t="s">
        <v>129</v>
      </c>
      <c r="D391" s="108">
        <v>853325</v>
      </c>
      <c r="E391" s="109">
        <v>3618098</v>
      </c>
      <c r="F391" s="110"/>
      <c r="G391" s="109">
        <v>4.24</v>
      </c>
      <c r="H391" s="110">
        <v>160</v>
      </c>
      <c r="I391" s="111">
        <v>5201.3600000000006</v>
      </c>
      <c r="J391" s="112">
        <f t="shared" si="48"/>
        <v>1.6250969432005436E-3</v>
      </c>
      <c r="K391" s="110">
        <v>4</v>
      </c>
      <c r="L391" s="113">
        <f t="shared" si="49"/>
        <v>72361.960000000006</v>
      </c>
      <c r="M391" s="113">
        <f t="shared" si="50"/>
        <v>678.40000000000009</v>
      </c>
      <c r="N391" s="113">
        <f t="shared" si="51"/>
        <v>5879.76</v>
      </c>
      <c r="O391" s="112">
        <f t="shared" si="52"/>
        <v>1.6250969432005436E-3</v>
      </c>
      <c r="P391" s="110" t="str">
        <f t="shared" si="53"/>
        <v>control</v>
      </c>
      <c r="Q391" s="114">
        <f t="shared" si="54"/>
        <v>12</v>
      </c>
      <c r="R391" s="115">
        <f t="shared" si="55"/>
        <v>4</v>
      </c>
      <c r="S391" t="e">
        <f>VLOOKUP(A391,'[4]ANEXO 01'!$B$4:$D$5,3,0)</f>
        <v>#N/A</v>
      </c>
    </row>
    <row r="392" spans="1:19" hidden="1">
      <c r="A392" s="105" t="s">
        <v>904</v>
      </c>
      <c r="B392" s="106" t="s">
        <v>905</v>
      </c>
      <c r="C392" s="107" t="s">
        <v>129</v>
      </c>
      <c r="D392" s="108">
        <v>170025</v>
      </c>
      <c r="E392" s="109">
        <v>741309</v>
      </c>
      <c r="F392" s="110"/>
      <c r="G392" s="109">
        <v>4.3600000000000003</v>
      </c>
      <c r="H392" s="110">
        <v>200</v>
      </c>
      <c r="I392" s="111">
        <v>5070.42</v>
      </c>
      <c r="J392" s="112">
        <f t="shared" si="48"/>
        <v>8.0161174355093488E-3</v>
      </c>
      <c r="K392" s="110">
        <v>2</v>
      </c>
      <c r="L392" s="113">
        <f t="shared" si="49"/>
        <v>14826.18</v>
      </c>
      <c r="M392" s="113">
        <f t="shared" si="50"/>
        <v>872.00000000000011</v>
      </c>
      <c r="N392" s="113">
        <f t="shared" si="51"/>
        <v>5942.42</v>
      </c>
      <c r="O392" s="112">
        <f t="shared" si="52"/>
        <v>8.0161174355093488E-3</v>
      </c>
      <c r="P392" s="110" t="str">
        <f t="shared" si="53"/>
        <v>control</v>
      </c>
      <c r="Q392" s="114">
        <f t="shared" si="54"/>
        <v>2</v>
      </c>
      <c r="R392" s="115">
        <f t="shared" si="55"/>
        <v>2</v>
      </c>
      <c r="S392" t="e">
        <f>VLOOKUP(A392,'[4]ANEXO 01'!$B$4:$D$5,3,0)</f>
        <v>#N/A</v>
      </c>
    </row>
    <row r="393" spans="1:19" hidden="1">
      <c r="A393" s="105" t="s">
        <v>906</v>
      </c>
      <c r="B393" s="106" t="s">
        <v>907</v>
      </c>
      <c r="C393" s="107" t="s">
        <v>129</v>
      </c>
      <c r="D393" s="108">
        <v>3054600</v>
      </c>
      <c r="E393" s="109">
        <v>2107674</v>
      </c>
      <c r="F393" s="110"/>
      <c r="G393" s="109">
        <v>0.69</v>
      </c>
      <c r="H393" s="110">
        <v>200</v>
      </c>
      <c r="I393" s="111">
        <v>5070.42</v>
      </c>
      <c r="J393" s="112">
        <f t="shared" si="48"/>
        <v>2.4711696400866547E-3</v>
      </c>
      <c r="K393" s="110">
        <v>4</v>
      </c>
      <c r="L393" s="113">
        <f t="shared" si="49"/>
        <v>42153.48</v>
      </c>
      <c r="M393" s="113">
        <f t="shared" si="50"/>
        <v>138</v>
      </c>
      <c r="N393" s="113">
        <f t="shared" si="51"/>
        <v>5208.42</v>
      </c>
      <c r="O393" s="112">
        <f t="shared" si="52"/>
        <v>2.4711696400866547E-3</v>
      </c>
      <c r="P393" s="110" t="str">
        <f t="shared" si="53"/>
        <v>control</v>
      </c>
      <c r="Q393" s="114">
        <f t="shared" si="54"/>
        <v>8</v>
      </c>
      <c r="R393" s="115">
        <f t="shared" si="55"/>
        <v>4</v>
      </c>
      <c r="S393" t="e">
        <f>VLOOKUP(A393,'[4]ANEXO 01'!$B$4:$D$5,3,0)</f>
        <v>#N/A</v>
      </c>
    </row>
    <row r="394" spans="1:19" hidden="1">
      <c r="A394" s="105" t="s">
        <v>908</v>
      </c>
      <c r="B394" s="106" t="s">
        <v>909</v>
      </c>
      <c r="C394" s="107" t="s">
        <v>129</v>
      </c>
      <c r="D394" s="108">
        <v>25033900</v>
      </c>
      <c r="E394" s="109">
        <v>8010848</v>
      </c>
      <c r="F394" s="110"/>
      <c r="G394" s="109">
        <v>0.32</v>
      </c>
      <c r="H394" s="110">
        <v>200</v>
      </c>
      <c r="I394" s="111">
        <v>5070.42</v>
      </c>
      <c r="J394" s="112">
        <f t="shared" si="48"/>
        <v>6.4093339431730569E-4</v>
      </c>
      <c r="K394" s="110">
        <v>4</v>
      </c>
      <c r="L394" s="113">
        <f t="shared" si="49"/>
        <v>160216.95999999999</v>
      </c>
      <c r="M394" s="113">
        <f t="shared" si="50"/>
        <v>64</v>
      </c>
      <c r="N394" s="113">
        <f t="shared" si="51"/>
        <v>5134.42</v>
      </c>
      <c r="O394" s="112">
        <f t="shared" si="52"/>
        <v>6.4093339431730569E-4</v>
      </c>
      <c r="P394" s="110" t="str">
        <f t="shared" si="53"/>
        <v>control</v>
      </c>
      <c r="Q394" s="114">
        <f t="shared" si="54"/>
        <v>31</v>
      </c>
      <c r="R394" s="115">
        <f t="shared" si="55"/>
        <v>4</v>
      </c>
      <c r="S394" t="e">
        <f>VLOOKUP(A394,'[4]ANEXO 01'!$B$4:$D$5,3,0)</f>
        <v>#N/A</v>
      </c>
    </row>
    <row r="395" spans="1:19" hidden="1">
      <c r="A395" s="105" t="s">
        <v>910</v>
      </c>
      <c r="B395" s="106" t="s">
        <v>911</v>
      </c>
      <c r="C395" s="107" t="s">
        <v>129</v>
      </c>
      <c r="D395" s="108">
        <v>43712</v>
      </c>
      <c r="E395" s="109">
        <v>10853008.785599999</v>
      </c>
      <c r="F395" s="110"/>
      <c r="G395" s="109">
        <v>248.284425</v>
      </c>
      <c r="H395" s="110">
        <v>200</v>
      </c>
      <c r="I395" s="111">
        <v>6011.1900000000005</v>
      </c>
      <c r="J395" s="112">
        <f t="shared" si="48"/>
        <v>5.1292757704077029E-3</v>
      </c>
      <c r="K395" s="110">
        <v>3</v>
      </c>
      <c r="L395" s="113">
        <f t="shared" si="49"/>
        <v>217060.175712</v>
      </c>
      <c r="M395" s="113">
        <f t="shared" si="50"/>
        <v>49656.885000000002</v>
      </c>
      <c r="N395" s="113">
        <f t="shared" si="51"/>
        <v>55668.075000000004</v>
      </c>
      <c r="O395" s="112">
        <f t="shared" si="52"/>
        <v>5.1292757704077029E-3</v>
      </c>
      <c r="P395" s="110" t="str">
        <f t="shared" si="53"/>
        <v>control</v>
      </c>
      <c r="Q395" s="114">
        <f t="shared" si="54"/>
        <v>3</v>
      </c>
      <c r="R395" s="115">
        <f t="shared" si="55"/>
        <v>3</v>
      </c>
      <c r="S395" t="e">
        <f>VLOOKUP(A395,'[4]ANEXO 01'!$B$4:$D$5,3,0)</f>
        <v>#N/A</v>
      </c>
    </row>
    <row r="396" spans="1:19" hidden="1">
      <c r="A396" s="105" t="s">
        <v>912</v>
      </c>
      <c r="B396" s="106" t="s">
        <v>913</v>
      </c>
      <c r="C396" s="107" t="s">
        <v>129</v>
      </c>
      <c r="D396" s="108">
        <v>1252750</v>
      </c>
      <c r="E396" s="109">
        <v>1916707.5</v>
      </c>
      <c r="F396" s="110"/>
      <c r="G396" s="109">
        <v>1.53</v>
      </c>
      <c r="H396" s="110">
        <v>120</v>
      </c>
      <c r="I396" s="111">
        <v>4311.1900000000005</v>
      </c>
      <c r="J396" s="112">
        <f t="shared" si="48"/>
        <v>2.3450578661585041E-3</v>
      </c>
      <c r="K396" s="110">
        <v>4</v>
      </c>
      <c r="L396" s="113">
        <f t="shared" si="49"/>
        <v>38334.15</v>
      </c>
      <c r="M396" s="113">
        <f t="shared" si="50"/>
        <v>183.6</v>
      </c>
      <c r="N396" s="113">
        <f t="shared" si="51"/>
        <v>4494.7900000000009</v>
      </c>
      <c r="O396" s="112">
        <f t="shared" si="52"/>
        <v>2.3450578661585041E-3</v>
      </c>
      <c r="P396" s="110" t="str">
        <f t="shared" si="53"/>
        <v>control</v>
      </c>
      <c r="Q396" s="114">
        <f t="shared" si="54"/>
        <v>8</v>
      </c>
      <c r="R396" s="115">
        <f t="shared" si="55"/>
        <v>4</v>
      </c>
      <c r="S396" t="e">
        <f>VLOOKUP(A396,'[4]ANEXO 01'!$B$4:$D$5,3,0)</f>
        <v>#N/A</v>
      </c>
    </row>
    <row r="397" spans="1:19" hidden="1">
      <c r="A397" s="105" t="s">
        <v>914</v>
      </c>
      <c r="B397" s="106" t="s">
        <v>915</v>
      </c>
      <c r="C397" s="107" t="s">
        <v>129</v>
      </c>
      <c r="D397" s="108">
        <v>331700</v>
      </c>
      <c r="E397" s="109">
        <v>79608</v>
      </c>
      <c r="F397" s="110"/>
      <c r="G397" s="109">
        <v>0.24</v>
      </c>
      <c r="H397" s="110">
        <v>200</v>
      </c>
      <c r="I397" s="111">
        <v>5070.42</v>
      </c>
      <c r="J397" s="112">
        <f t="shared" si="48"/>
        <v>6.4295296955079892E-2</v>
      </c>
      <c r="K397" s="110">
        <v>0</v>
      </c>
      <c r="L397" s="113">
        <f t="shared" si="49"/>
        <v>1592.16</v>
      </c>
      <c r="M397" s="113">
        <f t="shared" si="50"/>
        <v>48</v>
      </c>
      <c r="N397" s="113">
        <f t="shared" si="51"/>
        <v>5118.42</v>
      </c>
      <c r="O397" s="112">
        <f t="shared" si="52"/>
        <v>6.4295296955079892E-2</v>
      </c>
      <c r="P397" s="110" t="str">
        <f t="shared" si="53"/>
        <v>no</v>
      </c>
      <c r="Q397" s="114">
        <f t="shared" si="54"/>
        <v>0</v>
      </c>
      <c r="R397" s="115">
        <f t="shared" si="55"/>
        <v>0</v>
      </c>
      <c r="S397" t="e">
        <f>VLOOKUP(A397,'[4]ANEXO 01'!$B$4:$D$5,3,0)</f>
        <v>#N/A</v>
      </c>
    </row>
    <row r="398" spans="1:19" hidden="1">
      <c r="A398" s="105" t="s">
        <v>916</v>
      </c>
      <c r="B398" s="106" t="s">
        <v>917</v>
      </c>
      <c r="C398" s="107" t="s">
        <v>129</v>
      </c>
      <c r="D398" s="108">
        <v>547850</v>
      </c>
      <c r="E398" s="109">
        <v>268446.5</v>
      </c>
      <c r="F398" s="110"/>
      <c r="G398" s="109">
        <v>0.49</v>
      </c>
      <c r="H398" s="110">
        <v>200</v>
      </c>
      <c r="I398" s="111">
        <v>6200.2800000000007</v>
      </c>
      <c r="J398" s="112">
        <f t="shared" si="48"/>
        <v>2.3461956106710279E-2</v>
      </c>
      <c r="K398" s="110">
        <v>0</v>
      </c>
      <c r="L398" s="113">
        <f t="shared" si="49"/>
        <v>5368.93</v>
      </c>
      <c r="M398" s="113">
        <f t="shared" si="50"/>
        <v>98</v>
      </c>
      <c r="N398" s="113">
        <f t="shared" si="51"/>
        <v>6298.2800000000007</v>
      </c>
      <c r="O398" s="112">
        <f t="shared" si="52"/>
        <v>2.3461956106710279E-2</v>
      </c>
      <c r="P398" s="110" t="str">
        <f t="shared" si="53"/>
        <v>no</v>
      </c>
      <c r="Q398" s="114">
        <f t="shared" si="54"/>
        <v>0</v>
      </c>
      <c r="R398" s="115">
        <f t="shared" si="55"/>
        <v>0</v>
      </c>
      <c r="S398" t="e">
        <f>VLOOKUP(A398,'[4]ANEXO 01'!$B$4:$D$5,3,0)</f>
        <v>#N/A</v>
      </c>
    </row>
    <row r="399" spans="1:19" ht="24" hidden="1">
      <c r="A399" s="105" t="s">
        <v>918</v>
      </c>
      <c r="B399" s="106" t="s">
        <v>919</v>
      </c>
      <c r="C399" s="107" t="s">
        <v>129</v>
      </c>
      <c r="D399" s="108">
        <v>510348</v>
      </c>
      <c r="E399" s="109">
        <v>1811735.4</v>
      </c>
      <c r="F399" s="110"/>
      <c r="G399" s="109">
        <v>3.55</v>
      </c>
      <c r="H399" s="110">
        <v>200</v>
      </c>
      <c r="I399" s="111">
        <v>6200.2800000000007</v>
      </c>
      <c r="J399" s="112">
        <f t="shared" si="48"/>
        <v>3.8141772799714577E-3</v>
      </c>
      <c r="K399" s="110">
        <v>4</v>
      </c>
      <c r="L399" s="113">
        <f t="shared" si="49"/>
        <v>36234.707999999999</v>
      </c>
      <c r="M399" s="113">
        <f t="shared" si="50"/>
        <v>710</v>
      </c>
      <c r="N399" s="113">
        <f t="shared" si="51"/>
        <v>6910.2800000000007</v>
      </c>
      <c r="O399" s="112">
        <f t="shared" si="52"/>
        <v>3.8141772799714577E-3</v>
      </c>
      <c r="P399" s="110" t="str">
        <f t="shared" si="53"/>
        <v>control</v>
      </c>
      <c r="Q399" s="114">
        <f t="shared" si="54"/>
        <v>5</v>
      </c>
      <c r="R399" s="115">
        <f t="shared" si="55"/>
        <v>4</v>
      </c>
      <c r="S399" t="e">
        <f>VLOOKUP(A399,'[4]ANEXO 01'!$B$4:$D$5,3,0)</f>
        <v>#N/A</v>
      </c>
    </row>
    <row r="400" spans="1:19" ht="24" hidden="1">
      <c r="A400" s="105" t="s">
        <v>920</v>
      </c>
      <c r="B400" s="106" t="s">
        <v>921</v>
      </c>
      <c r="C400" s="107" t="s">
        <v>129</v>
      </c>
      <c r="D400" s="108">
        <v>734172</v>
      </c>
      <c r="E400" s="109">
        <v>1174675.2</v>
      </c>
      <c r="F400" s="110"/>
      <c r="G400" s="109">
        <v>1.6</v>
      </c>
      <c r="H400" s="110">
        <v>200</v>
      </c>
      <c r="I400" s="111">
        <v>5070.42</v>
      </c>
      <c r="J400" s="112">
        <f t="shared" si="48"/>
        <v>4.5888599674190796E-3</v>
      </c>
      <c r="K400" s="110">
        <v>4</v>
      </c>
      <c r="L400" s="113">
        <f t="shared" si="49"/>
        <v>23493.504000000001</v>
      </c>
      <c r="M400" s="113">
        <f t="shared" si="50"/>
        <v>320</v>
      </c>
      <c r="N400" s="113">
        <f t="shared" si="51"/>
        <v>5390.42</v>
      </c>
      <c r="O400" s="112">
        <f t="shared" si="52"/>
        <v>4.5888599674190796E-3</v>
      </c>
      <c r="P400" s="110" t="str">
        <f t="shared" si="53"/>
        <v>control</v>
      </c>
      <c r="Q400" s="114">
        <f t="shared" si="54"/>
        <v>4</v>
      </c>
      <c r="R400" s="115">
        <f t="shared" si="55"/>
        <v>4</v>
      </c>
      <c r="S400" t="e">
        <f>VLOOKUP(A400,'[4]ANEXO 01'!$B$4:$D$5,3,0)</f>
        <v>#N/A</v>
      </c>
    </row>
    <row r="401" spans="1:19" ht="24" hidden="1">
      <c r="A401" s="105" t="s">
        <v>922</v>
      </c>
      <c r="B401" s="106" t="s">
        <v>923</v>
      </c>
      <c r="C401" s="107" t="s">
        <v>129</v>
      </c>
      <c r="D401" s="108">
        <v>222816</v>
      </c>
      <c r="E401" s="109">
        <v>443403.84</v>
      </c>
      <c r="F401" s="110"/>
      <c r="G401" s="109">
        <v>1.99</v>
      </c>
      <c r="H401" s="110">
        <v>200</v>
      </c>
      <c r="I401" s="111">
        <v>6200.2800000000007</v>
      </c>
      <c r="J401" s="112">
        <f t="shared" si="48"/>
        <v>1.4880971711927439E-2</v>
      </c>
      <c r="K401" s="110">
        <v>1</v>
      </c>
      <c r="L401" s="113">
        <f t="shared" si="49"/>
        <v>8868.0768000000007</v>
      </c>
      <c r="M401" s="113">
        <f t="shared" si="50"/>
        <v>398</v>
      </c>
      <c r="N401" s="113">
        <f t="shared" si="51"/>
        <v>6598.2800000000007</v>
      </c>
      <c r="O401" s="112">
        <f t="shared" si="52"/>
        <v>1.4880971711927439E-2</v>
      </c>
      <c r="P401" s="110" t="str">
        <f t="shared" si="53"/>
        <v>control</v>
      </c>
      <c r="Q401" s="114">
        <f t="shared" si="54"/>
        <v>1</v>
      </c>
      <c r="R401" s="115">
        <f t="shared" si="55"/>
        <v>1</v>
      </c>
      <c r="S401" t="e">
        <f>VLOOKUP(A401,'[4]ANEXO 01'!$B$4:$D$5,3,0)</f>
        <v>#N/A</v>
      </c>
    </row>
    <row r="402" spans="1:19" ht="24" hidden="1">
      <c r="A402" s="105" t="s">
        <v>924</v>
      </c>
      <c r="B402" s="106" t="s">
        <v>925</v>
      </c>
      <c r="C402" s="107" t="s">
        <v>129</v>
      </c>
      <c r="D402" s="108">
        <v>176640</v>
      </c>
      <c r="E402" s="109">
        <v>476928.00000000006</v>
      </c>
      <c r="F402" s="110"/>
      <c r="G402" s="109">
        <v>2.7</v>
      </c>
      <c r="H402" s="110">
        <v>270</v>
      </c>
      <c r="I402" s="111">
        <v>6200.2800000000007</v>
      </c>
      <c r="J402" s="112">
        <f t="shared" si="48"/>
        <v>1.4528985507246376E-2</v>
      </c>
      <c r="K402" s="110">
        <v>1</v>
      </c>
      <c r="L402" s="113">
        <f t="shared" si="49"/>
        <v>9538.5600000000013</v>
      </c>
      <c r="M402" s="113">
        <f t="shared" si="50"/>
        <v>729</v>
      </c>
      <c r="N402" s="113">
        <f t="shared" si="51"/>
        <v>6929.2800000000007</v>
      </c>
      <c r="O402" s="112">
        <f t="shared" si="52"/>
        <v>1.4528985507246376E-2</v>
      </c>
      <c r="P402" s="110" t="str">
        <f t="shared" si="53"/>
        <v>control</v>
      </c>
      <c r="Q402" s="114">
        <f t="shared" si="54"/>
        <v>1</v>
      </c>
      <c r="R402" s="115">
        <f t="shared" si="55"/>
        <v>1</v>
      </c>
      <c r="S402" t="e">
        <f>VLOOKUP(A402,'[4]ANEXO 01'!$B$4:$D$5,3,0)</f>
        <v>#N/A</v>
      </c>
    </row>
    <row r="403" spans="1:19" hidden="1">
      <c r="A403" s="105" t="s">
        <v>926</v>
      </c>
      <c r="B403" s="106" t="s">
        <v>927</v>
      </c>
      <c r="C403" s="107" t="s">
        <v>129</v>
      </c>
      <c r="D403" s="108">
        <v>2183275</v>
      </c>
      <c r="E403" s="109">
        <v>1288132.25</v>
      </c>
      <c r="F403" s="110"/>
      <c r="G403" s="109">
        <v>0.59</v>
      </c>
      <c r="H403" s="110">
        <v>200</v>
      </c>
      <c r="I403" s="111">
        <v>6200.2800000000007</v>
      </c>
      <c r="J403" s="112">
        <f t="shared" si="48"/>
        <v>4.904993256709473E-3</v>
      </c>
      <c r="K403" s="110">
        <v>4</v>
      </c>
      <c r="L403" s="113">
        <f t="shared" si="49"/>
        <v>25762.645</v>
      </c>
      <c r="M403" s="113">
        <f t="shared" si="50"/>
        <v>118</v>
      </c>
      <c r="N403" s="113">
        <f t="shared" si="51"/>
        <v>6318.2800000000007</v>
      </c>
      <c r="O403" s="112">
        <f t="shared" si="52"/>
        <v>4.904993256709473E-3</v>
      </c>
      <c r="P403" s="110" t="str">
        <f t="shared" si="53"/>
        <v>control</v>
      </c>
      <c r="Q403" s="114">
        <f t="shared" si="54"/>
        <v>4</v>
      </c>
      <c r="R403" s="115">
        <f t="shared" si="55"/>
        <v>4</v>
      </c>
      <c r="S403" t="e">
        <f>VLOOKUP(A403,'[4]ANEXO 01'!$B$4:$D$5,3,0)</f>
        <v>#N/A</v>
      </c>
    </row>
    <row r="404" spans="1:19" hidden="1">
      <c r="A404" s="105" t="s">
        <v>928</v>
      </c>
      <c r="B404" s="106" t="s">
        <v>929</v>
      </c>
      <c r="C404" s="107" t="s">
        <v>129</v>
      </c>
      <c r="D404" s="108">
        <v>11092344</v>
      </c>
      <c r="E404" s="109">
        <v>37159352.399999999</v>
      </c>
      <c r="F404" s="110"/>
      <c r="G404" s="109">
        <v>3.35</v>
      </c>
      <c r="H404" s="110">
        <v>140</v>
      </c>
      <c r="I404" s="111">
        <v>6200.2800000000007</v>
      </c>
      <c r="J404" s="112">
        <f t="shared" si="48"/>
        <v>1.7947783180419477E-4</v>
      </c>
      <c r="K404" s="110">
        <v>4</v>
      </c>
      <c r="L404" s="113">
        <f t="shared" si="49"/>
        <v>743187.04799999995</v>
      </c>
      <c r="M404" s="113">
        <f t="shared" si="50"/>
        <v>469</v>
      </c>
      <c r="N404" s="113">
        <f t="shared" si="51"/>
        <v>6669.2800000000007</v>
      </c>
      <c r="O404" s="112">
        <f t="shared" si="52"/>
        <v>1.7947783180419477E-4</v>
      </c>
      <c r="P404" s="110" t="str">
        <f t="shared" si="53"/>
        <v>control</v>
      </c>
      <c r="Q404" s="114">
        <f t="shared" si="54"/>
        <v>111</v>
      </c>
      <c r="R404" s="115">
        <f t="shared" si="55"/>
        <v>4</v>
      </c>
      <c r="S404" t="e">
        <f>VLOOKUP(A404,'[4]ANEXO 01'!$B$4:$D$5,3,0)</f>
        <v>#N/A</v>
      </c>
    </row>
    <row r="405" spans="1:19" hidden="1">
      <c r="A405" s="105" t="s">
        <v>930</v>
      </c>
      <c r="B405" s="106" t="s">
        <v>931</v>
      </c>
      <c r="C405" s="107" t="s">
        <v>129</v>
      </c>
      <c r="D405" s="108">
        <v>5923075</v>
      </c>
      <c r="E405" s="109">
        <v>7996151.2500000009</v>
      </c>
      <c r="F405" s="110"/>
      <c r="G405" s="109">
        <v>1.35</v>
      </c>
      <c r="H405" s="110">
        <v>140</v>
      </c>
      <c r="I405" s="111">
        <v>6200.2800000000007</v>
      </c>
      <c r="J405" s="112">
        <f t="shared" si="48"/>
        <v>7.9904441527416082E-4</v>
      </c>
      <c r="K405" s="110">
        <v>4</v>
      </c>
      <c r="L405" s="113">
        <f t="shared" si="49"/>
        <v>159923.02500000002</v>
      </c>
      <c r="M405" s="113">
        <f t="shared" si="50"/>
        <v>189</v>
      </c>
      <c r="N405" s="113">
        <f t="shared" si="51"/>
        <v>6389.2800000000007</v>
      </c>
      <c r="O405" s="112">
        <f t="shared" si="52"/>
        <v>7.9904441527416082E-4</v>
      </c>
      <c r="P405" s="110" t="str">
        <f t="shared" si="53"/>
        <v>control</v>
      </c>
      <c r="Q405" s="114">
        <f t="shared" si="54"/>
        <v>25</v>
      </c>
      <c r="R405" s="115">
        <f t="shared" si="55"/>
        <v>4</v>
      </c>
      <c r="S405" t="e">
        <f>VLOOKUP(A405,'[4]ANEXO 01'!$B$4:$D$5,3,0)</f>
        <v>#N/A</v>
      </c>
    </row>
    <row r="406" spans="1:19" hidden="1">
      <c r="A406" s="105" t="s">
        <v>932</v>
      </c>
      <c r="B406" s="106" t="s">
        <v>933</v>
      </c>
      <c r="C406" s="107" t="s">
        <v>129</v>
      </c>
      <c r="D406" s="108">
        <v>19200</v>
      </c>
      <c r="E406" s="109">
        <v>39552</v>
      </c>
      <c r="F406" s="110"/>
      <c r="G406" s="109">
        <v>2.06</v>
      </c>
      <c r="H406" s="110">
        <v>200</v>
      </c>
      <c r="I406" s="111">
        <v>6200.2800000000007</v>
      </c>
      <c r="J406" s="112">
        <f t="shared" si="48"/>
        <v>0.16717940938511328</v>
      </c>
      <c r="K406" s="110">
        <v>0</v>
      </c>
      <c r="L406" s="113">
        <f t="shared" si="49"/>
        <v>791.04</v>
      </c>
      <c r="M406" s="113">
        <f t="shared" si="50"/>
        <v>412</v>
      </c>
      <c r="N406" s="113">
        <f t="shared" si="51"/>
        <v>6612.2800000000007</v>
      </c>
      <c r="O406" s="112">
        <f t="shared" si="52"/>
        <v>0.16717940938511328</v>
      </c>
      <c r="P406" s="110" t="str">
        <f t="shared" si="53"/>
        <v>no</v>
      </c>
      <c r="Q406" s="114">
        <f t="shared" si="54"/>
        <v>0</v>
      </c>
      <c r="R406" s="115">
        <f t="shared" si="55"/>
        <v>0</v>
      </c>
      <c r="S406" t="e">
        <f>VLOOKUP(A406,'[4]ANEXO 01'!$B$4:$D$5,3,0)</f>
        <v>#N/A</v>
      </c>
    </row>
    <row r="407" spans="1:19" hidden="1">
      <c r="A407" s="105" t="s">
        <v>934</v>
      </c>
      <c r="B407" s="106" t="s">
        <v>935</v>
      </c>
      <c r="C407" s="107" t="s">
        <v>129</v>
      </c>
      <c r="D407" s="108">
        <v>490825</v>
      </c>
      <c r="E407" s="109">
        <v>1251603.75</v>
      </c>
      <c r="F407" s="110"/>
      <c r="G407" s="109">
        <v>2.5499999999999998</v>
      </c>
      <c r="H407" s="110">
        <v>260</v>
      </c>
      <c r="I407" s="111">
        <v>6200.2800000000007</v>
      </c>
      <c r="J407" s="112">
        <f t="shared" si="48"/>
        <v>5.4835885558828026E-3</v>
      </c>
      <c r="K407" s="110">
        <v>3</v>
      </c>
      <c r="L407" s="113">
        <f t="shared" si="49"/>
        <v>25032.075000000001</v>
      </c>
      <c r="M407" s="113">
        <f t="shared" si="50"/>
        <v>663</v>
      </c>
      <c r="N407" s="113">
        <f t="shared" si="51"/>
        <v>6863.2800000000007</v>
      </c>
      <c r="O407" s="112">
        <f t="shared" si="52"/>
        <v>5.4835885558828026E-3</v>
      </c>
      <c r="P407" s="110" t="str">
        <f t="shared" si="53"/>
        <v>control</v>
      </c>
      <c r="Q407" s="114">
        <f t="shared" si="54"/>
        <v>3</v>
      </c>
      <c r="R407" s="115">
        <f t="shared" si="55"/>
        <v>3</v>
      </c>
      <c r="S407" t="e">
        <f>VLOOKUP(A407,'[4]ANEXO 01'!$B$4:$D$5,3,0)</f>
        <v>#N/A</v>
      </c>
    </row>
    <row r="408" spans="1:19" hidden="1">
      <c r="A408" s="105" t="s">
        <v>936</v>
      </c>
      <c r="B408" s="106" t="s">
        <v>937</v>
      </c>
      <c r="C408" s="107" t="s">
        <v>129</v>
      </c>
      <c r="D408" s="108">
        <v>401196</v>
      </c>
      <c r="E408" s="109">
        <v>1159456.44</v>
      </c>
      <c r="F408" s="110"/>
      <c r="G408" s="109">
        <v>2.89</v>
      </c>
      <c r="H408" s="110">
        <v>200</v>
      </c>
      <c r="I408" s="111">
        <v>6200.2800000000007</v>
      </c>
      <c r="J408" s="112">
        <f t="shared" si="48"/>
        <v>5.8460842220170008E-3</v>
      </c>
      <c r="K408" s="110">
        <v>3</v>
      </c>
      <c r="L408" s="113">
        <f t="shared" si="49"/>
        <v>23189.128799999999</v>
      </c>
      <c r="M408" s="113">
        <f t="shared" si="50"/>
        <v>578</v>
      </c>
      <c r="N408" s="113">
        <f t="shared" si="51"/>
        <v>6778.2800000000007</v>
      </c>
      <c r="O408" s="112">
        <f t="shared" si="52"/>
        <v>5.8460842220170008E-3</v>
      </c>
      <c r="P408" s="110" t="str">
        <f t="shared" si="53"/>
        <v>control</v>
      </c>
      <c r="Q408" s="114">
        <f t="shared" si="54"/>
        <v>3</v>
      </c>
      <c r="R408" s="115">
        <f t="shared" si="55"/>
        <v>3</v>
      </c>
      <c r="S408" t="e">
        <f>VLOOKUP(A408,'[4]ANEXO 01'!$B$4:$D$5,3,0)</f>
        <v>#N/A</v>
      </c>
    </row>
    <row r="409" spans="1:19" ht="24" hidden="1">
      <c r="A409" s="105" t="s">
        <v>938</v>
      </c>
      <c r="B409" s="106" t="s">
        <v>939</v>
      </c>
      <c r="C409" s="107" t="s">
        <v>129</v>
      </c>
      <c r="D409" s="108">
        <v>217632</v>
      </c>
      <c r="E409" s="109">
        <v>2219846.4</v>
      </c>
      <c r="F409" s="110"/>
      <c r="G409" s="109">
        <v>10.199999999999999</v>
      </c>
      <c r="H409" s="110">
        <v>240</v>
      </c>
      <c r="I409" s="111">
        <v>5825.1900000000005</v>
      </c>
      <c r="J409" s="112">
        <f t="shared" si="48"/>
        <v>3.726920024736847E-3</v>
      </c>
      <c r="K409" s="110">
        <v>4</v>
      </c>
      <c r="L409" s="113">
        <f t="shared" si="49"/>
        <v>44396.928</v>
      </c>
      <c r="M409" s="113">
        <f t="shared" si="50"/>
        <v>2448</v>
      </c>
      <c r="N409" s="113">
        <f t="shared" si="51"/>
        <v>8273.19</v>
      </c>
      <c r="O409" s="112">
        <f t="shared" si="52"/>
        <v>3.726920024736847E-3</v>
      </c>
      <c r="P409" s="110" t="str">
        <f t="shared" si="53"/>
        <v>control</v>
      </c>
      <c r="Q409" s="114">
        <f t="shared" si="54"/>
        <v>5</v>
      </c>
      <c r="R409" s="115">
        <f t="shared" si="55"/>
        <v>4</v>
      </c>
      <c r="S409" t="e">
        <f>VLOOKUP(A409,'[4]ANEXO 01'!$B$4:$D$5,3,0)</f>
        <v>#N/A</v>
      </c>
    </row>
    <row r="410" spans="1:19" hidden="1">
      <c r="A410" s="105" t="s">
        <v>940</v>
      </c>
      <c r="B410" s="106" t="s">
        <v>941</v>
      </c>
      <c r="C410" s="107" t="s">
        <v>129</v>
      </c>
      <c r="D410" s="108">
        <v>107424</v>
      </c>
      <c r="E410" s="109">
        <v>611242.56000000006</v>
      </c>
      <c r="F410" s="110"/>
      <c r="G410" s="109">
        <v>5.69</v>
      </c>
      <c r="H410" s="110">
        <v>140</v>
      </c>
      <c r="I410" s="111">
        <v>6200.2800000000007</v>
      </c>
      <c r="J410" s="112">
        <f t="shared" si="48"/>
        <v>1.1446977775893093E-2</v>
      </c>
      <c r="K410" s="110">
        <v>1</v>
      </c>
      <c r="L410" s="113">
        <f t="shared" si="49"/>
        <v>12224.851200000001</v>
      </c>
      <c r="M410" s="113">
        <f t="shared" si="50"/>
        <v>796.6</v>
      </c>
      <c r="N410" s="113">
        <f t="shared" si="51"/>
        <v>6996.880000000001</v>
      </c>
      <c r="O410" s="112">
        <f t="shared" si="52"/>
        <v>1.1446977775893093E-2</v>
      </c>
      <c r="P410" s="110" t="str">
        <f t="shared" si="53"/>
        <v>control</v>
      </c>
      <c r="Q410" s="114">
        <f t="shared" si="54"/>
        <v>1</v>
      </c>
      <c r="R410" s="115">
        <f t="shared" si="55"/>
        <v>1</v>
      </c>
      <c r="S410" t="e">
        <f>VLOOKUP(A410,'[4]ANEXO 01'!$B$4:$D$5,3,0)</f>
        <v>#N/A</v>
      </c>
    </row>
    <row r="411" spans="1:19" hidden="1">
      <c r="A411" s="105" t="s">
        <v>942</v>
      </c>
      <c r="B411" s="106" t="s">
        <v>943</v>
      </c>
      <c r="C411" s="107" t="s">
        <v>129</v>
      </c>
      <c r="D411" s="108">
        <v>250752</v>
      </c>
      <c r="E411" s="109">
        <v>1349045.76</v>
      </c>
      <c r="F411" s="110"/>
      <c r="G411" s="109">
        <v>5.38</v>
      </c>
      <c r="H411" s="110">
        <v>140</v>
      </c>
      <c r="I411" s="111">
        <v>6200.2800000000007</v>
      </c>
      <c r="J411" s="112">
        <f t="shared" si="48"/>
        <v>5.1543692632042377E-3</v>
      </c>
      <c r="K411" s="110">
        <v>3</v>
      </c>
      <c r="L411" s="113">
        <f t="shared" si="49"/>
        <v>26980.915199999999</v>
      </c>
      <c r="M411" s="113">
        <f t="shared" si="50"/>
        <v>753.19999999999993</v>
      </c>
      <c r="N411" s="113">
        <f t="shared" si="51"/>
        <v>6953.4800000000005</v>
      </c>
      <c r="O411" s="112">
        <f t="shared" si="52"/>
        <v>5.1543692632042377E-3</v>
      </c>
      <c r="P411" s="110" t="str">
        <f t="shared" si="53"/>
        <v>control</v>
      </c>
      <c r="Q411" s="114">
        <f t="shared" si="54"/>
        <v>3</v>
      </c>
      <c r="R411" s="115">
        <f t="shared" si="55"/>
        <v>3</v>
      </c>
      <c r="S411" t="e">
        <f>VLOOKUP(A411,'[4]ANEXO 01'!$B$4:$D$5,3,0)</f>
        <v>#N/A</v>
      </c>
    </row>
    <row r="412" spans="1:19" hidden="1">
      <c r="A412" s="105" t="s">
        <v>75</v>
      </c>
      <c r="B412" s="106" t="s">
        <v>76</v>
      </c>
      <c r="C412" s="107" t="s">
        <v>129</v>
      </c>
      <c r="D412" s="108">
        <v>26570</v>
      </c>
      <c r="E412" s="109">
        <v>276527.27500000002</v>
      </c>
      <c r="F412" s="110"/>
      <c r="G412" s="109">
        <v>10.407500000000001</v>
      </c>
      <c r="H412" s="110">
        <v>200</v>
      </c>
      <c r="I412" s="111">
        <v>5070.42</v>
      </c>
      <c r="J412" s="112">
        <f t="shared" si="48"/>
        <v>2.5863343860022484E-2</v>
      </c>
      <c r="K412" s="110">
        <v>0</v>
      </c>
      <c r="L412" s="113">
        <f t="shared" si="49"/>
        <v>5530.5455000000002</v>
      </c>
      <c r="M412" s="113">
        <f t="shared" si="50"/>
        <v>2081.5</v>
      </c>
      <c r="N412" s="113">
        <f t="shared" si="51"/>
        <v>7151.92</v>
      </c>
      <c r="O412" s="112">
        <f t="shared" si="52"/>
        <v>2.5863343860022484E-2</v>
      </c>
      <c r="P412" s="110" t="str">
        <f t="shared" si="53"/>
        <v>no</v>
      </c>
      <c r="Q412" s="114">
        <f t="shared" si="54"/>
        <v>0</v>
      </c>
      <c r="R412" s="115">
        <f t="shared" si="55"/>
        <v>0</v>
      </c>
      <c r="S412" t="e">
        <f>VLOOKUP(A412,'[4]ANEXO 01'!$B$4:$D$5,3,0)</f>
        <v>#N/A</v>
      </c>
    </row>
    <row r="413" spans="1:19" hidden="1">
      <c r="A413" s="105" t="s">
        <v>944</v>
      </c>
      <c r="B413" s="106" t="s">
        <v>945</v>
      </c>
      <c r="C413" s="107" t="s">
        <v>129</v>
      </c>
      <c r="D413" s="108">
        <v>31725</v>
      </c>
      <c r="E413" s="109">
        <v>1090388.25</v>
      </c>
      <c r="F413" s="110"/>
      <c r="G413" s="109">
        <v>34.369999999999997</v>
      </c>
      <c r="H413" s="110">
        <v>240</v>
      </c>
      <c r="I413" s="111">
        <v>5825.1900000000005</v>
      </c>
      <c r="J413" s="112">
        <f t="shared" si="48"/>
        <v>1.2907319938563167E-2</v>
      </c>
      <c r="K413" s="110">
        <v>1</v>
      </c>
      <c r="L413" s="113">
        <f t="shared" si="49"/>
        <v>21807.764999999999</v>
      </c>
      <c r="M413" s="113">
        <f t="shared" si="50"/>
        <v>8248.7999999999993</v>
      </c>
      <c r="N413" s="113">
        <f t="shared" si="51"/>
        <v>14073.99</v>
      </c>
      <c r="O413" s="112">
        <f t="shared" si="52"/>
        <v>1.2907319938563167E-2</v>
      </c>
      <c r="P413" s="110" t="str">
        <f t="shared" si="53"/>
        <v>control</v>
      </c>
      <c r="Q413" s="114">
        <f t="shared" si="54"/>
        <v>1</v>
      </c>
      <c r="R413" s="115">
        <f t="shared" si="55"/>
        <v>1</v>
      </c>
      <c r="S413" t="e">
        <f>VLOOKUP(A413,'[4]ANEXO 01'!$B$4:$D$5,3,0)</f>
        <v>#N/A</v>
      </c>
    </row>
    <row r="414" spans="1:19" hidden="1">
      <c r="A414" s="105" t="s">
        <v>946</v>
      </c>
      <c r="B414" s="106" t="s">
        <v>947</v>
      </c>
      <c r="C414" s="107" t="s">
        <v>129</v>
      </c>
      <c r="D414" s="108">
        <v>255350</v>
      </c>
      <c r="E414" s="109">
        <v>955009</v>
      </c>
      <c r="F414" s="110"/>
      <c r="G414" s="109">
        <v>3.74</v>
      </c>
      <c r="H414" s="110">
        <v>240</v>
      </c>
      <c r="I414" s="111">
        <v>5825.1900000000005</v>
      </c>
      <c r="J414" s="112">
        <f t="shared" si="48"/>
        <v>7.0395043397496783E-3</v>
      </c>
      <c r="K414" s="110">
        <v>2</v>
      </c>
      <c r="L414" s="113">
        <f t="shared" si="49"/>
        <v>19100.18</v>
      </c>
      <c r="M414" s="113">
        <f t="shared" si="50"/>
        <v>897.6</v>
      </c>
      <c r="N414" s="113">
        <f t="shared" si="51"/>
        <v>6722.7900000000009</v>
      </c>
      <c r="O414" s="112">
        <f t="shared" si="52"/>
        <v>7.0395043397496783E-3</v>
      </c>
      <c r="P414" s="110" t="str">
        <f t="shared" si="53"/>
        <v>control</v>
      </c>
      <c r="Q414" s="114">
        <f t="shared" si="54"/>
        <v>2</v>
      </c>
      <c r="R414" s="115">
        <f t="shared" si="55"/>
        <v>2</v>
      </c>
      <c r="S414" t="e">
        <f>VLOOKUP(A414,'[4]ANEXO 01'!$B$4:$D$5,3,0)</f>
        <v>#N/A</v>
      </c>
    </row>
    <row r="415" spans="1:19" hidden="1">
      <c r="A415" s="105" t="s">
        <v>948</v>
      </c>
      <c r="B415" s="106" t="s">
        <v>949</v>
      </c>
      <c r="C415" s="107" t="s">
        <v>129</v>
      </c>
      <c r="D415" s="108">
        <v>562555</v>
      </c>
      <c r="E415" s="109">
        <v>1119484.45</v>
      </c>
      <c r="F415" s="110"/>
      <c r="G415" s="109">
        <v>1.99</v>
      </c>
      <c r="H415" s="110">
        <v>120</v>
      </c>
      <c r="I415" s="111">
        <v>4311.1900000000005</v>
      </c>
      <c r="J415" s="112">
        <f t="shared" si="48"/>
        <v>4.0643619480377783E-3</v>
      </c>
      <c r="K415" s="110">
        <v>4</v>
      </c>
      <c r="L415" s="113">
        <f t="shared" si="49"/>
        <v>22389.688999999998</v>
      </c>
      <c r="M415" s="113">
        <f t="shared" si="50"/>
        <v>238.8</v>
      </c>
      <c r="N415" s="113">
        <f t="shared" si="51"/>
        <v>4549.9900000000007</v>
      </c>
      <c r="O415" s="112">
        <f t="shared" si="52"/>
        <v>4.0643619480377783E-3</v>
      </c>
      <c r="P415" s="110" t="str">
        <f t="shared" si="53"/>
        <v>control</v>
      </c>
      <c r="Q415" s="114">
        <f t="shared" si="54"/>
        <v>4</v>
      </c>
      <c r="R415" s="115">
        <f t="shared" si="55"/>
        <v>4</v>
      </c>
      <c r="S415" t="e">
        <f>VLOOKUP(A415,'[4]ANEXO 01'!$B$4:$D$5,3,0)</f>
        <v>#N/A</v>
      </c>
    </row>
    <row r="416" spans="1:19" hidden="1">
      <c r="A416" s="105" t="s">
        <v>950</v>
      </c>
      <c r="B416" s="106" t="s">
        <v>951</v>
      </c>
      <c r="C416" s="107" t="s">
        <v>129</v>
      </c>
      <c r="D416" s="108">
        <v>1443400</v>
      </c>
      <c r="E416" s="109">
        <v>173208</v>
      </c>
      <c r="F416" s="110"/>
      <c r="G416" s="109">
        <v>0.12</v>
      </c>
      <c r="H416" s="110">
        <v>140</v>
      </c>
      <c r="I416" s="111">
        <v>5070.42</v>
      </c>
      <c r="J416" s="112">
        <f t="shared" si="48"/>
        <v>2.9370583344880144E-2</v>
      </c>
      <c r="K416" s="110">
        <v>0</v>
      </c>
      <c r="L416" s="113">
        <f t="shared" si="49"/>
        <v>3464.16</v>
      </c>
      <c r="M416" s="113">
        <f t="shared" si="50"/>
        <v>16.8</v>
      </c>
      <c r="N416" s="113">
        <f t="shared" si="51"/>
        <v>5087.22</v>
      </c>
      <c r="O416" s="112">
        <f t="shared" si="52"/>
        <v>2.9370583344880144E-2</v>
      </c>
      <c r="P416" s="110" t="str">
        <f t="shared" si="53"/>
        <v>no</v>
      </c>
      <c r="Q416" s="114">
        <f t="shared" si="54"/>
        <v>0</v>
      </c>
      <c r="R416" s="115">
        <f t="shared" si="55"/>
        <v>0</v>
      </c>
      <c r="S416" t="e">
        <f>VLOOKUP(A416,'[4]ANEXO 01'!$B$4:$D$5,3,0)</f>
        <v>#N/A</v>
      </c>
    </row>
    <row r="417" spans="1:19" hidden="1">
      <c r="A417" s="105" t="s">
        <v>952</v>
      </c>
      <c r="B417" s="106" t="s">
        <v>953</v>
      </c>
      <c r="C417" s="107" t="s">
        <v>129</v>
      </c>
      <c r="D417" s="108">
        <v>55800</v>
      </c>
      <c r="E417" s="109">
        <v>910656</v>
      </c>
      <c r="F417" s="110"/>
      <c r="G417" s="109">
        <v>16.32</v>
      </c>
      <c r="H417" s="110">
        <v>260</v>
      </c>
      <c r="I417" s="111">
        <v>6200.2800000000007</v>
      </c>
      <c r="J417" s="112">
        <f t="shared" si="48"/>
        <v>1.1468084545646216E-2</v>
      </c>
      <c r="K417" s="110">
        <v>1</v>
      </c>
      <c r="L417" s="113">
        <f t="shared" si="49"/>
        <v>18213.12</v>
      </c>
      <c r="M417" s="113">
        <f t="shared" si="50"/>
        <v>4243.2</v>
      </c>
      <c r="N417" s="113">
        <f t="shared" si="51"/>
        <v>10443.48</v>
      </c>
      <c r="O417" s="112">
        <f t="shared" si="52"/>
        <v>1.1468084545646216E-2</v>
      </c>
      <c r="P417" s="110" t="str">
        <f t="shared" si="53"/>
        <v>control</v>
      </c>
      <c r="Q417" s="114">
        <f t="shared" si="54"/>
        <v>1</v>
      </c>
      <c r="R417" s="115">
        <f t="shared" si="55"/>
        <v>1</v>
      </c>
      <c r="S417" t="e">
        <f>VLOOKUP(A417,'[4]ANEXO 01'!$B$4:$D$5,3,0)</f>
        <v>#N/A</v>
      </c>
    </row>
    <row r="418" spans="1:19" hidden="1">
      <c r="A418" s="105" t="s">
        <v>954</v>
      </c>
      <c r="B418" s="106" t="s">
        <v>955</v>
      </c>
      <c r="C418" s="107" t="s">
        <v>129</v>
      </c>
      <c r="D418" s="108">
        <v>7419500</v>
      </c>
      <c r="E418" s="109">
        <v>1038730.0000000001</v>
      </c>
      <c r="F418" s="110"/>
      <c r="G418" s="109">
        <v>0.14000000000000001</v>
      </c>
      <c r="H418" s="110">
        <v>200</v>
      </c>
      <c r="I418" s="111">
        <v>5070.42</v>
      </c>
      <c r="J418" s="112">
        <f t="shared" si="48"/>
        <v>4.9083207378240734E-3</v>
      </c>
      <c r="K418" s="110">
        <v>4</v>
      </c>
      <c r="L418" s="113">
        <f t="shared" si="49"/>
        <v>20774.600000000002</v>
      </c>
      <c r="M418" s="113">
        <f t="shared" si="50"/>
        <v>28.000000000000004</v>
      </c>
      <c r="N418" s="113">
        <f t="shared" si="51"/>
        <v>5098.42</v>
      </c>
      <c r="O418" s="112">
        <f t="shared" si="52"/>
        <v>4.9083207378240734E-3</v>
      </c>
      <c r="P418" s="110" t="str">
        <f t="shared" si="53"/>
        <v>control</v>
      </c>
      <c r="Q418" s="114">
        <f t="shared" si="54"/>
        <v>4</v>
      </c>
      <c r="R418" s="115">
        <f t="shared" si="55"/>
        <v>4</v>
      </c>
      <c r="S418" t="e">
        <f>VLOOKUP(A418,'[4]ANEXO 01'!$B$4:$D$5,3,0)</f>
        <v>#N/A</v>
      </c>
    </row>
    <row r="419" spans="1:19" hidden="1">
      <c r="A419" s="105" t="s">
        <v>956</v>
      </c>
      <c r="B419" s="106" t="s">
        <v>957</v>
      </c>
      <c r="C419" s="107" t="s">
        <v>129</v>
      </c>
      <c r="D419" s="108">
        <v>805900</v>
      </c>
      <c r="E419" s="109">
        <v>322360</v>
      </c>
      <c r="F419" s="110"/>
      <c r="G419" s="109">
        <v>0.4</v>
      </c>
      <c r="H419" s="110">
        <v>200</v>
      </c>
      <c r="I419" s="111">
        <v>5070.42</v>
      </c>
      <c r="J419" s="112">
        <f t="shared" si="48"/>
        <v>1.5977230425611118E-2</v>
      </c>
      <c r="K419" s="110">
        <v>1</v>
      </c>
      <c r="L419" s="113">
        <f t="shared" si="49"/>
        <v>6447.2</v>
      </c>
      <c r="M419" s="113">
        <f t="shared" si="50"/>
        <v>80</v>
      </c>
      <c r="N419" s="113">
        <f t="shared" si="51"/>
        <v>5150.42</v>
      </c>
      <c r="O419" s="112">
        <f t="shared" si="52"/>
        <v>1.5977230425611118E-2</v>
      </c>
      <c r="P419" s="110" t="str">
        <f t="shared" si="53"/>
        <v>control</v>
      </c>
      <c r="Q419" s="114">
        <f t="shared" si="54"/>
        <v>1</v>
      </c>
      <c r="R419" s="115">
        <f t="shared" si="55"/>
        <v>1</v>
      </c>
      <c r="S419" t="e">
        <f>VLOOKUP(A419,'[4]ANEXO 01'!$B$4:$D$5,3,0)</f>
        <v>#N/A</v>
      </c>
    </row>
    <row r="420" spans="1:19" hidden="1">
      <c r="A420" s="105" t="s">
        <v>958</v>
      </c>
      <c r="B420" s="106" t="s">
        <v>959</v>
      </c>
      <c r="C420" s="107" t="s">
        <v>129</v>
      </c>
      <c r="D420" s="108">
        <v>1184900</v>
      </c>
      <c r="E420" s="109">
        <v>1528521</v>
      </c>
      <c r="F420" s="110"/>
      <c r="G420" s="109">
        <v>1.29</v>
      </c>
      <c r="H420" s="110">
        <v>200</v>
      </c>
      <c r="I420" s="111">
        <v>5070.42</v>
      </c>
      <c r="J420" s="112">
        <f t="shared" si="48"/>
        <v>3.4859972483204352E-3</v>
      </c>
      <c r="K420" s="110">
        <v>4</v>
      </c>
      <c r="L420" s="113">
        <f t="shared" si="49"/>
        <v>30570.420000000002</v>
      </c>
      <c r="M420" s="113">
        <f t="shared" si="50"/>
        <v>258</v>
      </c>
      <c r="N420" s="113">
        <f t="shared" si="51"/>
        <v>5328.42</v>
      </c>
      <c r="O420" s="112">
        <f t="shared" si="52"/>
        <v>3.4859972483204352E-3</v>
      </c>
      <c r="P420" s="110" t="str">
        <f t="shared" si="53"/>
        <v>control</v>
      </c>
      <c r="Q420" s="114">
        <f t="shared" si="54"/>
        <v>5</v>
      </c>
      <c r="R420" s="115">
        <f t="shared" si="55"/>
        <v>4</v>
      </c>
      <c r="S420" t="e">
        <f>VLOOKUP(A420,'[4]ANEXO 01'!$B$4:$D$5,3,0)</f>
        <v>#N/A</v>
      </c>
    </row>
    <row r="421" spans="1:19" hidden="1">
      <c r="A421" s="105" t="s">
        <v>960</v>
      </c>
      <c r="B421" s="106" t="s">
        <v>961</v>
      </c>
      <c r="C421" s="107" t="s">
        <v>129</v>
      </c>
      <c r="D421" s="108">
        <v>21362300</v>
      </c>
      <c r="E421" s="109">
        <v>1281738</v>
      </c>
      <c r="F421" s="110"/>
      <c r="G421" s="109">
        <v>0.06</v>
      </c>
      <c r="H421" s="110">
        <v>200</v>
      </c>
      <c r="I421" s="111">
        <v>5070.42</v>
      </c>
      <c r="J421" s="112">
        <f t="shared" si="48"/>
        <v>3.9652565500905802E-3</v>
      </c>
      <c r="K421" s="110">
        <v>4</v>
      </c>
      <c r="L421" s="113">
        <f t="shared" si="49"/>
        <v>25634.760000000002</v>
      </c>
      <c r="M421" s="113">
        <f t="shared" si="50"/>
        <v>12</v>
      </c>
      <c r="N421" s="113">
        <f t="shared" si="51"/>
        <v>5082.42</v>
      </c>
      <c r="O421" s="112">
        <f t="shared" si="52"/>
        <v>3.9652565500905802E-3</v>
      </c>
      <c r="P421" s="110" t="str">
        <f t="shared" si="53"/>
        <v>control</v>
      </c>
      <c r="Q421" s="114">
        <f t="shared" si="54"/>
        <v>5</v>
      </c>
      <c r="R421" s="115">
        <f t="shared" si="55"/>
        <v>4</v>
      </c>
      <c r="S421" t="e">
        <f>VLOOKUP(A421,'[4]ANEXO 01'!$B$4:$D$5,3,0)</f>
        <v>#N/A</v>
      </c>
    </row>
    <row r="422" spans="1:19" hidden="1">
      <c r="A422" s="105" t="s">
        <v>962</v>
      </c>
      <c r="B422" s="106" t="s">
        <v>963</v>
      </c>
      <c r="C422" s="107" t="s">
        <v>129</v>
      </c>
      <c r="D422" s="108">
        <v>4592000</v>
      </c>
      <c r="E422" s="109">
        <v>2892960</v>
      </c>
      <c r="F422" s="110"/>
      <c r="G422" s="109">
        <v>0.63</v>
      </c>
      <c r="H422" s="110">
        <v>200</v>
      </c>
      <c r="I422" s="111">
        <v>5070.42</v>
      </c>
      <c r="J422" s="112">
        <f t="shared" si="48"/>
        <v>1.7962294673967147E-3</v>
      </c>
      <c r="K422" s="110">
        <v>4</v>
      </c>
      <c r="L422" s="113">
        <f t="shared" si="49"/>
        <v>57859.200000000004</v>
      </c>
      <c r="M422" s="113">
        <f t="shared" si="50"/>
        <v>126</v>
      </c>
      <c r="N422" s="113">
        <f t="shared" si="51"/>
        <v>5196.42</v>
      </c>
      <c r="O422" s="112">
        <f t="shared" si="52"/>
        <v>1.7962294673967147E-3</v>
      </c>
      <c r="P422" s="110" t="str">
        <f t="shared" si="53"/>
        <v>control</v>
      </c>
      <c r="Q422" s="114">
        <f t="shared" si="54"/>
        <v>11</v>
      </c>
      <c r="R422" s="115">
        <f t="shared" si="55"/>
        <v>4</v>
      </c>
      <c r="S422" t="e">
        <f>VLOOKUP(A422,'[4]ANEXO 01'!$B$4:$D$5,3,0)</f>
        <v>#N/A</v>
      </c>
    </row>
    <row r="423" spans="1:19" hidden="1">
      <c r="A423" s="105" t="s">
        <v>964</v>
      </c>
      <c r="B423" s="106" t="s">
        <v>965</v>
      </c>
      <c r="C423" s="107" t="s">
        <v>129</v>
      </c>
      <c r="D423" s="108">
        <v>63840</v>
      </c>
      <c r="E423" s="109">
        <v>2709050.4</v>
      </c>
      <c r="F423" s="110"/>
      <c r="G423" s="109">
        <v>42.434999999999995</v>
      </c>
      <c r="H423" s="110">
        <v>270</v>
      </c>
      <c r="I423" s="111">
        <v>5070.42</v>
      </c>
      <c r="J423" s="112">
        <f t="shared" si="48"/>
        <v>6.1009828388574831E-3</v>
      </c>
      <c r="K423" s="110">
        <v>3</v>
      </c>
      <c r="L423" s="113">
        <f t="shared" si="49"/>
        <v>54181.008000000002</v>
      </c>
      <c r="M423" s="113">
        <f t="shared" si="50"/>
        <v>11457.449999999999</v>
      </c>
      <c r="N423" s="113">
        <f t="shared" si="51"/>
        <v>16527.87</v>
      </c>
      <c r="O423" s="112">
        <f t="shared" si="52"/>
        <v>6.1009828388574831E-3</v>
      </c>
      <c r="P423" s="110" t="str">
        <f t="shared" si="53"/>
        <v>control</v>
      </c>
      <c r="Q423" s="114">
        <f t="shared" si="54"/>
        <v>3</v>
      </c>
      <c r="R423" s="115">
        <f t="shared" si="55"/>
        <v>3</v>
      </c>
      <c r="S423" t="e">
        <f>VLOOKUP(A423,'[4]ANEXO 01'!$B$4:$D$5,3,0)</f>
        <v>#N/A</v>
      </c>
    </row>
    <row r="424" spans="1:19" ht="24" hidden="1">
      <c r="A424" s="105" t="s">
        <v>966</v>
      </c>
      <c r="B424" s="106" t="s">
        <v>967</v>
      </c>
      <c r="C424" s="107" t="s">
        <v>129</v>
      </c>
      <c r="D424" s="108">
        <v>4410</v>
      </c>
      <c r="E424" s="109">
        <v>3645556.4879999999</v>
      </c>
      <c r="F424" s="110"/>
      <c r="G424" s="109">
        <v>826.65679999999998</v>
      </c>
      <c r="H424" s="110">
        <v>260</v>
      </c>
      <c r="I424" s="111">
        <v>6200.2800000000007</v>
      </c>
      <c r="J424" s="112">
        <f t="shared" si="48"/>
        <v>6.0657693476398544E-2</v>
      </c>
      <c r="K424" s="110">
        <v>0</v>
      </c>
      <c r="L424" s="113">
        <f t="shared" si="49"/>
        <v>72911.129759999996</v>
      </c>
      <c r="M424" s="113">
        <f t="shared" si="50"/>
        <v>214930.76799999998</v>
      </c>
      <c r="N424" s="113">
        <f t="shared" si="51"/>
        <v>221131.04799999998</v>
      </c>
      <c r="O424" s="112">
        <f t="shared" si="52"/>
        <v>6.0657693476398544E-2</v>
      </c>
      <c r="P424" s="110" t="str">
        <f t="shared" si="53"/>
        <v>no</v>
      </c>
      <c r="Q424" s="114">
        <f t="shared" si="54"/>
        <v>0</v>
      </c>
      <c r="R424" s="115">
        <f t="shared" si="55"/>
        <v>0</v>
      </c>
      <c r="S424" t="e">
        <f>VLOOKUP(A424,'[4]ANEXO 01'!$B$4:$D$5,3,0)</f>
        <v>#N/A</v>
      </c>
    </row>
    <row r="425" spans="1:19" ht="24" hidden="1">
      <c r="A425" s="105" t="s">
        <v>968</v>
      </c>
      <c r="B425" s="106" t="s">
        <v>969</v>
      </c>
      <c r="C425" s="107" t="s">
        <v>129</v>
      </c>
      <c r="D425" s="108">
        <v>2492</v>
      </c>
      <c r="E425" s="109">
        <v>3911817</v>
      </c>
      <c r="F425" s="110"/>
      <c r="G425" s="109">
        <v>1569.75</v>
      </c>
      <c r="H425" s="110">
        <v>260</v>
      </c>
      <c r="I425" s="111">
        <v>6200.2800000000007</v>
      </c>
      <c r="J425" s="112">
        <f t="shared" si="48"/>
        <v>0.10591888117465618</v>
      </c>
      <c r="K425" s="110">
        <v>0</v>
      </c>
      <c r="L425" s="113">
        <f t="shared" si="49"/>
        <v>78236.34</v>
      </c>
      <c r="M425" s="113">
        <f t="shared" si="50"/>
        <v>408135</v>
      </c>
      <c r="N425" s="113">
        <f t="shared" si="51"/>
        <v>414335.28</v>
      </c>
      <c r="O425" s="112">
        <f t="shared" si="52"/>
        <v>0.10591888117465618</v>
      </c>
      <c r="P425" s="110" t="str">
        <f t="shared" si="53"/>
        <v>no</v>
      </c>
      <c r="Q425" s="114">
        <f t="shared" si="54"/>
        <v>0</v>
      </c>
      <c r="R425" s="115">
        <f t="shared" si="55"/>
        <v>0</v>
      </c>
      <c r="S425" t="e">
        <f>VLOOKUP(A425,'[4]ANEXO 01'!$B$4:$D$5,3,0)</f>
        <v>#N/A</v>
      </c>
    </row>
    <row r="426" spans="1:19" hidden="1">
      <c r="A426" s="105" t="s">
        <v>970</v>
      </c>
      <c r="B426" s="106" t="s">
        <v>971</v>
      </c>
      <c r="C426" s="107" t="s">
        <v>129</v>
      </c>
      <c r="D426" s="108">
        <v>182300</v>
      </c>
      <c r="E426" s="109">
        <v>184123</v>
      </c>
      <c r="F426" s="110"/>
      <c r="G426" s="109">
        <v>1.01</v>
      </c>
      <c r="H426" s="110">
        <v>200</v>
      </c>
      <c r="I426" s="111">
        <v>5070.42</v>
      </c>
      <c r="J426" s="112">
        <f t="shared" si="48"/>
        <v>2.8635314436545135E-2</v>
      </c>
      <c r="K426" s="110">
        <v>0</v>
      </c>
      <c r="L426" s="113">
        <f t="shared" si="49"/>
        <v>3682.46</v>
      </c>
      <c r="M426" s="113">
        <f t="shared" si="50"/>
        <v>202</v>
      </c>
      <c r="N426" s="113">
        <f t="shared" si="51"/>
        <v>5272.42</v>
      </c>
      <c r="O426" s="112">
        <f t="shared" si="52"/>
        <v>2.8635314436545135E-2</v>
      </c>
      <c r="P426" s="110" t="str">
        <f t="shared" si="53"/>
        <v>no</v>
      </c>
      <c r="Q426" s="114">
        <f t="shared" si="54"/>
        <v>0</v>
      </c>
      <c r="R426" s="115">
        <f t="shared" si="55"/>
        <v>0</v>
      </c>
      <c r="S426" t="e">
        <f>VLOOKUP(A426,'[4]ANEXO 01'!$B$4:$D$5,3,0)</f>
        <v>#N/A</v>
      </c>
    </row>
    <row r="427" spans="1:19" hidden="1">
      <c r="A427" s="105" t="s">
        <v>972</v>
      </c>
      <c r="B427" s="106" t="s">
        <v>973</v>
      </c>
      <c r="C427" s="107" t="s">
        <v>129</v>
      </c>
      <c r="D427" s="108">
        <v>138600</v>
      </c>
      <c r="E427" s="109">
        <v>4303530</v>
      </c>
      <c r="F427" s="110"/>
      <c r="G427" s="109">
        <v>31.05</v>
      </c>
      <c r="H427" s="110">
        <v>200</v>
      </c>
      <c r="I427" s="111">
        <v>5070.42</v>
      </c>
      <c r="J427" s="112">
        <f t="shared" si="48"/>
        <v>2.6212016646799258E-3</v>
      </c>
      <c r="K427" s="110">
        <v>4</v>
      </c>
      <c r="L427" s="113">
        <f t="shared" si="49"/>
        <v>86070.6</v>
      </c>
      <c r="M427" s="113">
        <f t="shared" si="50"/>
        <v>6210</v>
      </c>
      <c r="N427" s="113">
        <f t="shared" si="51"/>
        <v>11280.42</v>
      </c>
      <c r="O427" s="112">
        <f t="shared" si="52"/>
        <v>2.6212016646799258E-3</v>
      </c>
      <c r="P427" s="110" t="str">
        <f t="shared" si="53"/>
        <v>control</v>
      </c>
      <c r="Q427" s="114">
        <f t="shared" si="54"/>
        <v>7</v>
      </c>
      <c r="R427" s="115">
        <f t="shared" si="55"/>
        <v>4</v>
      </c>
      <c r="S427" t="e">
        <f>VLOOKUP(A427,'[4]ANEXO 01'!$B$4:$D$5,3,0)</f>
        <v>#N/A</v>
      </c>
    </row>
    <row r="428" spans="1:19" ht="24" hidden="1">
      <c r="A428" s="105" t="s">
        <v>974</v>
      </c>
      <c r="B428" s="106" t="s">
        <v>975</v>
      </c>
      <c r="C428" s="107" t="s">
        <v>129</v>
      </c>
      <c r="D428" s="108">
        <v>7040700</v>
      </c>
      <c r="E428" s="109">
        <v>633663</v>
      </c>
      <c r="F428" s="110"/>
      <c r="G428" s="109">
        <v>0.09</v>
      </c>
      <c r="H428" s="110">
        <v>200</v>
      </c>
      <c r="I428" s="111">
        <v>5070.42</v>
      </c>
      <c r="J428" s="112">
        <f t="shared" si="48"/>
        <v>8.0301674549405604E-3</v>
      </c>
      <c r="K428" s="110">
        <v>2</v>
      </c>
      <c r="L428" s="113">
        <f t="shared" si="49"/>
        <v>12673.26</v>
      </c>
      <c r="M428" s="113">
        <f t="shared" si="50"/>
        <v>18</v>
      </c>
      <c r="N428" s="113">
        <f t="shared" si="51"/>
        <v>5088.42</v>
      </c>
      <c r="O428" s="112">
        <f t="shared" si="52"/>
        <v>8.0301674549405604E-3</v>
      </c>
      <c r="P428" s="110" t="str">
        <f t="shared" si="53"/>
        <v>control</v>
      </c>
      <c r="Q428" s="114">
        <f t="shared" si="54"/>
        <v>2</v>
      </c>
      <c r="R428" s="115">
        <f t="shared" si="55"/>
        <v>2</v>
      </c>
      <c r="S428" t="e">
        <f>VLOOKUP(A428,'[4]ANEXO 01'!$B$4:$D$5,3,0)</f>
        <v>#N/A</v>
      </c>
    </row>
    <row r="429" spans="1:19" hidden="1">
      <c r="A429" s="105" t="s">
        <v>976</v>
      </c>
      <c r="B429" s="106" t="s">
        <v>977</v>
      </c>
      <c r="C429" s="107" t="s">
        <v>129</v>
      </c>
      <c r="D429" s="108">
        <v>8000</v>
      </c>
      <c r="E429" s="109">
        <v>61239.8</v>
      </c>
      <c r="F429" s="110"/>
      <c r="G429" s="109">
        <v>7.6549750000000003</v>
      </c>
      <c r="H429" s="110">
        <v>200</v>
      </c>
      <c r="I429" s="111">
        <v>5070.42</v>
      </c>
      <c r="J429" s="112">
        <f t="shared" si="48"/>
        <v>0.10779615544139595</v>
      </c>
      <c r="K429" s="110">
        <v>0</v>
      </c>
      <c r="L429" s="113">
        <f t="shared" si="49"/>
        <v>1224.796</v>
      </c>
      <c r="M429" s="113">
        <f t="shared" si="50"/>
        <v>1530.9950000000001</v>
      </c>
      <c r="N429" s="113">
        <f t="shared" si="51"/>
        <v>6601.415</v>
      </c>
      <c r="O429" s="112">
        <f t="shared" si="52"/>
        <v>0.10779615544139595</v>
      </c>
      <c r="P429" s="110" t="str">
        <f t="shared" si="53"/>
        <v>no</v>
      </c>
      <c r="Q429" s="114">
        <f t="shared" si="54"/>
        <v>0</v>
      </c>
      <c r="R429" s="115">
        <f t="shared" si="55"/>
        <v>0</v>
      </c>
      <c r="S429" t="e">
        <f>VLOOKUP(A429,'[4]ANEXO 01'!$B$4:$D$5,3,0)</f>
        <v>#N/A</v>
      </c>
    </row>
    <row r="430" spans="1:19" hidden="1">
      <c r="A430" s="105" t="s">
        <v>978</v>
      </c>
      <c r="B430" s="106" t="s">
        <v>979</v>
      </c>
      <c r="C430" s="107" t="s">
        <v>129</v>
      </c>
      <c r="D430" s="108">
        <v>328250</v>
      </c>
      <c r="E430" s="109">
        <v>4437940</v>
      </c>
      <c r="F430" s="110"/>
      <c r="G430" s="109">
        <v>13.52</v>
      </c>
      <c r="H430" s="110">
        <v>240</v>
      </c>
      <c r="I430" s="111">
        <v>5825.1900000000005</v>
      </c>
      <c r="J430" s="112">
        <f t="shared" si="48"/>
        <v>2.0437387616777155E-3</v>
      </c>
      <c r="K430" s="110">
        <v>4</v>
      </c>
      <c r="L430" s="113">
        <f t="shared" si="49"/>
        <v>88758.8</v>
      </c>
      <c r="M430" s="113">
        <f t="shared" si="50"/>
        <v>3244.7999999999997</v>
      </c>
      <c r="N430" s="113">
        <f t="shared" si="51"/>
        <v>9069.99</v>
      </c>
      <c r="O430" s="112">
        <f t="shared" si="52"/>
        <v>2.0437387616777155E-3</v>
      </c>
      <c r="P430" s="110" t="str">
        <f t="shared" si="53"/>
        <v>control</v>
      </c>
      <c r="Q430" s="114">
        <f t="shared" si="54"/>
        <v>9</v>
      </c>
      <c r="R430" s="115">
        <f t="shared" si="55"/>
        <v>4</v>
      </c>
      <c r="S430" t="e">
        <f>VLOOKUP(A430,'[4]ANEXO 01'!$B$4:$D$5,3,0)</f>
        <v>#N/A</v>
      </c>
    </row>
    <row r="431" spans="1:19" hidden="1">
      <c r="A431" s="105" t="s">
        <v>980</v>
      </c>
      <c r="B431" s="106" t="s">
        <v>981</v>
      </c>
      <c r="C431" s="107" t="s">
        <v>129</v>
      </c>
      <c r="D431" s="108">
        <v>596600</v>
      </c>
      <c r="E431" s="109">
        <v>465348</v>
      </c>
      <c r="F431" s="110"/>
      <c r="G431" s="109">
        <v>0.78</v>
      </c>
      <c r="H431" s="110">
        <v>200</v>
      </c>
      <c r="I431" s="111">
        <v>5070.42</v>
      </c>
      <c r="J431" s="112">
        <f t="shared" si="48"/>
        <v>1.1231207612367518E-2</v>
      </c>
      <c r="K431" s="110">
        <v>1</v>
      </c>
      <c r="L431" s="113">
        <f t="shared" si="49"/>
        <v>9306.9600000000009</v>
      </c>
      <c r="M431" s="113">
        <f t="shared" si="50"/>
        <v>156</v>
      </c>
      <c r="N431" s="113">
        <f t="shared" si="51"/>
        <v>5226.42</v>
      </c>
      <c r="O431" s="112">
        <f t="shared" si="52"/>
        <v>1.1231207612367518E-2</v>
      </c>
      <c r="P431" s="110" t="str">
        <f t="shared" si="53"/>
        <v>control</v>
      </c>
      <c r="Q431" s="114">
        <f t="shared" si="54"/>
        <v>1</v>
      </c>
      <c r="R431" s="115">
        <f t="shared" si="55"/>
        <v>1</v>
      </c>
      <c r="S431" t="e">
        <f>VLOOKUP(A431,'[4]ANEXO 01'!$B$4:$D$5,3,0)</f>
        <v>#N/A</v>
      </c>
    </row>
    <row r="432" spans="1:19" hidden="1">
      <c r="A432" s="105" t="s">
        <v>982</v>
      </c>
      <c r="B432" s="106" t="s">
        <v>983</v>
      </c>
      <c r="C432" s="107" t="s">
        <v>129</v>
      </c>
      <c r="D432" s="108">
        <v>717800</v>
      </c>
      <c r="E432" s="109">
        <v>114848</v>
      </c>
      <c r="F432" s="110"/>
      <c r="G432" s="109">
        <v>0.16</v>
      </c>
      <c r="H432" s="110">
        <v>200</v>
      </c>
      <c r="I432" s="111">
        <v>5070.42</v>
      </c>
      <c r="J432" s="112">
        <f t="shared" si="48"/>
        <v>4.4427591251044861E-2</v>
      </c>
      <c r="K432" s="110">
        <v>0</v>
      </c>
      <c r="L432" s="113">
        <f t="shared" si="49"/>
        <v>2296.96</v>
      </c>
      <c r="M432" s="113">
        <f t="shared" si="50"/>
        <v>32</v>
      </c>
      <c r="N432" s="113">
        <f t="shared" si="51"/>
        <v>5102.42</v>
      </c>
      <c r="O432" s="112">
        <f t="shared" si="52"/>
        <v>4.4427591251044861E-2</v>
      </c>
      <c r="P432" s="110" t="str">
        <f t="shared" si="53"/>
        <v>no</v>
      </c>
      <c r="Q432" s="114">
        <f t="shared" si="54"/>
        <v>0</v>
      </c>
      <c r="R432" s="115">
        <f t="shared" si="55"/>
        <v>0</v>
      </c>
      <c r="S432" t="e">
        <f>VLOOKUP(A432,'[4]ANEXO 01'!$B$4:$D$5,3,0)</f>
        <v>#N/A</v>
      </c>
    </row>
    <row r="433" spans="1:19" hidden="1">
      <c r="A433" s="105" t="s">
        <v>984</v>
      </c>
      <c r="B433" s="106" t="s">
        <v>985</v>
      </c>
      <c r="C433" s="107" t="s">
        <v>129</v>
      </c>
      <c r="D433" s="108">
        <v>6251100</v>
      </c>
      <c r="E433" s="109">
        <v>562599</v>
      </c>
      <c r="F433" s="110"/>
      <c r="G433" s="109">
        <v>0.09</v>
      </c>
      <c r="H433" s="110">
        <v>200</v>
      </c>
      <c r="I433" s="111">
        <v>5070.42</v>
      </c>
      <c r="J433" s="112">
        <f t="shared" si="48"/>
        <v>9.0444881700820663E-3</v>
      </c>
      <c r="K433" s="110">
        <v>2</v>
      </c>
      <c r="L433" s="113">
        <f t="shared" si="49"/>
        <v>11251.98</v>
      </c>
      <c r="M433" s="113">
        <f t="shared" si="50"/>
        <v>18</v>
      </c>
      <c r="N433" s="113">
        <f t="shared" si="51"/>
        <v>5088.42</v>
      </c>
      <c r="O433" s="112">
        <f t="shared" si="52"/>
        <v>9.0444881700820663E-3</v>
      </c>
      <c r="P433" s="110" t="str">
        <f t="shared" si="53"/>
        <v>control</v>
      </c>
      <c r="Q433" s="114">
        <f t="shared" si="54"/>
        <v>2</v>
      </c>
      <c r="R433" s="115">
        <f t="shared" si="55"/>
        <v>2</v>
      </c>
      <c r="S433" t="e">
        <f>VLOOKUP(A433,'[4]ANEXO 01'!$B$4:$D$5,3,0)</f>
        <v>#N/A</v>
      </c>
    </row>
    <row r="434" spans="1:19" hidden="1">
      <c r="A434" s="105" t="s">
        <v>986</v>
      </c>
      <c r="B434" s="106" t="s">
        <v>987</v>
      </c>
      <c r="C434" s="107" t="s">
        <v>129</v>
      </c>
      <c r="D434" s="108">
        <v>110325</v>
      </c>
      <c r="E434" s="109">
        <v>303393.75</v>
      </c>
      <c r="F434" s="110"/>
      <c r="G434" s="109">
        <v>2.75</v>
      </c>
      <c r="H434" s="110">
        <v>220</v>
      </c>
      <c r="I434" s="111">
        <v>7137.4800000000005</v>
      </c>
      <c r="J434" s="112">
        <f t="shared" si="48"/>
        <v>2.5519576457985704E-2</v>
      </c>
      <c r="K434" s="110">
        <v>0</v>
      </c>
      <c r="L434" s="113">
        <f t="shared" si="49"/>
        <v>6067.875</v>
      </c>
      <c r="M434" s="113">
        <f t="shared" si="50"/>
        <v>605</v>
      </c>
      <c r="N434" s="113">
        <f t="shared" si="51"/>
        <v>7742.4800000000005</v>
      </c>
      <c r="O434" s="112">
        <f t="shared" si="52"/>
        <v>2.5519576457985704E-2</v>
      </c>
      <c r="P434" s="110" t="str">
        <f t="shared" si="53"/>
        <v>no</v>
      </c>
      <c r="Q434" s="114">
        <f t="shared" si="54"/>
        <v>0</v>
      </c>
      <c r="R434" s="115">
        <f t="shared" si="55"/>
        <v>0</v>
      </c>
      <c r="S434" t="e">
        <f>VLOOKUP(A434,'[4]ANEXO 01'!$B$4:$D$5,3,0)</f>
        <v>#N/A</v>
      </c>
    </row>
    <row r="435" spans="1:19" hidden="1">
      <c r="A435" s="105" t="s">
        <v>988</v>
      </c>
      <c r="B435" s="106" t="s">
        <v>989</v>
      </c>
      <c r="C435" s="107" t="s">
        <v>129</v>
      </c>
      <c r="D435" s="108">
        <v>55500</v>
      </c>
      <c r="E435" s="109">
        <v>178710</v>
      </c>
      <c r="F435" s="110"/>
      <c r="G435" s="109">
        <v>3.22</v>
      </c>
      <c r="H435" s="110">
        <v>120</v>
      </c>
      <c r="I435" s="111">
        <v>6011.1900000000005</v>
      </c>
      <c r="J435" s="112">
        <f t="shared" si="48"/>
        <v>3.5798724190028539E-2</v>
      </c>
      <c r="K435" s="110">
        <v>0</v>
      </c>
      <c r="L435" s="113">
        <f t="shared" si="49"/>
        <v>3574.2000000000003</v>
      </c>
      <c r="M435" s="113">
        <f t="shared" si="50"/>
        <v>386.40000000000003</v>
      </c>
      <c r="N435" s="113">
        <f t="shared" si="51"/>
        <v>6397.59</v>
      </c>
      <c r="O435" s="112">
        <f t="shared" si="52"/>
        <v>3.5798724190028539E-2</v>
      </c>
      <c r="P435" s="110" t="str">
        <f t="shared" si="53"/>
        <v>no</v>
      </c>
      <c r="Q435" s="114">
        <f t="shared" si="54"/>
        <v>0</v>
      </c>
      <c r="R435" s="115">
        <f t="shared" si="55"/>
        <v>0</v>
      </c>
      <c r="S435" t="e">
        <f>VLOOKUP(A435,'[4]ANEXO 01'!$B$4:$D$5,3,0)</f>
        <v>#N/A</v>
      </c>
    </row>
    <row r="436" spans="1:19" hidden="1">
      <c r="A436" s="105" t="s">
        <v>990</v>
      </c>
      <c r="B436" s="106" t="s">
        <v>991</v>
      </c>
      <c r="C436" s="107" t="s">
        <v>129</v>
      </c>
      <c r="D436" s="108">
        <v>10087400</v>
      </c>
      <c r="E436" s="109">
        <v>1008740</v>
      </c>
      <c r="F436" s="110"/>
      <c r="G436" s="109">
        <v>0.1</v>
      </c>
      <c r="H436" s="110">
        <v>200</v>
      </c>
      <c r="I436" s="111">
        <v>5070.42</v>
      </c>
      <c r="J436" s="112">
        <f t="shared" si="48"/>
        <v>5.0463152051073617E-3</v>
      </c>
      <c r="K436" s="110">
        <v>3</v>
      </c>
      <c r="L436" s="113">
        <f t="shared" si="49"/>
        <v>20174.8</v>
      </c>
      <c r="M436" s="113">
        <f t="shared" si="50"/>
        <v>20</v>
      </c>
      <c r="N436" s="113">
        <f t="shared" si="51"/>
        <v>5090.42</v>
      </c>
      <c r="O436" s="112">
        <f t="shared" si="52"/>
        <v>5.0463152051073617E-3</v>
      </c>
      <c r="P436" s="110" t="str">
        <f t="shared" si="53"/>
        <v>control</v>
      </c>
      <c r="Q436" s="114">
        <f t="shared" si="54"/>
        <v>3</v>
      </c>
      <c r="R436" s="115">
        <f t="shared" si="55"/>
        <v>3</v>
      </c>
      <c r="S436" t="e">
        <f>VLOOKUP(A436,'[4]ANEXO 01'!$B$4:$D$5,3,0)</f>
        <v>#N/A</v>
      </c>
    </row>
    <row r="437" spans="1:19" hidden="1">
      <c r="A437" s="105" t="s">
        <v>992</v>
      </c>
      <c r="B437" s="106" t="s">
        <v>993</v>
      </c>
      <c r="C437" s="107" t="s">
        <v>129</v>
      </c>
      <c r="D437" s="108">
        <v>3110675</v>
      </c>
      <c r="E437" s="109">
        <v>1306483.5</v>
      </c>
      <c r="F437" s="110"/>
      <c r="G437" s="109">
        <v>0.42</v>
      </c>
      <c r="H437" s="110">
        <v>270</v>
      </c>
      <c r="I437" s="111">
        <v>6200.2800000000007</v>
      </c>
      <c r="J437" s="112">
        <f t="shared" si="48"/>
        <v>4.8325753826971409E-3</v>
      </c>
      <c r="K437" s="110">
        <v>4</v>
      </c>
      <c r="L437" s="113">
        <f t="shared" si="49"/>
        <v>26129.670000000002</v>
      </c>
      <c r="M437" s="113">
        <f t="shared" si="50"/>
        <v>113.39999999999999</v>
      </c>
      <c r="N437" s="113">
        <f t="shared" si="51"/>
        <v>6313.68</v>
      </c>
      <c r="O437" s="112">
        <f t="shared" si="52"/>
        <v>4.8325753826971409E-3</v>
      </c>
      <c r="P437" s="110" t="str">
        <f t="shared" si="53"/>
        <v>control</v>
      </c>
      <c r="Q437" s="114">
        <f t="shared" si="54"/>
        <v>4</v>
      </c>
      <c r="R437" s="115">
        <f t="shared" si="55"/>
        <v>4</v>
      </c>
      <c r="S437" t="e">
        <f>VLOOKUP(A437,'[4]ANEXO 01'!$B$4:$D$5,3,0)</f>
        <v>#N/A</v>
      </c>
    </row>
    <row r="438" spans="1:19" hidden="1">
      <c r="A438" s="105" t="s">
        <v>994</v>
      </c>
      <c r="B438" s="106" t="s">
        <v>995</v>
      </c>
      <c r="C438" s="107" t="s">
        <v>129</v>
      </c>
      <c r="D438" s="108">
        <v>1459150</v>
      </c>
      <c r="E438" s="109">
        <v>671209</v>
      </c>
      <c r="F438" s="110"/>
      <c r="G438" s="109">
        <v>0.46</v>
      </c>
      <c r="H438" s="110">
        <v>270</v>
      </c>
      <c r="I438" s="111">
        <v>6200.2800000000007</v>
      </c>
      <c r="J438" s="112">
        <f t="shared" si="48"/>
        <v>9.4225196622810484E-3</v>
      </c>
      <c r="K438" s="110">
        <v>2</v>
      </c>
      <c r="L438" s="113">
        <f t="shared" si="49"/>
        <v>13424.18</v>
      </c>
      <c r="M438" s="113">
        <f t="shared" si="50"/>
        <v>124.2</v>
      </c>
      <c r="N438" s="113">
        <f t="shared" si="51"/>
        <v>6324.4800000000005</v>
      </c>
      <c r="O438" s="112">
        <f t="shared" si="52"/>
        <v>9.4225196622810484E-3</v>
      </c>
      <c r="P438" s="110" t="str">
        <f t="shared" si="53"/>
        <v>control</v>
      </c>
      <c r="Q438" s="114">
        <f t="shared" si="54"/>
        <v>2</v>
      </c>
      <c r="R438" s="115">
        <f t="shared" si="55"/>
        <v>2</v>
      </c>
      <c r="S438" t="e">
        <f>VLOOKUP(A438,'[4]ANEXO 01'!$B$4:$D$5,3,0)</f>
        <v>#N/A</v>
      </c>
    </row>
    <row r="439" spans="1:19" hidden="1">
      <c r="A439" s="105" t="s">
        <v>996</v>
      </c>
      <c r="B439" s="106" t="s">
        <v>997</v>
      </c>
      <c r="C439" s="107" t="s">
        <v>129</v>
      </c>
      <c r="D439" s="108">
        <v>155</v>
      </c>
      <c r="E439" s="109">
        <v>678804.52</v>
      </c>
      <c r="F439" s="110"/>
      <c r="G439" s="109">
        <v>4379.384</v>
      </c>
      <c r="H439" s="110">
        <v>260</v>
      </c>
      <c r="I439" s="111">
        <v>6200.2800000000007</v>
      </c>
      <c r="J439" s="112">
        <f t="shared" si="48"/>
        <v>1.6865534719774702</v>
      </c>
      <c r="K439" s="110">
        <v>0</v>
      </c>
      <c r="L439" s="113">
        <f t="shared" si="49"/>
        <v>13576.090400000001</v>
      </c>
      <c r="M439" s="113">
        <f t="shared" si="50"/>
        <v>1138639.8400000001</v>
      </c>
      <c r="N439" s="113">
        <f t="shared" si="51"/>
        <v>1144840.1200000001</v>
      </c>
      <c r="O439" s="112">
        <f t="shared" si="52"/>
        <v>1.6865534719774702</v>
      </c>
      <c r="P439" s="110" t="str">
        <f t="shared" si="53"/>
        <v>no</v>
      </c>
      <c r="Q439" s="114">
        <f t="shared" si="54"/>
        <v>0</v>
      </c>
      <c r="R439" s="115">
        <f t="shared" si="55"/>
        <v>0</v>
      </c>
      <c r="S439" t="e">
        <f>VLOOKUP(A439,'[4]ANEXO 01'!$B$4:$D$5,3,0)</f>
        <v>#N/A</v>
      </c>
    </row>
    <row r="440" spans="1:19" hidden="1">
      <c r="A440" s="105" t="s">
        <v>998</v>
      </c>
      <c r="B440" s="106" t="s">
        <v>999</v>
      </c>
      <c r="C440" s="107" t="s">
        <v>129</v>
      </c>
      <c r="D440" s="108">
        <v>20175</v>
      </c>
      <c r="E440" s="109">
        <v>129120</v>
      </c>
      <c r="F440" s="110"/>
      <c r="G440" s="109">
        <v>6.4</v>
      </c>
      <c r="H440" s="110">
        <v>50</v>
      </c>
      <c r="I440" s="111">
        <v>3097.94</v>
      </c>
      <c r="J440" s="112">
        <f t="shared" si="48"/>
        <v>2.6471034696406444E-2</v>
      </c>
      <c r="K440" s="110">
        <v>0</v>
      </c>
      <c r="L440" s="113">
        <f t="shared" si="49"/>
        <v>2582.4</v>
      </c>
      <c r="M440" s="113">
        <f t="shared" si="50"/>
        <v>320</v>
      </c>
      <c r="N440" s="113">
        <f t="shared" si="51"/>
        <v>3417.94</v>
      </c>
      <c r="O440" s="112">
        <f t="shared" si="52"/>
        <v>2.6471034696406444E-2</v>
      </c>
      <c r="P440" s="110" t="str">
        <f t="shared" si="53"/>
        <v>no</v>
      </c>
      <c r="Q440" s="114">
        <f t="shared" si="54"/>
        <v>0</v>
      </c>
      <c r="R440" s="115">
        <f t="shared" si="55"/>
        <v>0</v>
      </c>
      <c r="S440" t="e">
        <f>VLOOKUP(A440,'[4]ANEXO 01'!$B$4:$D$5,3,0)</f>
        <v>#N/A</v>
      </c>
    </row>
    <row r="441" spans="1:19" hidden="1">
      <c r="A441" s="105" t="s">
        <v>1000</v>
      </c>
      <c r="B441" s="106" t="s">
        <v>1001</v>
      </c>
      <c r="C441" s="107" t="s">
        <v>129</v>
      </c>
      <c r="D441" s="108">
        <v>9925</v>
      </c>
      <c r="E441" s="109">
        <v>116718</v>
      </c>
      <c r="F441" s="110"/>
      <c r="G441" s="109">
        <v>11.76</v>
      </c>
      <c r="H441" s="110">
        <v>270</v>
      </c>
      <c r="I441" s="111">
        <v>6200.2800000000007</v>
      </c>
      <c r="J441" s="112">
        <f t="shared" si="48"/>
        <v>8.0325913740811189E-2</v>
      </c>
      <c r="K441" s="110">
        <v>0</v>
      </c>
      <c r="L441" s="113">
        <f t="shared" si="49"/>
        <v>2334.36</v>
      </c>
      <c r="M441" s="113">
        <f t="shared" si="50"/>
        <v>3175.2</v>
      </c>
      <c r="N441" s="113">
        <f t="shared" si="51"/>
        <v>9375.48</v>
      </c>
      <c r="O441" s="112">
        <f t="shared" si="52"/>
        <v>8.0325913740811189E-2</v>
      </c>
      <c r="P441" s="110" t="str">
        <f t="shared" si="53"/>
        <v>no</v>
      </c>
      <c r="Q441" s="114">
        <f t="shared" si="54"/>
        <v>0</v>
      </c>
      <c r="R441" s="115">
        <f t="shared" si="55"/>
        <v>0</v>
      </c>
      <c r="S441" t="e">
        <f>VLOOKUP(A441,'[4]ANEXO 01'!$B$4:$D$5,3,0)</f>
        <v>#N/A</v>
      </c>
    </row>
    <row r="442" spans="1:19" hidden="1">
      <c r="A442" s="105" t="s">
        <v>1002</v>
      </c>
      <c r="B442" s="106" t="s">
        <v>1003</v>
      </c>
      <c r="C442" s="107" t="s">
        <v>129</v>
      </c>
      <c r="D442" s="108">
        <v>23425</v>
      </c>
      <c r="E442" s="109">
        <v>241980.25</v>
      </c>
      <c r="F442" s="110"/>
      <c r="G442" s="109">
        <v>10.33</v>
      </c>
      <c r="H442" s="110">
        <v>260</v>
      </c>
      <c r="I442" s="111">
        <v>6200.2800000000007</v>
      </c>
      <c r="J442" s="112">
        <f t="shared" si="48"/>
        <v>3.6722335810463878E-2</v>
      </c>
      <c r="K442" s="110">
        <v>0</v>
      </c>
      <c r="L442" s="113">
        <f t="shared" si="49"/>
        <v>4839.6050000000005</v>
      </c>
      <c r="M442" s="113">
        <f t="shared" si="50"/>
        <v>2685.8</v>
      </c>
      <c r="N442" s="113">
        <f t="shared" si="51"/>
        <v>8886.0800000000017</v>
      </c>
      <c r="O442" s="112">
        <f t="shared" si="52"/>
        <v>3.6722335810463878E-2</v>
      </c>
      <c r="P442" s="110" t="str">
        <f t="shared" si="53"/>
        <v>no</v>
      </c>
      <c r="Q442" s="114">
        <f t="shared" si="54"/>
        <v>0</v>
      </c>
      <c r="R442" s="115">
        <f t="shared" si="55"/>
        <v>0</v>
      </c>
      <c r="S442" t="e">
        <f>VLOOKUP(A442,'[4]ANEXO 01'!$B$4:$D$5,3,0)</f>
        <v>#N/A</v>
      </c>
    </row>
    <row r="443" spans="1:19" hidden="1">
      <c r="A443" s="105" t="s">
        <v>1004</v>
      </c>
      <c r="B443" s="106" t="s">
        <v>1005</v>
      </c>
      <c r="C443" s="107" t="s">
        <v>129</v>
      </c>
      <c r="D443" s="108">
        <v>639000</v>
      </c>
      <c r="E443" s="109">
        <v>281160</v>
      </c>
      <c r="F443" s="110"/>
      <c r="G443" s="109">
        <v>0.44</v>
      </c>
      <c r="H443" s="110">
        <v>270</v>
      </c>
      <c r="I443" s="111">
        <v>5070.42</v>
      </c>
      <c r="J443" s="112">
        <f t="shared" si="48"/>
        <v>1.8456466069142127E-2</v>
      </c>
      <c r="K443" s="110">
        <v>1</v>
      </c>
      <c r="L443" s="113">
        <f t="shared" si="49"/>
        <v>5623.2</v>
      </c>
      <c r="M443" s="113">
        <f t="shared" si="50"/>
        <v>118.8</v>
      </c>
      <c r="N443" s="113">
        <f t="shared" si="51"/>
        <v>5189.22</v>
      </c>
      <c r="O443" s="112">
        <f t="shared" si="52"/>
        <v>1.8456466069142127E-2</v>
      </c>
      <c r="P443" s="110" t="str">
        <f t="shared" si="53"/>
        <v>control</v>
      </c>
      <c r="Q443" s="114">
        <f t="shared" si="54"/>
        <v>1</v>
      </c>
      <c r="R443" s="115">
        <f t="shared" si="55"/>
        <v>1</v>
      </c>
      <c r="S443" t="e">
        <f>VLOOKUP(A443,'[4]ANEXO 01'!$B$4:$D$5,3,0)</f>
        <v>#N/A</v>
      </c>
    </row>
    <row r="444" spans="1:19" hidden="1">
      <c r="A444" s="105" t="s">
        <v>1006</v>
      </c>
      <c r="B444" s="106" t="s">
        <v>1007</v>
      </c>
      <c r="C444" s="107" t="s">
        <v>129</v>
      </c>
      <c r="D444" s="108">
        <v>37150</v>
      </c>
      <c r="E444" s="109">
        <v>8886280</v>
      </c>
      <c r="F444" s="110"/>
      <c r="G444" s="109">
        <v>239.2</v>
      </c>
      <c r="H444" s="110">
        <v>230</v>
      </c>
      <c r="I444" s="111">
        <v>5090.1900000000005</v>
      </c>
      <c r="J444" s="112">
        <f t="shared" si="48"/>
        <v>6.7639315889213483E-3</v>
      </c>
      <c r="K444" s="110">
        <v>2</v>
      </c>
      <c r="L444" s="113">
        <f t="shared" si="49"/>
        <v>177725.6</v>
      </c>
      <c r="M444" s="113">
        <f t="shared" si="50"/>
        <v>55016</v>
      </c>
      <c r="N444" s="113">
        <f t="shared" si="51"/>
        <v>60106.19</v>
      </c>
      <c r="O444" s="112">
        <f t="shared" si="52"/>
        <v>6.7639315889213483E-3</v>
      </c>
      <c r="P444" s="110" t="str">
        <f t="shared" si="53"/>
        <v>control</v>
      </c>
      <c r="Q444" s="114">
        <f t="shared" si="54"/>
        <v>2</v>
      </c>
      <c r="R444" s="115">
        <f t="shared" si="55"/>
        <v>2</v>
      </c>
      <c r="S444" t="e">
        <f>VLOOKUP(A444,'[4]ANEXO 01'!$B$4:$D$5,3,0)</f>
        <v>#N/A</v>
      </c>
    </row>
    <row r="445" spans="1:19" hidden="1">
      <c r="A445" s="105" t="s">
        <v>1008</v>
      </c>
      <c r="B445" s="106" t="s">
        <v>1009</v>
      </c>
      <c r="C445" s="107" t="s">
        <v>129</v>
      </c>
      <c r="D445" s="108">
        <v>14550</v>
      </c>
      <c r="E445" s="109">
        <v>155685</v>
      </c>
      <c r="F445" s="110"/>
      <c r="G445" s="109">
        <v>10.7</v>
      </c>
      <c r="H445" s="110">
        <v>220</v>
      </c>
      <c r="I445" s="111">
        <v>7137.4800000000005</v>
      </c>
      <c r="J445" s="112">
        <f t="shared" si="48"/>
        <v>6.0965924784019007E-2</v>
      </c>
      <c r="K445" s="110">
        <v>0</v>
      </c>
      <c r="L445" s="113">
        <f t="shared" si="49"/>
        <v>3113.7000000000003</v>
      </c>
      <c r="M445" s="113">
        <f t="shared" si="50"/>
        <v>2354</v>
      </c>
      <c r="N445" s="113">
        <f t="shared" si="51"/>
        <v>9491.48</v>
      </c>
      <c r="O445" s="112">
        <f t="shared" si="52"/>
        <v>6.0965924784019007E-2</v>
      </c>
      <c r="P445" s="110" t="str">
        <f t="shared" si="53"/>
        <v>no</v>
      </c>
      <c r="Q445" s="114">
        <f t="shared" si="54"/>
        <v>0</v>
      </c>
      <c r="R445" s="115">
        <f t="shared" si="55"/>
        <v>0</v>
      </c>
      <c r="S445" t="e">
        <f>VLOOKUP(A445,'[4]ANEXO 01'!$B$4:$D$5,3,0)</f>
        <v>#N/A</v>
      </c>
    </row>
    <row r="446" spans="1:19" hidden="1">
      <c r="A446" s="105" t="s">
        <v>1010</v>
      </c>
      <c r="B446" s="106" t="s">
        <v>1011</v>
      </c>
      <c r="C446" s="107" t="s">
        <v>129</v>
      </c>
      <c r="D446" s="108">
        <v>26340</v>
      </c>
      <c r="E446" s="109">
        <v>316768.13250000001</v>
      </c>
      <c r="F446" s="110"/>
      <c r="G446" s="109">
        <v>12.026125</v>
      </c>
      <c r="H446" s="110">
        <v>140</v>
      </c>
      <c r="I446" s="111">
        <v>5070.42</v>
      </c>
      <c r="J446" s="112">
        <f t="shared" si="48"/>
        <v>2.1321833881127548E-2</v>
      </c>
      <c r="K446" s="110">
        <v>0</v>
      </c>
      <c r="L446" s="113">
        <f t="shared" si="49"/>
        <v>6335.36265</v>
      </c>
      <c r="M446" s="113">
        <f t="shared" si="50"/>
        <v>1683.6575</v>
      </c>
      <c r="N446" s="113">
        <f t="shared" si="51"/>
        <v>6754.0775000000003</v>
      </c>
      <c r="O446" s="112">
        <f t="shared" si="52"/>
        <v>2.1321833881127548E-2</v>
      </c>
      <c r="P446" s="110" t="str">
        <f t="shared" si="53"/>
        <v>no</v>
      </c>
      <c r="Q446" s="114">
        <f t="shared" si="54"/>
        <v>0</v>
      </c>
      <c r="R446" s="115">
        <f t="shared" si="55"/>
        <v>0</v>
      </c>
      <c r="S446" t="e">
        <f>VLOOKUP(A446,'[4]ANEXO 01'!$B$4:$D$5,3,0)</f>
        <v>#N/A</v>
      </c>
    </row>
    <row r="447" spans="1:19" hidden="1">
      <c r="A447" s="105" t="s">
        <v>1012</v>
      </c>
      <c r="B447" s="106" t="s">
        <v>1013</v>
      </c>
      <c r="C447" s="107" t="s">
        <v>129</v>
      </c>
      <c r="D447" s="108">
        <v>29711500</v>
      </c>
      <c r="E447" s="109">
        <v>18421130</v>
      </c>
      <c r="F447" s="110"/>
      <c r="G447" s="109">
        <v>0.62</v>
      </c>
      <c r="H447" s="110">
        <v>200</v>
      </c>
      <c r="I447" s="111">
        <v>5070.42</v>
      </c>
      <c r="J447" s="112">
        <f t="shared" si="48"/>
        <v>2.8198161567721418E-4</v>
      </c>
      <c r="K447" s="110">
        <v>4</v>
      </c>
      <c r="L447" s="113">
        <f t="shared" si="49"/>
        <v>368422.60000000003</v>
      </c>
      <c r="M447" s="113">
        <f t="shared" si="50"/>
        <v>124</v>
      </c>
      <c r="N447" s="113">
        <f t="shared" si="51"/>
        <v>5194.42</v>
      </c>
      <c r="O447" s="112">
        <f t="shared" si="52"/>
        <v>2.8198161567721418E-4</v>
      </c>
      <c r="P447" s="110" t="str">
        <f t="shared" si="53"/>
        <v>control</v>
      </c>
      <c r="Q447" s="114">
        <f t="shared" si="54"/>
        <v>70</v>
      </c>
      <c r="R447" s="115">
        <f t="shared" si="55"/>
        <v>4</v>
      </c>
      <c r="S447" t="e">
        <f>VLOOKUP(A447,'[4]ANEXO 01'!$B$4:$D$5,3,0)</f>
        <v>#N/A</v>
      </c>
    </row>
    <row r="448" spans="1:19" hidden="1">
      <c r="A448" s="105" t="s">
        <v>1014</v>
      </c>
      <c r="B448" s="106" t="s">
        <v>1015</v>
      </c>
      <c r="C448" s="107" t="s">
        <v>129</v>
      </c>
      <c r="D448" s="108">
        <v>82400</v>
      </c>
      <c r="E448" s="109">
        <v>1088504</v>
      </c>
      <c r="F448" s="110"/>
      <c r="G448" s="109">
        <v>13.21</v>
      </c>
      <c r="H448" s="110">
        <v>120</v>
      </c>
      <c r="I448" s="111">
        <v>6011.1900000000005</v>
      </c>
      <c r="J448" s="112">
        <f t="shared" si="48"/>
        <v>6.9787433027347625E-3</v>
      </c>
      <c r="K448" s="110">
        <v>2</v>
      </c>
      <c r="L448" s="113">
        <f t="shared" si="49"/>
        <v>21770.080000000002</v>
      </c>
      <c r="M448" s="113">
        <f t="shared" si="50"/>
        <v>1585.2</v>
      </c>
      <c r="N448" s="113">
        <f t="shared" si="51"/>
        <v>7596.39</v>
      </c>
      <c r="O448" s="112">
        <f t="shared" si="52"/>
        <v>6.9787433027347625E-3</v>
      </c>
      <c r="P448" s="110" t="str">
        <f t="shared" si="53"/>
        <v>control</v>
      </c>
      <c r="Q448" s="114">
        <f t="shared" si="54"/>
        <v>2</v>
      </c>
      <c r="R448" s="115">
        <f t="shared" si="55"/>
        <v>2</v>
      </c>
      <c r="S448" t="e">
        <f>VLOOKUP(A448,'[4]ANEXO 01'!$B$4:$D$5,3,0)</f>
        <v>#N/A</v>
      </c>
    </row>
    <row r="449" spans="1:19" hidden="1">
      <c r="A449" s="105" t="s">
        <v>1016</v>
      </c>
      <c r="B449" s="106" t="s">
        <v>1017</v>
      </c>
      <c r="C449" s="107" t="s">
        <v>129</v>
      </c>
      <c r="D449" s="108">
        <v>2023800</v>
      </c>
      <c r="E449" s="109">
        <v>5605926</v>
      </c>
      <c r="F449" s="110"/>
      <c r="G449" s="109">
        <v>2.77</v>
      </c>
      <c r="H449" s="110">
        <v>230</v>
      </c>
      <c r="I449" s="111">
        <v>5090.1900000000005</v>
      </c>
      <c r="J449" s="112">
        <f t="shared" si="48"/>
        <v>1.0216492333291593E-3</v>
      </c>
      <c r="K449" s="110">
        <v>4</v>
      </c>
      <c r="L449" s="113">
        <f t="shared" si="49"/>
        <v>112118.52</v>
      </c>
      <c r="M449" s="113">
        <f t="shared" si="50"/>
        <v>637.1</v>
      </c>
      <c r="N449" s="113">
        <f t="shared" si="51"/>
        <v>5727.2900000000009</v>
      </c>
      <c r="O449" s="112">
        <f t="shared" si="52"/>
        <v>1.0216492333291593E-3</v>
      </c>
      <c r="P449" s="110" t="str">
        <f t="shared" si="53"/>
        <v>control</v>
      </c>
      <c r="Q449" s="114">
        <f t="shared" si="54"/>
        <v>19</v>
      </c>
      <c r="R449" s="115">
        <f t="shared" si="55"/>
        <v>4</v>
      </c>
      <c r="S449" t="e">
        <f>VLOOKUP(A449,'[4]ANEXO 01'!$B$4:$D$5,3,0)</f>
        <v>#N/A</v>
      </c>
    </row>
    <row r="450" spans="1:19" hidden="1">
      <c r="A450" s="105" t="s">
        <v>1018</v>
      </c>
      <c r="B450" s="106" t="s">
        <v>1019</v>
      </c>
      <c r="C450" s="107" t="s">
        <v>129</v>
      </c>
      <c r="D450" s="108">
        <v>2000</v>
      </c>
      <c r="E450" s="109">
        <v>2000</v>
      </c>
      <c r="F450" s="110"/>
      <c r="G450" s="109">
        <v>1</v>
      </c>
      <c r="H450" s="110">
        <v>200</v>
      </c>
      <c r="I450" s="110">
        <v>6200.2800000000007</v>
      </c>
      <c r="J450" s="112">
        <f t="shared" si="48"/>
        <v>3.2001400000000002</v>
      </c>
      <c r="K450" s="110">
        <v>0</v>
      </c>
      <c r="L450" s="113">
        <f t="shared" si="49"/>
        <v>40</v>
      </c>
      <c r="M450" s="113">
        <f t="shared" si="50"/>
        <v>200</v>
      </c>
      <c r="N450" s="113">
        <f t="shared" si="51"/>
        <v>6400.2800000000007</v>
      </c>
      <c r="O450" s="112">
        <f t="shared" si="52"/>
        <v>3.2001400000000002</v>
      </c>
      <c r="P450" s="110" t="str">
        <f t="shared" si="53"/>
        <v>no</v>
      </c>
      <c r="Q450" s="114">
        <f t="shared" si="54"/>
        <v>0</v>
      </c>
      <c r="R450" s="115">
        <f t="shared" si="55"/>
        <v>0</v>
      </c>
      <c r="S450" t="e">
        <f>VLOOKUP(A450,'[4]ANEXO 01'!$B$4:$D$5,3,0)</f>
        <v>#N/A</v>
      </c>
    </row>
    <row r="451" spans="1:19" hidden="1">
      <c r="A451" s="105" t="s">
        <v>1020</v>
      </c>
      <c r="B451" s="106" t="s">
        <v>1021</v>
      </c>
      <c r="C451" s="107" t="s">
        <v>129</v>
      </c>
      <c r="D451" s="108">
        <v>40000</v>
      </c>
      <c r="E451" s="109">
        <v>40000</v>
      </c>
      <c r="F451" s="110"/>
      <c r="G451" s="109">
        <v>1</v>
      </c>
      <c r="H451" s="110">
        <v>200</v>
      </c>
      <c r="I451" s="110">
        <v>6200.2800000000007</v>
      </c>
      <c r="J451" s="112">
        <f t="shared" si="48"/>
        <v>0.16000700000000001</v>
      </c>
      <c r="K451" s="110">
        <v>0</v>
      </c>
      <c r="L451" s="113">
        <f t="shared" si="49"/>
        <v>800</v>
      </c>
      <c r="M451" s="113">
        <f t="shared" si="50"/>
        <v>200</v>
      </c>
      <c r="N451" s="113">
        <f t="shared" si="51"/>
        <v>6400.2800000000007</v>
      </c>
      <c r="O451" s="112">
        <f t="shared" si="52"/>
        <v>0.16000700000000001</v>
      </c>
      <c r="P451" s="110" t="str">
        <f t="shared" si="53"/>
        <v>no</v>
      </c>
      <c r="Q451" s="114">
        <f t="shared" si="54"/>
        <v>0</v>
      </c>
      <c r="R451" s="115">
        <f t="shared" si="55"/>
        <v>0</v>
      </c>
      <c r="S451" t="e">
        <f>VLOOKUP(A451,'[4]ANEXO 01'!$B$4:$D$5,3,0)</f>
        <v>#N/A</v>
      </c>
    </row>
    <row r="452" spans="1:19" hidden="1">
      <c r="A452" s="105" t="s">
        <v>1022</v>
      </c>
      <c r="B452" s="106" t="s">
        <v>1023</v>
      </c>
      <c r="C452" s="107" t="s">
        <v>129</v>
      </c>
      <c r="D452" s="108">
        <v>1860</v>
      </c>
      <c r="E452" s="109">
        <v>260400</v>
      </c>
      <c r="F452" s="110"/>
      <c r="G452" s="109">
        <v>140</v>
      </c>
      <c r="H452" s="110">
        <v>260</v>
      </c>
      <c r="I452" s="111">
        <v>6200.2800000000007</v>
      </c>
      <c r="J452" s="112">
        <f t="shared" ref="J452:J515" si="56">((H452*G452)+I452)/E452</f>
        <v>0.16359554531490014</v>
      </c>
      <c r="K452" s="110">
        <v>0</v>
      </c>
      <c r="L452" s="113">
        <f t="shared" ref="L452:L515" si="57">E452*0.02</f>
        <v>5208</v>
      </c>
      <c r="M452" s="113">
        <f t="shared" ref="M452:M515" si="58">H452*G452</f>
        <v>36400</v>
      </c>
      <c r="N452" s="113">
        <f t="shared" ref="N452:N515" si="59">M452+I452</f>
        <v>42600.28</v>
      </c>
      <c r="O452" s="112">
        <f t="shared" ref="O452:O515" si="60">N452/E452</f>
        <v>0.16359554531490014</v>
      </c>
      <c r="P452" s="110" t="str">
        <f t="shared" ref="P452:P515" si="61">IF(N452&gt;L452,"no","control")</f>
        <v>no</v>
      </c>
      <c r="Q452" s="114">
        <f t="shared" si="54"/>
        <v>0</v>
      </c>
      <c r="R452" s="115">
        <f t="shared" si="55"/>
        <v>0</v>
      </c>
      <c r="S452" t="e">
        <f>VLOOKUP(A452,'[4]ANEXO 01'!$B$4:$D$5,3,0)</f>
        <v>#N/A</v>
      </c>
    </row>
    <row r="453" spans="1:19" hidden="1">
      <c r="A453" s="105" t="s">
        <v>1024</v>
      </c>
      <c r="B453" s="106" t="s">
        <v>1025</v>
      </c>
      <c r="C453" s="107" t="s">
        <v>129</v>
      </c>
      <c r="D453" s="108">
        <v>1441300</v>
      </c>
      <c r="E453" s="109">
        <v>417977</v>
      </c>
      <c r="F453" s="110"/>
      <c r="G453" s="109">
        <v>0.28999999999999998</v>
      </c>
      <c r="H453" s="110">
        <v>200</v>
      </c>
      <c r="I453" s="111">
        <v>5070.42</v>
      </c>
      <c r="J453" s="112">
        <f t="shared" si="56"/>
        <v>1.2269622491189706E-2</v>
      </c>
      <c r="K453" s="110">
        <v>1</v>
      </c>
      <c r="L453" s="113">
        <f t="shared" si="57"/>
        <v>8359.5400000000009</v>
      </c>
      <c r="M453" s="113">
        <f t="shared" si="58"/>
        <v>57.999999999999993</v>
      </c>
      <c r="N453" s="113">
        <f t="shared" si="59"/>
        <v>5128.42</v>
      </c>
      <c r="O453" s="112">
        <f t="shared" si="60"/>
        <v>1.2269622491189706E-2</v>
      </c>
      <c r="P453" s="110" t="str">
        <f t="shared" si="61"/>
        <v>control</v>
      </c>
      <c r="Q453" s="114">
        <f t="shared" ref="Q453:Q516" si="62">ROUNDDOWN((L453/N453),0)</f>
        <v>1</v>
      </c>
      <c r="R453" s="115">
        <f t="shared" ref="R453:R516" si="63">IFERROR(IF(0.02/O453&gt;4,4,IF(0.02/O453&lt;=4,ROUNDDOWN(0.02/O453,0),0)),"")</f>
        <v>1</v>
      </c>
      <c r="S453" t="e">
        <f>VLOOKUP(A453,'[4]ANEXO 01'!$B$4:$D$5,3,0)</f>
        <v>#N/A</v>
      </c>
    </row>
    <row r="454" spans="1:19" hidden="1">
      <c r="A454" s="105" t="s">
        <v>1026</v>
      </c>
      <c r="B454" s="106" t="s">
        <v>1027</v>
      </c>
      <c r="C454" s="107" t="s">
        <v>129</v>
      </c>
      <c r="D454" s="108">
        <v>10944</v>
      </c>
      <c r="E454" s="109">
        <v>200165.75999999998</v>
      </c>
      <c r="F454" s="110"/>
      <c r="G454" s="109">
        <v>18.29</v>
      </c>
      <c r="H454" s="110">
        <v>240</v>
      </c>
      <c r="I454" s="111">
        <v>5825.1900000000005</v>
      </c>
      <c r="J454" s="112">
        <f t="shared" si="56"/>
        <v>5.1031654964365541E-2</v>
      </c>
      <c r="K454" s="110">
        <v>0</v>
      </c>
      <c r="L454" s="113">
        <f t="shared" si="57"/>
        <v>4003.3151999999995</v>
      </c>
      <c r="M454" s="113">
        <f t="shared" si="58"/>
        <v>4389.5999999999995</v>
      </c>
      <c r="N454" s="113">
        <f t="shared" si="59"/>
        <v>10214.790000000001</v>
      </c>
      <c r="O454" s="112">
        <f t="shared" si="60"/>
        <v>5.1031654964365541E-2</v>
      </c>
      <c r="P454" s="110" t="str">
        <f t="shared" si="61"/>
        <v>no</v>
      </c>
      <c r="Q454" s="114">
        <f t="shared" si="62"/>
        <v>0</v>
      </c>
      <c r="R454" s="115">
        <f t="shared" si="63"/>
        <v>0</v>
      </c>
      <c r="S454" t="e">
        <f>VLOOKUP(A454,'[4]ANEXO 01'!$B$4:$D$5,3,0)</f>
        <v>#N/A</v>
      </c>
    </row>
    <row r="455" spans="1:19" hidden="1">
      <c r="A455" s="105" t="s">
        <v>1028</v>
      </c>
      <c r="B455" s="106" t="s">
        <v>1029</v>
      </c>
      <c r="C455" s="107" t="s">
        <v>129</v>
      </c>
      <c r="D455" s="108">
        <v>147450</v>
      </c>
      <c r="E455" s="109">
        <v>763791</v>
      </c>
      <c r="F455" s="110"/>
      <c r="G455" s="109">
        <v>5.18</v>
      </c>
      <c r="H455" s="110">
        <v>240</v>
      </c>
      <c r="I455" s="111">
        <v>5825.1900000000005</v>
      </c>
      <c r="J455" s="112">
        <f t="shared" si="56"/>
        <v>9.2543509939237312E-3</v>
      </c>
      <c r="K455" s="110">
        <v>2</v>
      </c>
      <c r="L455" s="113">
        <f t="shared" si="57"/>
        <v>15275.82</v>
      </c>
      <c r="M455" s="113">
        <f t="shared" si="58"/>
        <v>1243.1999999999998</v>
      </c>
      <c r="N455" s="113">
        <f t="shared" si="59"/>
        <v>7068.39</v>
      </c>
      <c r="O455" s="112">
        <f t="shared" si="60"/>
        <v>9.2543509939237312E-3</v>
      </c>
      <c r="P455" s="110" t="str">
        <f t="shared" si="61"/>
        <v>control</v>
      </c>
      <c r="Q455" s="114">
        <f t="shared" si="62"/>
        <v>2</v>
      </c>
      <c r="R455" s="115">
        <f t="shared" si="63"/>
        <v>2</v>
      </c>
      <c r="S455" t="e">
        <f>VLOOKUP(A455,'[4]ANEXO 01'!$B$4:$D$5,3,0)</f>
        <v>#N/A</v>
      </c>
    </row>
    <row r="456" spans="1:19" hidden="1">
      <c r="A456" s="105" t="s">
        <v>1030</v>
      </c>
      <c r="B456" s="106" t="s">
        <v>1031</v>
      </c>
      <c r="C456" s="107" t="s">
        <v>129</v>
      </c>
      <c r="D456" s="108">
        <v>21972</v>
      </c>
      <c r="E456" s="109">
        <v>489536.16000000003</v>
      </c>
      <c r="F456" s="110"/>
      <c r="G456" s="109">
        <v>22.28</v>
      </c>
      <c r="H456" s="110">
        <v>140</v>
      </c>
      <c r="I456" s="111">
        <v>6200.2800000000007</v>
      </c>
      <c r="J456" s="112">
        <f t="shared" si="56"/>
        <v>1.9037367944382291E-2</v>
      </c>
      <c r="K456" s="110">
        <v>1</v>
      </c>
      <c r="L456" s="113">
        <f t="shared" si="57"/>
        <v>9790.7232000000004</v>
      </c>
      <c r="M456" s="113">
        <f t="shared" si="58"/>
        <v>3119.2000000000003</v>
      </c>
      <c r="N456" s="113">
        <f t="shared" si="59"/>
        <v>9319.4800000000014</v>
      </c>
      <c r="O456" s="112">
        <f t="shared" si="60"/>
        <v>1.9037367944382291E-2</v>
      </c>
      <c r="P456" s="110" t="str">
        <f t="shared" si="61"/>
        <v>control</v>
      </c>
      <c r="Q456" s="114">
        <f t="shared" si="62"/>
        <v>1</v>
      </c>
      <c r="R456" s="115">
        <f t="shared" si="63"/>
        <v>1</v>
      </c>
      <c r="S456" t="e">
        <f>VLOOKUP(A456,'[4]ANEXO 01'!$B$4:$D$5,3,0)</f>
        <v>#N/A</v>
      </c>
    </row>
    <row r="457" spans="1:19" hidden="1">
      <c r="A457" s="105" t="s">
        <v>1032</v>
      </c>
      <c r="B457" s="106" t="s">
        <v>1033</v>
      </c>
      <c r="C457" s="107" t="s">
        <v>129</v>
      </c>
      <c r="D457" s="108">
        <v>38328</v>
      </c>
      <c r="E457" s="109">
        <v>506696.16000000003</v>
      </c>
      <c r="F457" s="110"/>
      <c r="G457" s="109">
        <v>13.22</v>
      </c>
      <c r="H457" s="110">
        <v>140</v>
      </c>
      <c r="I457" s="111">
        <v>6200.2800000000007</v>
      </c>
      <c r="J457" s="112">
        <f t="shared" si="56"/>
        <v>1.5889364545411198E-2</v>
      </c>
      <c r="K457" s="110">
        <v>1</v>
      </c>
      <c r="L457" s="113">
        <f t="shared" si="57"/>
        <v>10133.923200000001</v>
      </c>
      <c r="M457" s="113">
        <f t="shared" si="58"/>
        <v>1850.8000000000002</v>
      </c>
      <c r="N457" s="113">
        <f t="shared" si="59"/>
        <v>8051.0800000000008</v>
      </c>
      <c r="O457" s="112">
        <f t="shared" si="60"/>
        <v>1.5889364545411198E-2</v>
      </c>
      <c r="P457" s="110" t="str">
        <f t="shared" si="61"/>
        <v>control</v>
      </c>
      <c r="Q457" s="114">
        <f t="shared" si="62"/>
        <v>1</v>
      </c>
      <c r="R457" s="115">
        <f t="shared" si="63"/>
        <v>1</v>
      </c>
      <c r="S457" t="e">
        <f>VLOOKUP(A457,'[4]ANEXO 01'!$B$4:$D$5,3,0)</f>
        <v>#N/A</v>
      </c>
    </row>
    <row r="458" spans="1:19" hidden="1">
      <c r="A458" s="105" t="s">
        <v>1034</v>
      </c>
      <c r="B458" s="106" t="s">
        <v>1035</v>
      </c>
      <c r="C458" s="107" t="s">
        <v>129</v>
      </c>
      <c r="D458" s="108">
        <v>160250</v>
      </c>
      <c r="E458" s="109">
        <v>363767.5</v>
      </c>
      <c r="F458" s="110"/>
      <c r="G458" s="109">
        <v>2.27</v>
      </c>
      <c r="H458" s="110">
        <v>240</v>
      </c>
      <c r="I458" s="111">
        <v>5825.1900000000005</v>
      </c>
      <c r="J458" s="112">
        <f t="shared" si="56"/>
        <v>1.7511157538812567E-2</v>
      </c>
      <c r="K458" s="110">
        <v>1</v>
      </c>
      <c r="L458" s="113">
        <f t="shared" si="57"/>
        <v>7275.35</v>
      </c>
      <c r="M458" s="113">
        <f t="shared" si="58"/>
        <v>544.79999999999995</v>
      </c>
      <c r="N458" s="113">
        <f t="shared" si="59"/>
        <v>6369.9900000000007</v>
      </c>
      <c r="O458" s="112">
        <f t="shared" si="60"/>
        <v>1.7511157538812567E-2</v>
      </c>
      <c r="P458" s="110" t="str">
        <f t="shared" si="61"/>
        <v>control</v>
      </c>
      <c r="Q458" s="114">
        <f t="shared" si="62"/>
        <v>1</v>
      </c>
      <c r="R458" s="115">
        <f t="shared" si="63"/>
        <v>1</v>
      </c>
      <c r="S458" t="e">
        <f>VLOOKUP(A458,'[4]ANEXO 01'!B4:I5,3,0)</f>
        <v>#N/A</v>
      </c>
    </row>
    <row r="459" spans="1:19" hidden="1">
      <c r="A459" s="105" t="s">
        <v>1036</v>
      </c>
      <c r="B459" s="106" t="s">
        <v>1037</v>
      </c>
      <c r="C459" s="107" t="s">
        <v>129</v>
      </c>
      <c r="D459" s="108">
        <v>21300</v>
      </c>
      <c r="E459" s="109">
        <v>480102.00000000006</v>
      </c>
      <c r="F459" s="110"/>
      <c r="G459" s="109">
        <v>22.540000000000003</v>
      </c>
      <c r="H459" s="110">
        <v>240</v>
      </c>
      <c r="I459" s="111">
        <v>5825.1900000000005</v>
      </c>
      <c r="J459" s="112">
        <f t="shared" si="56"/>
        <v>2.3400839821537921E-2</v>
      </c>
      <c r="K459" s="110">
        <v>0</v>
      </c>
      <c r="L459" s="113">
        <f t="shared" si="57"/>
        <v>9602.0400000000009</v>
      </c>
      <c r="M459" s="113">
        <f t="shared" si="58"/>
        <v>5409.6</v>
      </c>
      <c r="N459" s="113">
        <f t="shared" si="59"/>
        <v>11234.79</v>
      </c>
      <c r="O459" s="112">
        <f t="shared" si="60"/>
        <v>2.3400839821537921E-2</v>
      </c>
      <c r="P459" s="110" t="str">
        <f t="shared" si="61"/>
        <v>no</v>
      </c>
      <c r="Q459" s="114">
        <f t="shared" si="62"/>
        <v>0</v>
      </c>
      <c r="R459" s="115">
        <f t="shared" si="63"/>
        <v>0</v>
      </c>
      <c r="S459" t="e">
        <f>VLOOKUP(A459,'[4]ANEXO 01'!$B$4:$D$5,3,0)</f>
        <v>#N/A</v>
      </c>
    </row>
    <row r="460" spans="1:19" hidden="1">
      <c r="A460" s="105" t="s">
        <v>1038</v>
      </c>
      <c r="B460" s="106" t="s">
        <v>1039</v>
      </c>
      <c r="C460" s="107" t="s">
        <v>129</v>
      </c>
      <c r="D460" s="108">
        <v>203200</v>
      </c>
      <c r="E460" s="109">
        <v>379984</v>
      </c>
      <c r="F460" s="110"/>
      <c r="G460" s="109">
        <v>1.87</v>
      </c>
      <c r="H460" s="110">
        <v>200</v>
      </c>
      <c r="I460" s="111">
        <v>5070.42</v>
      </c>
      <c r="J460" s="112">
        <f t="shared" si="56"/>
        <v>1.4328024337866858E-2</v>
      </c>
      <c r="K460" s="110">
        <v>1</v>
      </c>
      <c r="L460" s="113">
        <f t="shared" si="57"/>
        <v>7599.68</v>
      </c>
      <c r="M460" s="113">
        <f t="shared" si="58"/>
        <v>374</v>
      </c>
      <c r="N460" s="113">
        <f t="shared" si="59"/>
        <v>5444.42</v>
      </c>
      <c r="O460" s="112">
        <f t="shared" si="60"/>
        <v>1.4328024337866858E-2</v>
      </c>
      <c r="P460" s="110" t="str">
        <f t="shared" si="61"/>
        <v>control</v>
      </c>
      <c r="Q460" s="114">
        <f t="shared" si="62"/>
        <v>1</v>
      </c>
      <c r="R460" s="115">
        <f t="shared" si="63"/>
        <v>1</v>
      </c>
      <c r="S460" t="e">
        <f>VLOOKUP(A460,'[4]ANEXO 01'!$B$4:$D$5,3,0)</f>
        <v>#N/A</v>
      </c>
    </row>
    <row r="461" spans="1:19" hidden="1">
      <c r="A461" s="105" t="s">
        <v>1040</v>
      </c>
      <c r="B461" s="106" t="s">
        <v>1041</v>
      </c>
      <c r="C461" s="107" t="s">
        <v>129</v>
      </c>
      <c r="D461" s="108">
        <v>974660</v>
      </c>
      <c r="E461" s="109">
        <v>477583.39999999997</v>
      </c>
      <c r="F461" s="110"/>
      <c r="G461" s="109">
        <v>0.49</v>
      </c>
      <c r="H461" s="110">
        <v>200</v>
      </c>
      <c r="I461" s="111">
        <v>5070.42</v>
      </c>
      <c r="J461" s="112">
        <f t="shared" si="56"/>
        <v>1.0822026058694671E-2</v>
      </c>
      <c r="K461" s="110">
        <v>1</v>
      </c>
      <c r="L461" s="113">
        <f t="shared" si="57"/>
        <v>9551.6679999999997</v>
      </c>
      <c r="M461" s="113">
        <f t="shared" si="58"/>
        <v>98</v>
      </c>
      <c r="N461" s="113">
        <f t="shared" si="59"/>
        <v>5168.42</v>
      </c>
      <c r="O461" s="112">
        <f t="shared" si="60"/>
        <v>1.0822026058694671E-2</v>
      </c>
      <c r="P461" s="110" t="str">
        <f t="shared" si="61"/>
        <v>control</v>
      </c>
      <c r="Q461" s="114">
        <f t="shared" si="62"/>
        <v>1</v>
      </c>
      <c r="R461" s="115">
        <f t="shared" si="63"/>
        <v>1</v>
      </c>
      <c r="S461" t="e">
        <f>VLOOKUP(A461,'[4]ANEXO 01'!$B$4:$D$5,3,0)</f>
        <v>#N/A</v>
      </c>
    </row>
    <row r="462" spans="1:19" hidden="1">
      <c r="A462" s="105" t="s">
        <v>1042</v>
      </c>
      <c r="B462" s="106" t="s">
        <v>1043</v>
      </c>
      <c r="C462" s="107" t="s">
        <v>1044</v>
      </c>
      <c r="D462" s="108">
        <v>217779</v>
      </c>
      <c r="E462" s="109">
        <v>977827.71000000008</v>
      </c>
      <c r="F462" s="110"/>
      <c r="G462" s="109">
        <v>4.49</v>
      </c>
      <c r="H462" s="110">
        <v>200</v>
      </c>
      <c r="I462" s="111">
        <v>5070.42</v>
      </c>
      <c r="J462" s="112">
        <f t="shared" si="56"/>
        <v>6.1037542083973049E-3</v>
      </c>
      <c r="K462" s="110">
        <v>3</v>
      </c>
      <c r="L462" s="113">
        <f t="shared" si="57"/>
        <v>19556.554200000002</v>
      </c>
      <c r="M462" s="113">
        <f t="shared" si="58"/>
        <v>898</v>
      </c>
      <c r="N462" s="113">
        <f t="shared" si="59"/>
        <v>5968.42</v>
      </c>
      <c r="O462" s="112">
        <f t="shared" si="60"/>
        <v>6.1037542083973049E-3</v>
      </c>
      <c r="P462" s="110" t="str">
        <f t="shared" si="61"/>
        <v>control</v>
      </c>
      <c r="Q462" s="114">
        <f t="shared" si="62"/>
        <v>3</v>
      </c>
      <c r="R462" s="115">
        <f t="shared" si="63"/>
        <v>3</v>
      </c>
      <c r="S462" t="e">
        <f>VLOOKUP(A462,'[4]ANEXO 01'!$B$4:$D$5,3,0)</f>
        <v>#N/A</v>
      </c>
    </row>
    <row r="463" spans="1:19" hidden="1">
      <c r="A463" s="105" t="s">
        <v>1045</v>
      </c>
      <c r="B463" s="106" t="s">
        <v>1046</v>
      </c>
      <c r="C463" s="107" t="s">
        <v>1044</v>
      </c>
      <c r="D463" s="108">
        <v>18319</v>
      </c>
      <c r="E463" s="109">
        <v>87564.82</v>
      </c>
      <c r="F463" s="110"/>
      <c r="G463" s="109">
        <v>4.78</v>
      </c>
      <c r="H463" s="110">
        <v>200</v>
      </c>
      <c r="I463" s="111">
        <v>5070.42</v>
      </c>
      <c r="J463" s="112">
        <f t="shared" si="56"/>
        <v>6.8822387803686449E-2</v>
      </c>
      <c r="K463" s="110">
        <v>0</v>
      </c>
      <c r="L463" s="113">
        <f t="shared" si="57"/>
        <v>1751.2964000000002</v>
      </c>
      <c r="M463" s="113">
        <f t="shared" si="58"/>
        <v>956</v>
      </c>
      <c r="N463" s="113">
        <f t="shared" si="59"/>
        <v>6026.42</v>
      </c>
      <c r="O463" s="112">
        <f t="shared" si="60"/>
        <v>6.8822387803686449E-2</v>
      </c>
      <c r="P463" s="110" t="str">
        <f t="shared" si="61"/>
        <v>no</v>
      </c>
      <c r="Q463" s="114">
        <f t="shared" si="62"/>
        <v>0</v>
      </c>
      <c r="R463" s="115">
        <f t="shared" si="63"/>
        <v>0</v>
      </c>
      <c r="S463" t="e">
        <f>VLOOKUP(A463,'[4]ANEXO 01'!$B$4:$D$5,3,0)</f>
        <v>#N/A</v>
      </c>
    </row>
    <row r="464" spans="1:19" hidden="1">
      <c r="A464" s="105" t="s">
        <v>1047</v>
      </c>
      <c r="B464" s="106" t="s">
        <v>1048</v>
      </c>
      <c r="C464" s="107" t="s">
        <v>1044</v>
      </c>
      <c r="D464" s="108">
        <v>387944</v>
      </c>
      <c r="E464" s="109">
        <v>1850492.88</v>
      </c>
      <c r="F464" s="110"/>
      <c r="G464" s="109">
        <v>4.7699999999999996</v>
      </c>
      <c r="H464" s="110">
        <v>200</v>
      </c>
      <c r="I464" s="111">
        <v>5070.42</v>
      </c>
      <c r="J464" s="112">
        <f t="shared" si="56"/>
        <v>3.2555758874360007E-3</v>
      </c>
      <c r="K464" s="110">
        <v>4</v>
      </c>
      <c r="L464" s="113">
        <f t="shared" si="57"/>
        <v>37009.857599999996</v>
      </c>
      <c r="M464" s="113">
        <f t="shared" si="58"/>
        <v>953.99999999999989</v>
      </c>
      <c r="N464" s="113">
        <f t="shared" si="59"/>
        <v>6024.42</v>
      </c>
      <c r="O464" s="112">
        <f t="shared" si="60"/>
        <v>3.2555758874360007E-3</v>
      </c>
      <c r="P464" s="110" t="str">
        <f t="shared" si="61"/>
        <v>control</v>
      </c>
      <c r="Q464" s="114">
        <f t="shared" si="62"/>
        <v>6</v>
      </c>
      <c r="R464" s="115">
        <f t="shared" si="63"/>
        <v>4</v>
      </c>
      <c r="S464" t="e">
        <f>VLOOKUP(A464,'[4]ANEXO 01'!$B$4:$D$5,3,0)</f>
        <v>#N/A</v>
      </c>
    </row>
    <row r="465" spans="1:19" hidden="1">
      <c r="A465" s="105" t="s">
        <v>1049</v>
      </c>
      <c r="B465" s="106" t="s">
        <v>1050</v>
      </c>
      <c r="C465" s="107" t="s">
        <v>1044</v>
      </c>
      <c r="D465" s="108">
        <v>14600</v>
      </c>
      <c r="E465" s="109">
        <v>369380</v>
      </c>
      <c r="F465" s="110"/>
      <c r="G465" s="109">
        <v>25.3</v>
      </c>
      <c r="H465" s="110">
        <v>192</v>
      </c>
      <c r="I465" s="111">
        <v>6000</v>
      </c>
      <c r="J465" s="112">
        <f t="shared" si="56"/>
        <v>2.9394119876549895E-2</v>
      </c>
      <c r="K465" s="110">
        <v>0</v>
      </c>
      <c r="L465" s="113">
        <f t="shared" si="57"/>
        <v>7387.6</v>
      </c>
      <c r="M465" s="113">
        <f t="shared" si="58"/>
        <v>4857.6000000000004</v>
      </c>
      <c r="N465" s="113">
        <f t="shared" si="59"/>
        <v>10857.6</v>
      </c>
      <c r="O465" s="112">
        <f t="shared" si="60"/>
        <v>2.9394119876549895E-2</v>
      </c>
      <c r="P465" s="110" t="str">
        <f t="shared" si="61"/>
        <v>no</v>
      </c>
      <c r="Q465" s="114">
        <f t="shared" si="62"/>
        <v>0</v>
      </c>
      <c r="R465" s="115">
        <f t="shared" si="63"/>
        <v>0</v>
      </c>
      <c r="S465" t="e">
        <f>VLOOKUP(A465,'[4]ANEXO 01'!$B$4:$D$5,3,0)</f>
        <v>#N/A</v>
      </c>
    </row>
    <row r="466" spans="1:19" hidden="1">
      <c r="A466" s="105" t="s">
        <v>1051</v>
      </c>
      <c r="B466" s="106" t="s">
        <v>1052</v>
      </c>
      <c r="C466" s="107" t="s">
        <v>1044</v>
      </c>
      <c r="D466" s="108">
        <v>11200</v>
      </c>
      <c r="E466" s="109">
        <v>155848</v>
      </c>
      <c r="F466" s="110"/>
      <c r="G466" s="109">
        <v>13.914999999999999</v>
      </c>
      <c r="H466" s="110">
        <v>192</v>
      </c>
      <c r="I466" s="111">
        <v>6000</v>
      </c>
      <c r="J466" s="112">
        <f t="shared" si="56"/>
        <v>5.5641907499615013E-2</v>
      </c>
      <c r="K466" s="110">
        <v>0</v>
      </c>
      <c r="L466" s="113">
        <f t="shared" si="57"/>
        <v>3116.96</v>
      </c>
      <c r="M466" s="113">
        <f t="shared" si="58"/>
        <v>2671.68</v>
      </c>
      <c r="N466" s="113">
        <f t="shared" si="59"/>
        <v>8671.68</v>
      </c>
      <c r="O466" s="112">
        <f t="shared" si="60"/>
        <v>5.5641907499615013E-2</v>
      </c>
      <c r="P466" s="110" t="str">
        <f t="shared" si="61"/>
        <v>no</v>
      </c>
      <c r="Q466" s="114">
        <f t="shared" si="62"/>
        <v>0</v>
      </c>
      <c r="R466" s="115">
        <f t="shared" si="63"/>
        <v>0</v>
      </c>
      <c r="S466" t="e">
        <f>VLOOKUP(A466,'[4]ANEXO 01'!$B$4:$D$5,3,0)</f>
        <v>#N/A</v>
      </c>
    </row>
    <row r="467" spans="1:19" hidden="1">
      <c r="A467" s="105" t="s">
        <v>1053</v>
      </c>
      <c r="B467" s="106" t="s">
        <v>1054</v>
      </c>
      <c r="C467" s="107" t="s">
        <v>1044</v>
      </c>
      <c r="D467" s="108">
        <v>109100</v>
      </c>
      <c r="E467" s="109">
        <v>690057.5</v>
      </c>
      <c r="F467" s="110"/>
      <c r="G467" s="109">
        <v>6.3250000000000002</v>
      </c>
      <c r="H467" s="110">
        <v>200</v>
      </c>
      <c r="I467" s="111">
        <v>5070.42</v>
      </c>
      <c r="J467" s="112">
        <f t="shared" si="56"/>
        <v>9.1810030323559999E-3</v>
      </c>
      <c r="K467" s="110">
        <v>2</v>
      </c>
      <c r="L467" s="113">
        <f t="shared" si="57"/>
        <v>13801.15</v>
      </c>
      <c r="M467" s="113">
        <f t="shared" si="58"/>
        <v>1265</v>
      </c>
      <c r="N467" s="113">
        <f t="shared" si="59"/>
        <v>6335.42</v>
      </c>
      <c r="O467" s="112">
        <f t="shared" si="60"/>
        <v>9.1810030323559999E-3</v>
      </c>
      <c r="P467" s="110" t="str">
        <f t="shared" si="61"/>
        <v>control</v>
      </c>
      <c r="Q467" s="114">
        <f t="shared" si="62"/>
        <v>2</v>
      </c>
      <c r="R467" s="115">
        <f t="shared" si="63"/>
        <v>2</v>
      </c>
      <c r="S467" t="e">
        <f>VLOOKUP(A467,'[4]ANEXO 01'!$B$4:$D$5,3,0)</f>
        <v>#N/A</v>
      </c>
    </row>
    <row r="468" spans="1:19" hidden="1">
      <c r="A468" s="105" t="s">
        <v>1055</v>
      </c>
      <c r="B468" s="106" t="s">
        <v>1056</v>
      </c>
      <c r="C468" s="107" t="s">
        <v>1044</v>
      </c>
      <c r="D468" s="108">
        <v>7321900</v>
      </c>
      <c r="E468" s="109">
        <v>658971</v>
      </c>
      <c r="F468" s="110"/>
      <c r="G468" s="109">
        <v>0.09</v>
      </c>
      <c r="H468" s="110">
        <v>192</v>
      </c>
      <c r="I468" s="111">
        <v>6000</v>
      </c>
      <c r="J468" s="112">
        <f t="shared" si="56"/>
        <v>9.1313274787509606E-3</v>
      </c>
      <c r="K468" s="110">
        <v>2</v>
      </c>
      <c r="L468" s="113">
        <f t="shared" si="57"/>
        <v>13179.42</v>
      </c>
      <c r="M468" s="113">
        <f t="shared" si="58"/>
        <v>17.28</v>
      </c>
      <c r="N468" s="113">
        <f t="shared" si="59"/>
        <v>6017.28</v>
      </c>
      <c r="O468" s="112">
        <f t="shared" si="60"/>
        <v>9.1313274787509606E-3</v>
      </c>
      <c r="P468" s="110" t="str">
        <f t="shared" si="61"/>
        <v>control</v>
      </c>
      <c r="Q468" s="114">
        <f t="shared" si="62"/>
        <v>2</v>
      </c>
      <c r="R468" s="115">
        <f t="shared" si="63"/>
        <v>2</v>
      </c>
      <c r="S468" t="e">
        <f>VLOOKUP(A468,'[4]ANEXO 01'!$B$4:$D$5,3,0)</f>
        <v>#N/A</v>
      </c>
    </row>
    <row r="469" spans="1:19" hidden="1">
      <c r="A469" s="105" t="s">
        <v>1057</v>
      </c>
      <c r="B469" s="106" t="s">
        <v>1058</v>
      </c>
      <c r="C469" s="107" t="s">
        <v>1044</v>
      </c>
      <c r="D469" s="108">
        <v>743500</v>
      </c>
      <c r="E469" s="109">
        <v>66915</v>
      </c>
      <c r="F469" s="110"/>
      <c r="G469" s="109">
        <v>0.09</v>
      </c>
      <c r="H469" s="110">
        <v>192</v>
      </c>
      <c r="I469" s="111">
        <v>6000</v>
      </c>
      <c r="J469" s="112">
        <f t="shared" si="56"/>
        <v>8.9924232234924906E-2</v>
      </c>
      <c r="K469" s="110">
        <v>0</v>
      </c>
      <c r="L469" s="113">
        <f t="shared" si="57"/>
        <v>1338.3</v>
      </c>
      <c r="M469" s="113">
        <f t="shared" si="58"/>
        <v>17.28</v>
      </c>
      <c r="N469" s="113">
        <f t="shared" si="59"/>
        <v>6017.28</v>
      </c>
      <c r="O469" s="112">
        <f t="shared" si="60"/>
        <v>8.9924232234924906E-2</v>
      </c>
      <c r="P469" s="110" t="str">
        <f t="shared" si="61"/>
        <v>no</v>
      </c>
      <c r="Q469" s="114">
        <f t="shared" si="62"/>
        <v>0</v>
      </c>
      <c r="R469" s="115">
        <f t="shared" si="63"/>
        <v>0</v>
      </c>
      <c r="S469" t="e">
        <f>VLOOKUP(A469,'[4]ANEXO 01'!$B$4:$D$5,3,0)</f>
        <v>#N/A</v>
      </c>
    </row>
    <row r="470" spans="1:19" hidden="1">
      <c r="A470" s="105" t="s">
        <v>1059</v>
      </c>
      <c r="B470" s="106" t="s">
        <v>1060</v>
      </c>
      <c r="C470" s="107" t="s">
        <v>1044</v>
      </c>
      <c r="D470" s="108">
        <v>4229700</v>
      </c>
      <c r="E470" s="109">
        <v>380673</v>
      </c>
      <c r="F470" s="110"/>
      <c r="G470" s="109">
        <v>0.09</v>
      </c>
      <c r="H470" s="110">
        <v>192</v>
      </c>
      <c r="I470" s="111">
        <v>6000</v>
      </c>
      <c r="J470" s="112">
        <f t="shared" si="56"/>
        <v>1.5806952423733756E-2</v>
      </c>
      <c r="K470" s="110">
        <v>1</v>
      </c>
      <c r="L470" s="113">
        <f t="shared" si="57"/>
        <v>7613.46</v>
      </c>
      <c r="M470" s="113">
        <f t="shared" si="58"/>
        <v>17.28</v>
      </c>
      <c r="N470" s="113">
        <f t="shared" si="59"/>
        <v>6017.28</v>
      </c>
      <c r="O470" s="112">
        <f t="shared" si="60"/>
        <v>1.5806952423733756E-2</v>
      </c>
      <c r="P470" s="110" t="str">
        <f t="shared" si="61"/>
        <v>control</v>
      </c>
      <c r="Q470" s="114">
        <f t="shared" si="62"/>
        <v>1</v>
      </c>
      <c r="R470" s="115">
        <f t="shared" si="63"/>
        <v>1</v>
      </c>
      <c r="S470" t="e">
        <f>VLOOKUP(A470,'[4]ANEXO 01'!$B$4:$D$5,3,0)</f>
        <v>#N/A</v>
      </c>
    </row>
    <row r="471" spans="1:19" hidden="1">
      <c r="A471" s="105" t="s">
        <v>1061</v>
      </c>
      <c r="B471" s="106" t="s">
        <v>1062</v>
      </c>
      <c r="C471" s="107" t="s">
        <v>1044</v>
      </c>
      <c r="D471" s="108">
        <v>126900</v>
      </c>
      <c r="E471" s="109">
        <v>7614</v>
      </c>
      <c r="F471" s="110"/>
      <c r="G471" s="109">
        <v>0.06</v>
      </c>
      <c r="H471" s="110">
        <v>192</v>
      </c>
      <c r="I471" s="111">
        <v>6000</v>
      </c>
      <c r="J471" s="112">
        <f t="shared" si="56"/>
        <v>0.78953506698187559</v>
      </c>
      <c r="K471" s="110">
        <v>0</v>
      </c>
      <c r="L471" s="113">
        <f t="shared" si="57"/>
        <v>152.28</v>
      </c>
      <c r="M471" s="113">
        <f t="shared" si="58"/>
        <v>11.52</v>
      </c>
      <c r="N471" s="113">
        <f t="shared" si="59"/>
        <v>6011.52</v>
      </c>
      <c r="O471" s="112">
        <f t="shared" si="60"/>
        <v>0.78953506698187559</v>
      </c>
      <c r="P471" s="110" t="str">
        <f t="shared" si="61"/>
        <v>no</v>
      </c>
      <c r="Q471" s="114">
        <f t="shared" si="62"/>
        <v>0</v>
      </c>
      <c r="R471" s="115">
        <f t="shared" si="63"/>
        <v>0</v>
      </c>
      <c r="S471" t="e">
        <f>VLOOKUP(A471,'[4]ANEXO 01'!$B$4:$D$5,3,0)</f>
        <v>#N/A</v>
      </c>
    </row>
    <row r="472" spans="1:19" hidden="1">
      <c r="A472" s="105" t="s">
        <v>1063</v>
      </c>
      <c r="B472" s="106" t="s">
        <v>1064</v>
      </c>
      <c r="C472" s="107" t="s">
        <v>1044</v>
      </c>
      <c r="D472" s="108">
        <v>3399000</v>
      </c>
      <c r="E472" s="109">
        <v>271920</v>
      </c>
      <c r="F472" s="110"/>
      <c r="G472" s="109">
        <v>0.08</v>
      </c>
      <c r="H472" s="110">
        <v>192</v>
      </c>
      <c r="I472" s="111">
        <v>6000</v>
      </c>
      <c r="J472" s="112">
        <f t="shared" si="56"/>
        <v>2.2121800529567519E-2</v>
      </c>
      <c r="K472" s="110">
        <v>0</v>
      </c>
      <c r="L472" s="113">
        <f t="shared" si="57"/>
        <v>5438.4000000000005</v>
      </c>
      <c r="M472" s="113">
        <f t="shared" si="58"/>
        <v>15.36</v>
      </c>
      <c r="N472" s="113">
        <f t="shared" si="59"/>
        <v>6015.36</v>
      </c>
      <c r="O472" s="112">
        <f t="shared" si="60"/>
        <v>2.2121800529567519E-2</v>
      </c>
      <c r="P472" s="110" t="str">
        <f t="shared" si="61"/>
        <v>no</v>
      </c>
      <c r="Q472" s="114">
        <f t="shared" si="62"/>
        <v>0</v>
      </c>
      <c r="R472" s="115">
        <f t="shared" si="63"/>
        <v>0</v>
      </c>
      <c r="S472" t="e">
        <f>VLOOKUP(A472,'[4]ANEXO 01'!$B$4:$D$5,3,0)</f>
        <v>#N/A</v>
      </c>
    </row>
    <row r="473" spans="1:19" hidden="1">
      <c r="A473" s="105" t="s">
        <v>1065</v>
      </c>
      <c r="B473" s="106" t="s">
        <v>1066</v>
      </c>
      <c r="C473" s="107" t="s">
        <v>1044</v>
      </c>
      <c r="D473" s="108">
        <v>3202800</v>
      </c>
      <c r="E473" s="109">
        <v>288252</v>
      </c>
      <c r="F473" s="110"/>
      <c r="G473" s="109">
        <v>0.09</v>
      </c>
      <c r="H473" s="110">
        <v>192</v>
      </c>
      <c r="I473" s="111">
        <v>6000</v>
      </c>
      <c r="J473" s="112">
        <f t="shared" si="56"/>
        <v>2.0875067649140336E-2</v>
      </c>
      <c r="K473" s="110">
        <v>0</v>
      </c>
      <c r="L473" s="113">
        <f t="shared" si="57"/>
        <v>5765.04</v>
      </c>
      <c r="M473" s="113">
        <f t="shared" si="58"/>
        <v>17.28</v>
      </c>
      <c r="N473" s="113">
        <f t="shared" si="59"/>
        <v>6017.28</v>
      </c>
      <c r="O473" s="112">
        <f t="shared" si="60"/>
        <v>2.0875067649140336E-2</v>
      </c>
      <c r="P473" s="110" t="str">
        <f t="shared" si="61"/>
        <v>no</v>
      </c>
      <c r="Q473" s="114">
        <f t="shared" si="62"/>
        <v>0</v>
      </c>
      <c r="R473" s="115">
        <f t="shared" si="63"/>
        <v>0</v>
      </c>
      <c r="S473" t="e">
        <f>VLOOKUP(A473,'[4]ANEXO 01'!$B$4:$D$5,3,0)</f>
        <v>#N/A</v>
      </c>
    </row>
    <row r="474" spans="1:19" hidden="1">
      <c r="A474" s="105" t="s">
        <v>1067</v>
      </c>
      <c r="B474" s="106" t="s">
        <v>1068</v>
      </c>
      <c r="C474" s="107" t="s">
        <v>1044</v>
      </c>
      <c r="D474" s="108">
        <v>1563300</v>
      </c>
      <c r="E474" s="109">
        <v>515889</v>
      </c>
      <c r="F474" s="110"/>
      <c r="G474" s="109">
        <v>0.33</v>
      </c>
      <c r="H474" s="110">
        <v>192</v>
      </c>
      <c r="I474" s="111">
        <v>6000</v>
      </c>
      <c r="J474" s="112">
        <f t="shared" si="56"/>
        <v>1.175322598465949E-2</v>
      </c>
      <c r="K474" s="110">
        <v>1</v>
      </c>
      <c r="L474" s="113">
        <f t="shared" si="57"/>
        <v>10317.780000000001</v>
      </c>
      <c r="M474" s="113">
        <f t="shared" si="58"/>
        <v>63.36</v>
      </c>
      <c r="N474" s="113">
        <f t="shared" si="59"/>
        <v>6063.36</v>
      </c>
      <c r="O474" s="112">
        <f t="shared" si="60"/>
        <v>1.175322598465949E-2</v>
      </c>
      <c r="P474" s="110" t="str">
        <f t="shared" si="61"/>
        <v>control</v>
      </c>
      <c r="Q474" s="114">
        <f t="shared" si="62"/>
        <v>1</v>
      </c>
      <c r="R474" s="115">
        <f t="shared" si="63"/>
        <v>1</v>
      </c>
      <c r="S474" t="e">
        <f>VLOOKUP(A474,'[4]ANEXO 01'!$B$4:$D$5,3,0)</f>
        <v>#N/A</v>
      </c>
    </row>
    <row r="475" spans="1:19" hidden="1">
      <c r="A475" s="105" t="s">
        <v>1069</v>
      </c>
      <c r="B475" s="106" t="s">
        <v>1070</v>
      </c>
      <c r="C475" s="107" t="s">
        <v>1044</v>
      </c>
      <c r="D475" s="108">
        <v>1359700</v>
      </c>
      <c r="E475" s="109">
        <v>448701</v>
      </c>
      <c r="F475" s="110"/>
      <c r="G475" s="109">
        <v>0.33</v>
      </c>
      <c r="H475" s="110">
        <v>192</v>
      </c>
      <c r="I475" s="111">
        <v>6000</v>
      </c>
      <c r="J475" s="112">
        <f t="shared" si="56"/>
        <v>1.3513141267793028E-2</v>
      </c>
      <c r="K475" s="110">
        <v>1</v>
      </c>
      <c r="L475" s="113">
        <f t="shared" si="57"/>
        <v>8974.02</v>
      </c>
      <c r="M475" s="113">
        <f t="shared" si="58"/>
        <v>63.36</v>
      </c>
      <c r="N475" s="113">
        <f t="shared" si="59"/>
        <v>6063.36</v>
      </c>
      <c r="O475" s="112">
        <f t="shared" si="60"/>
        <v>1.3513141267793028E-2</v>
      </c>
      <c r="P475" s="110" t="str">
        <f t="shared" si="61"/>
        <v>control</v>
      </c>
      <c r="Q475" s="114">
        <f t="shared" si="62"/>
        <v>1</v>
      </c>
      <c r="R475" s="115">
        <f t="shared" si="63"/>
        <v>1</v>
      </c>
      <c r="S475" t="e">
        <f>VLOOKUP(A475,'[4]ANEXO 01'!$B$4:$D$5,3,0)</f>
        <v>#N/A</v>
      </c>
    </row>
    <row r="476" spans="1:19" hidden="1">
      <c r="A476" s="105" t="s">
        <v>1071</v>
      </c>
      <c r="B476" s="106" t="s">
        <v>1072</v>
      </c>
      <c r="C476" s="107" t="s">
        <v>1044</v>
      </c>
      <c r="D476" s="108">
        <v>269925</v>
      </c>
      <c r="E476" s="109">
        <v>850263.75</v>
      </c>
      <c r="F476" s="110"/>
      <c r="G476" s="109">
        <v>3.15</v>
      </c>
      <c r="H476" s="110">
        <v>100</v>
      </c>
      <c r="I476" s="111">
        <v>5200</v>
      </c>
      <c r="J476" s="112">
        <f t="shared" si="56"/>
        <v>6.4862226573813124E-3</v>
      </c>
      <c r="K476" s="110">
        <v>3</v>
      </c>
      <c r="L476" s="113">
        <f t="shared" si="57"/>
        <v>17005.275000000001</v>
      </c>
      <c r="M476" s="113">
        <f t="shared" si="58"/>
        <v>315</v>
      </c>
      <c r="N476" s="113">
        <f t="shared" si="59"/>
        <v>5515</v>
      </c>
      <c r="O476" s="112">
        <f t="shared" si="60"/>
        <v>6.4862226573813124E-3</v>
      </c>
      <c r="P476" s="110" t="str">
        <f t="shared" si="61"/>
        <v>control</v>
      </c>
      <c r="Q476" s="114">
        <f t="shared" si="62"/>
        <v>3</v>
      </c>
      <c r="R476" s="115">
        <f t="shared" si="63"/>
        <v>3</v>
      </c>
      <c r="S476" t="e">
        <f>VLOOKUP(A476,'[4]ANEXO 01'!$B$4:$D$5,3,0)</f>
        <v>#N/A</v>
      </c>
    </row>
    <row r="477" spans="1:19" hidden="1">
      <c r="A477" s="105" t="s">
        <v>1073</v>
      </c>
      <c r="B477" s="106" t="s">
        <v>1074</v>
      </c>
      <c r="C477" s="107" t="s">
        <v>1044</v>
      </c>
      <c r="D477" s="108">
        <v>68150</v>
      </c>
      <c r="E477" s="109">
        <v>68150</v>
      </c>
      <c r="F477" s="110"/>
      <c r="G477" s="109">
        <v>1</v>
      </c>
      <c r="H477" s="110">
        <v>120</v>
      </c>
      <c r="I477" s="111">
        <v>5200</v>
      </c>
      <c r="J477" s="112">
        <f t="shared" si="56"/>
        <v>7.8063096111518709E-2</v>
      </c>
      <c r="K477" s="110">
        <v>0</v>
      </c>
      <c r="L477" s="113">
        <f t="shared" si="57"/>
        <v>1363</v>
      </c>
      <c r="M477" s="113">
        <f t="shared" si="58"/>
        <v>120</v>
      </c>
      <c r="N477" s="113">
        <f t="shared" si="59"/>
        <v>5320</v>
      </c>
      <c r="O477" s="112">
        <f t="shared" si="60"/>
        <v>7.8063096111518709E-2</v>
      </c>
      <c r="P477" s="110" t="str">
        <f t="shared" si="61"/>
        <v>no</v>
      </c>
      <c r="Q477" s="114">
        <f t="shared" si="62"/>
        <v>0</v>
      </c>
      <c r="R477" s="115">
        <f t="shared" si="63"/>
        <v>0</v>
      </c>
      <c r="S477" t="e">
        <f>VLOOKUP(A477,'[4]ANEXO 01'!$B$4:$D$5,3,0)</f>
        <v>#N/A</v>
      </c>
    </row>
    <row r="478" spans="1:19" hidden="1">
      <c r="A478" s="105" t="s">
        <v>1075</v>
      </c>
      <c r="B478" s="106" t="s">
        <v>1076</v>
      </c>
      <c r="C478" s="107" t="s">
        <v>1044</v>
      </c>
      <c r="D478" s="108">
        <v>89900</v>
      </c>
      <c r="E478" s="109">
        <v>152830</v>
      </c>
      <c r="F478" s="110"/>
      <c r="G478" s="109">
        <v>1.7</v>
      </c>
      <c r="H478" s="110">
        <v>120</v>
      </c>
      <c r="I478" s="111">
        <v>5200</v>
      </c>
      <c r="J478" s="112">
        <f t="shared" si="56"/>
        <v>3.5359549826604726E-2</v>
      </c>
      <c r="K478" s="110">
        <v>0</v>
      </c>
      <c r="L478" s="113">
        <f t="shared" si="57"/>
        <v>3056.6</v>
      </c>
      <c r="M478" s="113">
        <f t="shared" si="58"/>
        <v>204</v>
      </c>
      <c r="N478" s="113">
        <f t="shared" si="59"/>
        <v>5404</v>
      </c>
      <c r="O478" s="112">
        <f t="shared" si="60"/>
        <v>3.5359549826604726E-2</v>
      </c>
      <c r="P478" s="110" t="str">
        <f t="shared" si="61"/>
        <v>no</v>
      </c>
      <c r="Q478" s="114">
        <f t="shared" si="62"/>
        <v>0</v>
      </c>
      <c r="R478" s="115">
        <f t="shared" si="63"/>
        <v>0</v>
      </c>
      <c r="S478" t="e">
        <f>VLOOKUP(A478,'[4]ANEXO 01'!$B$4:$D$5,3,0)</f>
        <v>#N/A</v>
      </c>
    </row>
    <row r="479" spans="1:19" hidden="1">
      <c r="A479" s="105" t="s">
        <v>1077</v>
      </c>
      <c r="B479" s="106" t="s">
        <v>1078</v>
      </c>
      <c r="C479" s="107" t="s">
        <v>1044</v>
      </c>
      <c r="D479" s="108">
        <v>186897</v>
      </c>
      <c r="E479" s="109">
        <v>2814668.8200000003</v>
      </c>
      <c r="F479" s="110"/>
      <c r="G479" s="109">
        <v>15.06</v>
      </c>
      <c r="H479" s="110">
        <v>60</v>
      </c>
      <c r="I479" s="111">
        <v>5200</v>
      </c>
      <c r="J479" s="112">
        <f t="shared" si="56"/>
        <v>2.1684966830307234E-3</v>
      </c>
      <c r="K479" s="110">
        <v>4</v>
      </c>
      <c r="L479" s="113">
        <f t="shared" si="57"/>
        <v>56293.376400000008</v>
      </c>
      <c r="M479" s="113">
        <f t="shared" si="58"/>
        <v>903.6</v>
      </c>
      <c r="N479" s="113">
        <f t="shared" si="59"/>
        <v>6103.6</v>
      </c>
      <c r="O479" s="112">
        <f t="shared" si="60"/>
        <v>2.1684966830307234E-3</v>
      </c>
      <c r="P479" s="110" t="str">
        <f t="shared" si="61"/>
        <v>control</v>
      </c>
      <c r="Q479" s="114">
        <f t="shared" si="62"/>
        <v>9</v>
      </c>
      <c r="R479" s="115">
        <f t="shared" si="63"/>
        <v>4</v>
      </c>
      <c r="S479" t="e">
        <f>VLOOKUP(A479,'[4]ANEXO 01'!$B$4:$D$5,3,0)</f>
        <v>#N/A</v>
      </c>
    </row>
    <row r="480" spans="1:19" hidden="1">
      <c r="A480" s="105" t="s">
        <v>1079</v>
      </c>
      <c r="B480" s="106" t="s">
        <v>1080</v>
      </c>
      <c r="C480" s="107" t="s">
        <v>1044</v>
      </c>
      <c r="D480" s="108">
        <v>499250</v>
      </c>
      <c r="E480" s="109">
        <v>584122.5</v>
      </c>
      <c r="F480" s="110"/>
      <c r="G480" s="109">
        <v>1.17</v>
      </c>
      <c r="H480" s="110">
        <v>200</v>
      </c>
      <c r="I480" s="111">
        <v>5070.42</v>
      </c>
      <c r="J480" s="112">
        <f t="shared" si="56"/>
        <v>9.081006124571472E-3</v>
      </c>
      <c r="K480" s="110">
        <v>2</v>
      </c>
      <c r="L480" s="113">
        <f t="shared" si="57"/>
        <v>11682.45</v>
      </c>
      <c r="M480" s="113">
        <f t="shared" si="58"/>
        <v>234</v>
      </c>
      <c r="N480" s="113">
        <f t="shared" si="59"/>
        <v>5304.42</v>
      </c>
      <c r="O480" s="112">
        <f t="shared" si="60"/>
        <v>9.081006124571472E-3</v>
      </c>
      <c r="P480" s="110" t="str">
        <f t="shared" si="61"/>
        <v>control</v>
      </c>
      <c r="Q480" s="114">
        <f t="shared" si="62"/>
        <v>2</v>
      </c>
      <c r="R480" s="115">
        <f t="shared" si="63"/>
        <v>2</v>
      </c>
      <c r="S480" t="e">
        <f>VLOOKUP(A480,'[4]ANEXO 01'!$B$4:$D$5,3,0)</f>
        <v>#N/A</v>
      </c>
    </row>
    <row r="481" spans="1:19" hidden="1">
      <c r="A481" s="105" t="s">
        <v>1081</v>
      </c>
      <c r="B481" s="106" t="s">
        <v>1082</v>
      </c>
      <c r="C481" s="107" t="s">
        <v>1044</v>
      </c>
      <c r="D481" s="108">
        <v>787575</v>
      </c>
      <c r="E481" s="109">
        <v>1197114</v>
      </c>
      <c r="F481" s="110"/>
      <c r="G481" s="109">
        <v>1.52</v>
      </c>
      <c r="H481" s="110">
        <v>170</v>
      </c>
      <c r="I481" s="111">
        <v>5500</v>
      </c>
      <c r="J481" s="112">
        <f t="shared" si="56"/>
        <v>4.8102352825211293E-3</v>
      </c>
      <c r="K481" s="110">
        <v>4</v>
      </c>
      <c r="L481" s="113">
        <f t="shared" si="57"/>
        <v>23942.28</v>
      </c>
      <c r="M481" s="113">
        <f t="shared" si="58"/>
        <v>258.39999999999998</v>
      </c>
      <c r="N481" s="113">
        <f t="shared" si="59"/>
        <v>5758.4</v>
      </c>
      <c r="O481" s="112">
        <f t="shared" si="60"/>
        <v>4.8102352825211293E-3</v>
      </c>
      <c r="P481" s="110" t="str">
        <f t="shared" si="61"/>
        <v>control</v>
      </c>
      <c r="Q481" s="114">
        <f t="shared" si="62"/>
        <v>4</v>
      </c>
      <c r="R481" s="115">
        <f t="shared" si="63"/>
        <v>4</v>
      </c>
      <c r="S481" t="e">
        <f>VLOOKUP(A481,'[4]ANEXO 01'!$B$4:$D$5,3,0)</f>
        <v>#N/A</v>
      </c>
    </row>
    <row r="482" spans="1:19" hidden="1">
      <c r="A482" s="105" t="s">
        <v>1083</v>
      </c>
      <c r="B482" s="106" t="s">
        <v>1084</v>
      </c>
      <c r="C482" s="107" t="s">
        <v>1044</v>
      </c>
      <c r="D482" s="108">
        <v>1673850</v>
      </c>
      <c r="E482" s="109">
        <v>2042097</v>
      </c>
      <c r="F482" s="110"/>
      <c r="G482" s="109">
        <v>1.22</v>
      </c>
      <c r="H482" s="110">
        <v>120</v>
      </c>
      <c r="I482" s="111">
        <v>4000</v>
      </c>
      <c r="J482" s="112">
        <f t="shared" si="56"/>
        <v>2.0304618242914024E-3</v>
      </c>
      <c r="K482" s="110">
        <v>4</v>
      </c>
      <c r="L482" s="113">
        <f t="shared" si="57"/>
        <v>40841.94</v>
      </c>
      <c r="M482" s="113">
        <f t="shared" si="58"/>
        <v>146.4</v>
      </c>
      <c r="N482" s="113">
        <f t="shared" si="59"/>
        <v>4146.3999999999996</v>
      </c>
      <c r="O482" s="112">
        <f t="shared" si="60"/>
        <v>2.0304618242914024E-3</v>
      </c>
      <c r="P482" s="110" t="str">
        <f t="shared" si="61"/>
        <v>control</v>
      </c>
      <c r="Q482" s="114">
        <f t="shared" si="62"/>
        <v>9</v>
      </c>
      <c r="R482" s="115">
        <f t="shared" si="63"/>
        <v>4</v>
      </c>
      <c r="S482" t="e">
        <f>VLOOKUP(A482,'[4]ANEXO 01'!$B$4:$D$5,3,0)</f>
        <v>#N/A</v>
      </c>
    </row>
    <row r="483" spans="1:19" hidden="1">
      <c r="A483" s="105" t="s">
        <v>1085</v>
      </c>
      <c r="B483" s="106" t="s">
        <v>1086</v>
      </c>
      <c r="C483" s="107" t="s">
        <v>1044</v>
      </c>
      <c r="D483" s="108">
        <v>1630075</v>
      </c>
      <c r="E483" s="109">
        <v>1369263</v>
      </c>
      <c r="F483" s="110"/>
      <c r="G483" s="109">
        <v>0.84</v>
      </c>
      <c r="H483" s="110">
        <v>120</v>
      </c>
      <c r="I483" s="111">
        <v>4000</v>
      </c>
      <c r="J483" s="112">
        <f t="shared" si="56"/>
        <v>2.9948957943068647E-3</v>
      </c>
      <c r="K483" s="110">
        <v>4</v>
      </c>
      <c r="L483" s="113">
        <f t="shared" si="57"/>
        <v>27385.260000000002</v>
      </c>
      <c r="M483" s="113">
        <f t="shared" si="58"/>
        <v>100.8</v>
      </c>
      <c r="N483" s="113">
        <f t="shared" si="59"/>
        <v>4100.8</v>
      </c>
      <c r="O483" s="112">
        <f t="shared" si="60"/>
        <v>2.9948957943068647E-3</v>
      </c>
      <c r="P483" s="110" t="str">
        <f t="shared" si="61"/>
        <v>control</v>
      </c>
      <c r="Q483" s="114">
        <f t="shared" si="62"/>
        <v>6</v>
      </c>
      <c r="R483" s="115">
        <f t="shared" si="63"/>
        <v>4</v>
      </c>
      <c r="S483" t="e">
        <f>VLOOKUP(A483,'[4]ANEXO 01'!$B$4:$D$5,3,0)</f>
        <v>#N/A</v>
      </c>
    </row>
    <row r="484" spans="1:19" hidden="1">
      <c r="A484" s="105" t="s">
        <v>1087</v>
      </c>
      <c r="B484" s="106" t="s">
        <v>1088</v>
      </c>
      <c r="C484" s="107" t="s">
        <v>1044</v>
      </c>
      <c r="D484" s="108">
        <v>5103700</v>
      </c>
      <c r="E484" s="109">
        <v>612444</v>
      </c>
      <c r="F484" s="110"/>
      <c r="G484" s="109">
        <v>0.12</v>
      </c>
      <c r="H484" s="110">
        <v>140</v>
      </c>
      <c r="I484" s="111">
        <v>2000</v>
      </c>
      <c r="J484" s="112">
        <f t="shared" si="56"/>
        <v>3.2930357714337963E-3</v>
      </c>
      <c r="K484" s="110">
        <v>4</v>
      </c>
      <c r="L484" s="113">
        <f t="shared" si="57"/>
        <v>12248.880000000001</v>
      </c>
      <c r="M484" s="113">
        <f t="shared" si="58"/>
        <v>16.8</v>
      </c>
      <c r="N484" s="113">
        <f t="shared" si="59"/>
        <v>2016.8</v>
      </c>
      <c r="O484" s="112">
        <f t="shared" si="60"/>
        <v>3.2930357714337963E-3</v>
      </c>
      <c r="P484" s="110" t="str">
        <f t="shared" si="61"/>
        <v>control</v>
      </c>
      <c r="Q484" s="114">
        <f t="shared" si="62"/>
        <v>6</v>
      </c>
      <c r="R484" s="115">
        <f t="shared" si="63"/>
        <v>4</v>
      </c>
      <c r="S484" t="e">
        <f>VLOOKUP(A484,'[4]ANEXO 01'!$B$4:$D$5,3,0)</f>
        <v>#N/A</v>
      </c>
    </row>
    <row r="485" spans="1:19" hidden="1">
      <c r="A485" s="105" t="s">
        <v>1089</v>
      </c>
      <c r="B485" s="106" t="s">
        <v>1090</v>
      </c>
      <c r="C485" s="107" t="s">
        <v>1044</v>
      </c>
      <c r="D485" s="108">
        <v>2957500</v>
      </c>
      <c r="E485" s="109">
        <v>354900</v>
      </c>
      <c r="F485" s="110"/>
      <c r="G485" s="109">
        <v>0.12</v>
      </c>
      <c r="H485" s="110">
        <v>140</v>
      </c>
      <c r="I485" s="111">
        <v>2000</v>
      </c>
      <c r="J485" s="112">
        <f t="shared" si="56"/>
        <v>5.6827275288813747E-3</v>
      </c>
      <c r="K485" s="110">
        <v>3</v>
      </c>
      <c r="L485" s="113">
        <f t="shared" si="57"/>
        <v>7098</v>
      </c>
      <c r="M485" s="113">
        <f t="shared" si="58"/>
        <v>16.8</v>
      </c>
      <c r="N485" s="113">
        <f t="shared" si="59"/>
        <v>2016.8</v>
      </c>
      <c r="O485" s="112">
        <f t="shared" si="60"/>
        <v>5.6827275288813747E-3</v>
      </c>
      <c r="P485" s="110" t="str">
        <f t="shared" si="61"/>
        <v>control</v>
      </c>
      <c r="Q485" s="114">
        <f t="shared" si="62"/>
        <v>3</v>
      </c>
      <c r="R485" s="115">
        <f t="shared" si="63"/>
        <v>3</v>
      </c>
      <c r="S485" t="e">
        <f>VLOOKUP(A485,'[4]ANEXO 01'!$B$4:$D$5,3,0)</f>
        <v>#N/A</v>
      </c>
    </row>
    <row r="486" spans="1:19" hidden="1">
      <c r="A486" s="105" t="s">
        <v>1091</v>
      </c>
      <c r="B486" s="106" t="s">
        <v>1092</v>
      </c>
      <c r="C486" s="107" t="s">
        <v>1044</v>
      </c>
      <c r="D486" s="108">
        <v>528375</v>
      </c>
      <c r="E486" s="109">
        <v>914088.75</v>
      </c>
      <c r="F486" s="110"/>
      <c r="G486" s="109">
        <v>1.73</v>
      </c>
      <c r="H486" s="110">
        <v>150</v>
      </c>
      <c r="I486" s="111">
        <v>4500</v>
      </c>
      <c r="J486" s="112">
        <f t="shared" si="56"/>
        <v>5.2068248296459176E-3</v>
      </c>
      <c r="K486" s="110">
        <v>3</v>
      </c>
      <c r="L486" s="113">
        <f t="shared" si="57"/>
        <v>18281.775000000001</v>
      </c>
      <c r="M486" s="113">
        <f t="shared" si="58"/>
        <v>259.5</v>
      </c>
      <c r="N486" s="113">
        <f t="shared" si="59"/>
        <v>4759.5</v>
      </c>
      <c r="O486" s="112">
        <f t="shared" si="60"/>
        <v>5.2068248296459176E-3</v>
      </c>
      <c r="P486" s="110" t="str">
        <f t="shared" si="61"/>
        <v>control</v>
      </c>
      <c r="Q486" s="114">
        <f t="shared" si="62"/>
        <v>3</v>
      </c>
      <c r="R486" s="115">
        <f t="shared" si="63"/>
        <v>3</v>
      </c>
      <c r="S486" t="e">
        <f>VLOOKUP(A486,'[4]ANEXO 01'!$B$4:$D$5,3,0)</f>
        <v>#N/A</v>
      </c>
    </row>
    <row r="487" spans="1:19" hidden="1">
      <c r="A487" s="105" t="s">
        <v>1093</v>
      </c>
      <c r="B487" s="106" t="s">
        <v>1094</v>
      </c>
      <c r="C487" s="107" t="s">
        <v>1044</v>
      </c>
      <c r="D487" s="108">
        <v>488050</v>
      </c>
      <c r="E487" s="109">
        <v>5183091</v>
      </c>
      <c r="F487" s="110"/>
      <c r="G487" s="109">
        <v>10.62</v>
      </c>
      <c r="H487" s="110">
        <v>160</v>
      </c>
      <c r="I487" s="111">
        <v>4600</v>
      </c>
      <c r="J487" s="112">
        <f t="shared" si="56"/>
        <v>1.2153365626804546E-3</v>
      </c>
      <c r="K487" s="110">
        <v>4</v>
      </c>
      <c r="L487" s="113">
        <f t="shared" si="57"/>
        <v>103661.82</v>
      </c>
      <c r="M487" s="113">
        <f t="shared" si="58"/>
        <v>1699.1999999999998</v>
      </c>
      <c r="N487" s="113">
        <f t="shared" si="59"/>
        <v>6299.2</v>
      </c>
      <c r="O487" s="112">
        <f t="shared" si="60"/>
        <v>1.2153365626804546E-3</v>
      </c>
      <c r="P487" s="110" t="str">
        <f t="shared" si="61"/>
        <v>control</v>
      </c>
      <c r="Q487" s="114">
        <f t="shared" si="62"/>
        <v>16</v>
      </c>
      <c r="R487" s="115">
        <f t="shared" si="63"/>
        <v>4</v>
      </c>
      <c r="S487" t="e">
        <f>VLOOKUP(A487,'[4]ANEXO 01'!$B$4:$D$5,3,0)</f>
        <v>#N/A</v>
      </c>
    </row>
    <row r="488" spans="1:19" hidden="1">
      <c r="A488" s="105" t="s">
        <v>1095</v>
      </c>
      <c r="B488" s="106" t="s">
        <v>1096</v>
      </c>
      <c r="C488" s="107" t="s">
        <v>1044</v>
      </c>
      <c r="D488" s="108">
        <v>14675</v>
      </c>
      <c r="E488" s="109">
        <v>265324</v>
      </c>
      <c r="F488" s="110"/>
      <c r="G488" s="109">
        <v>18.079999999999998</v>
      </c>
      <c r="H488" s="110">
        <v>160</v>
      </c>
      <c r="I488" s="111">
        <v>3600</v>
      </c>
      <c r="J488" s="112">
        <f t="shared" si="56"/>
        <v>2.4471212555215508E-2</v>
      </c>
      <c r="K488" s="110">
        <v>0</v>
      </c>
      <c r="L488" s="113">
        <f t="shared" si="57"/>
        <v>5306.4800000000005</v>
      </c>
      <c r="M488" s="113">
        <f t="shared" si="58"/>
        <v>2892.7999999999997</v>
      </c>
      <c r="N488" s="113">
        <f t="shared" si="59"/>
        <v>6492.7999999999993</v>
      </c>
      <c r="O488" s="112">
        <f t="shared" si="60"/>
        <v>2.4471212555215508E-2</v>
      </c>
      <c r="P488" s="110" t="str">
        <f t="shared" si="61"/>
        <v>no</v>
      </c>
      <c r="Q488" s="114">
        <f t="shared" si="62"/>
        <v>0</v>
      </c>
      <c r="R488" s="115">
        <f t="shared" si="63"/>
        <v>0</v>
      </c>
      <c r="S488" t="e">
        <f>VLOOKUP(A488,'[4]ANEXO 01'!$B$4:$D$5,3,0)</f>
        <v>#N/A</v>
      </c>
    </row>
    <row r="489" spans="1:19" hidden="1">
      <c r="A489" s="105" t="s">
        <v>1097</v>
      </c>
      <c r="B489" s="106" t="s">
        <v>1098</v>
      </c>
      <c r="C489" s="107" t="s">
        <v>1044</v>
      </c>
      <c r="D489" s="108">
        <v>32225</v>
      </c>
      <c r="E489" s="109">
        <v>504965.75</v>
      </c>
      <c r="F489" s="110"/>
      <c r="G489" s="109">
        <v>15.67</v>
      </c>
      <c r="H489" s="110">
        <v>160</v>
      </c>
      <c r="I489" s="111">
        <v>3600</v>
      </c>
      <c r="J489" s="112">
        <f t="shared" si="56"/>
        <v>1.209428560253839E-2</v>
      </c>
      <c r="K489" s="110">
        <v>1</v>
      </c>
      <c r="L489" s="113">
        <f t="shared" si="57"/>
        <v>10099.315000000001</v>
      </c>
      <c r="M489" s="113">
        <f t="shared" si="58"/>
        <v>2507.1999999999998</v>
      </c>
      <c r="N489" s="113">
        <f t="shared" si="59"/>
        <v>6107.2</v>
      </c>
      <c r="O489" s="112">
        <f t="shared" si="60"/>
        <v>1.209428560253839E-2</v>
      </c>
      <c r="P489" s="110" t="str">
        <f t="shared" si="61"/>
        <v>control</v>
      </c>
      <c r="Q489" s="114">
        <f t="shared" si="62"/>
        <v>1</v>
      </c>
      <c r="R489" s="115">
        <f t="shared" si="63"/>
        <v>1</v>
      </c>
      <c r="S489" t="e">
        <f>VLOOKUP(A489,'[4]ANEXO 01'!$B$4:$D$5,3,0)</f>
        <v>#N/A</v>
      </c>
    </row>
    <row r="490" spans="1:19" hidden="1">
      <c r="A490" s="105" t="s">
        <v>1099</v>
      </c>
      <c r="B490" s="106" t="s">
        <v>1100</v>
      </c>
      <c r="C490" s="107" t="s">
        <v>1044</v>
      </c>
      <c r="D490" s="108">
        <v>114000</v>
      </c>
      <c r="E490" s="109">
        <v>175560</v>
      </c>
      <c r="F490" s="110"/>
      <c r="G490" s="109">
        <v>1.54</v>
      </c>
      <c r="H490" s="110">
        <v>140</v>
      </c>
      <c r="I490" s="111">
        <v>3097</v>
      </c>
      <c r="J490" s="112">
        <f t="shared" si="56"/>
        <v>1.8868762816131236E-2</v>
      </c>
      <c r="K490" s="110">
        <v>1</v>
      </c>
      <c r="L490" s="113">
        <f t="shared" si="57"/>
        <v>3511.2000000000003</v>
      </c>
      <c r="M490" s="113">
        <f t="shared" si="58"/>
        <v>215.6</v>
      </c>
      <c r="N490" s="113">
        <f t="shared" si="59"/>
        <v>3312.6</v>
      </c>
      <c r="O490" s="112">
        <f t="shared" si="60"/>
        <v>1.8868762816131236E-2</v>
      </c>
      <c r="P490" s="110" t="str">
        <f t="shared" si="61"/>
        <v>control</v>
      </c>
      <c r="Q490" s="114">
        <f t="shared" si="62"/>
        <v>1</v>
      </c>
      <c r="R490" s="115">
        <f t="shared" si="63"/>
        <v>1</v>
      </c>
      <c r="S490" t="e">
        <f>VLOOKUP(A490,'[4]ANEXO 01'!$B$4:$D$5,3,0)</f>
        <v>#N/A</v>
      </c>
    </row>
    <row r="491" spans="1:19" hidden="1">
      <c r="A491" s="105" t="s">
        <v>1101</v>
      </c>
      <c r="B491" s="106" t="s">
        <v>1102</v>
      </c>
      <c r="C491" s="107" t="s">
        <v>1044</v>
      </c>
      <c r="D491" s="108">
        <v>39200</v>
      </c>
      <c r="E491" s="109">
        <v>82320</v>
      </c>
      <c r="F491" s="110"/>
      <c r="G491" s="109">
        <v>2.1</v>
      </c>
      <c r="H491" s="110">
        <v>140</v>
      </c>
      <c r="I491" s="111">
        <v>3097</v>
      </c>
      <c r="J491" s="112">
        <f t="shared" si="56"/>
        <v>4.1192905733722057E-2</v>
      </c>
      <c r="K491" s="110">
        <v>0</v>
      </c>
      <c r="L491" s="113">
        <f t="shared" si="57"/>
        <v>1646.4</v>
      </c>
      <c r="M491" s="113">
        <f t="shared" si="58"/>
        <v>294</v>
      </c>
      <c r="N491" s="113">
        <f t="shared" si="59"/>
        <v>3391</v>
      </c>
      <c r="O491" s="112">
        <f t="shared" si="60"/>
        <v>4.1192905733722057E-2</v>
      </c>
      <c r="P491" s="110" t="str">
        <f t="shared" si="61"/>
        <v>no</v>
      </c>
      <c r="Q491" s="114">
        <f t="shared" si="62"/>
        <v>0</v>
      </c>
      <c r="R491" s="115">
        <f t="shared" si="63"/>
        <v>0</v>
      </c>
      <c r="S491" t="e">
        <f>VLOOKUP(A491,'[4]ANEXO 01'!$B$4:$D$5,3,0)</f>
        <v>#N/A</v>
      </c>
    </row>
    <row r="492" spans="1:19" hidden="1">
      <c r="A492" s="105" t="s">
        <v>1103</v>
      </c>
      <c r="B492" s="106" t="s">
        <v>1104</v>
      </c>
      <c r="C492" s="107" t="s">
        <v>1044</v>
      </c>
      <c r="D492" s="108">
        <v>229150</v>
      </c>
      <c r="E492" s="109">
        <v>685158.5</v>
      </c>
      <c r="F492" s="110"/>
      <c r="G492" s="109">
        <v>2.99</v>
      </c>
      <c r="H492" s="110">
        <v>140</v>
      </c>
      <c r="I492" s="111">
        <v>3097</v>
      </c>
      <c r="J492" s="112">
        <f t="shared" si="56"/>
        <v>5.1310755102651432E-3</v>
      </c>
      <c r="K492" s="110">
        <v>3</v>
      </c>
      <c r="L492" s="113">
        <f t="shared" si="57"/>
        <v>13703.17</v>
      </c>
      <c r="M492" s="113">
        <f t="shared" si="58"/>
        <v>418.6</v>
      </c>
      <c r="N492" s="113">
        <f t="shared" si="59"/>
        <v>3515.6</v>
      </c>
      <c r="O492" s="112">
        <f t="shared" si="60"/>
        <v>5.1310755102651432E-3</v>
      </c>
      <c r="P492" s="110" t="str">
        <f t="shared" si="61"/>
        <v>control</v>
      </c>
      <c r="Q492" s="114">
        <f t="shared" si="62"/>
        <v>3</v>
      </c>
      <c r="R492" s="115">
        <f t="shared" si="63"/>
        <v>3</v>
      </c>
      <c r="S492" t="e">
        <f>VLOOKUP(A492,'[4]ANEXO 01'!$B$4:$D$5,3,0)</f>
        <v>#N/A</v>
      </c>
    </row>
    <row r="493" spans="1:19" hidden="1">
      <c r="A493" s="105" t="s">
        <v>1105</v>
      </c>
      <c r="B493" s="106" t="s">
        <v>1106</v>
      </c>
      <c r="C493" s="107" t="s">
        <v>1044</v>
      </c>
      <c r="D493" s="108">
        <v>291130</v>
      </c>
      <c r="E493" s="109">
        <v>669599</v>
      </c>
      <c r="F493" s="110"/>
      <c r="G493" s="109">
        <v>2.2999999999999998</v>
      </c>
      <c r="H493" s="110">
        <v>100</v>
      </c>
      <c r="I493" s="111">
        <v>2000</v>
      </c>
      <c r="J493" s="112">
        <f t="shared" si="56"/>
        <v>3.3303514491509097E-3</v>
      </c>
      <c r="K493" s="110">
        <v>4</v>
      </c>
      <c r="L493" s="113">
        <f t="shared" si="57"/>
        <v>13391.98</v>
      </c>
      <c r="M493" s="113">
        <f t="shared" si="58"/>
        <v>229.99999999999997</v>
      </c>
      <c r="N493" s="113">
        <f t="shared" si="59"/>
        <v>2230</v>
      </c>
      <c r="O493" s="112">
        <f t="shared" si="60"/>
        <v>3.3303514491509097E-3</v>
      </c>
      <c r="P493" s="110" t="str">
        <f t="shared" si="61"/>
        <v>control</v>
      </c>
      <c r="Q493" s="114">
        <f t="shared" si="62"/>
        <v>6</v>
      </c>
      <c r="R493" s="115">
        <f t="shared" si="63"/>
        <v>4</v>
      </c>
      <c r="S493" t="e">
        <f>VLOOKUP(A493,'[4]ANEXO 01'!$B$4:$D$5,3,0)</f>
        <v>#N/A</v>
      </c>
    </row>
    <row r="494" spans="1:19" hidden="1">
      <c r="A494" s="105" t="s">
        <v>1107</v>
      </c>
      <c r="B494" s="106" t="s">
        <v>1108</v>
      </c>
      <c r="C494" s="107" t="s">
        <v>1044</v>
      </c>
      <c r="D494" s="108">
        <v>34140</v>
      </c>
      <c r="E494" s="109">
        <v>78863.400000000009</v>
      </c>
      <c r="F494" s="110"/>
      <c r="G494" s="109">
        <v>2.31</v>
      </c>
      <c r="H494" s="110">
        <v>100</v>
      </c>
      <c r="I494" s="111">
        <v>2000</v>
      </c>
      <c r="J494" s="112">
        <f t="shared" si="56"/>
        <v>2.8289421962532681E-2</v>
      </c>
      <c r="K494" s="110">
        <v>0</v>
      </c>
      <c r="L494" s="113">
        <f t="shared" si="57"/>
        <v>1577.2680000000003</v>
      </c>
      <c r="M494" s="113">
        <f t="shared" si="58"/>
        <v>231</v>
      </c>
      <c r="N494" s="113">
        <f t="shared" si="59"/>
        <v>2231</v>
      </c>
      <c r="O494" s="112">
        <f t="shared" si="60"/>
        <v>2.8289421962532681E-2</v>
      </c>
      <c r="P494" s="110" t="str">
        <f t="shared" si="61"/>
        <v>no</v>
      </c>
      <c r="Q494" s="114">
        <f t="shared" si="62"/>
        <v>0</v>
      </c>
      <c r="R494" s="115">
        <f t="shared" si="63"/>
        <v>0</v>
      </c>
      <c r="S494" t="e">
        <f>VLOOKUP(A494,'[4]ANEXO 01'!$B$4:$D$5,3,0)</f>
        <v>#N/A</v>
      </c>
    </row>
    <row r="495" spans="1:19" hidden="1">
      <c r="A495" s="105" t="s">
        <v>1109</v>
      </c>
      <c r="B495" s="106" t="s">
        <v>1110</v>
      </c>
      <c r="C495" s="107" t="s">
        <v>1044</v>
      </c>
      <c r="D495" s="108">
        <v>57680</v>
      </c>
      <c r="E495" s="109">
        <v>124588.8</v>
      </c>
      <c r="F495" s="110"/>
      <c r="G495" s="109">
        <v>2.16</v>
      </c>
      <c r="H495" s="110">
        <v>100</v>
      </c>
      <c r="I495" s="111">
        <v>2000</v>
      </c>
      <c r="J495" s="112">
        <f t="shared" si="56"/>
        <v>1.7786510504957106E-2</v>
      </c>
      <c r="K495" s="110">
        <v>1</v>
      </c>
      <c r="L495" s="113">
        <f t="shared" si="57"/>
        <v>2491.7760000000003</v>
      </c>
      <c r="M495" s="113">
        <f t="shared" si="58"/>
        <v>216</v>
      </c>
      <c r="N495" s="113">
        <f t="shared" si="59"/>
        <v>2216</v>
      </c>
      <c r="O495" s="112">
        <f t="shared" si="60"/>
        <v>1.7786510504957106E-2</v>
      </c>
      <c r="P495" s="110" t="str">
        <f t="shared" si="61"/>
        <v>control</v>
      </c>
      <c r="Q495" s="114">
        <f t="shared" si="62"/>
        <v>1</v>
      </c>
      <c r="R495" s="115">
        <f t="shared" si="63"/>
        <v>1</v>
      </c>
      <c r="S495" t="e">
        <f>VLOOKUP(A495,'[4]ANEXO 01'!$B$4:$D$5,3,0)</f>
        <v>#N/A</v>
      </c>
    </row>
    <row r="496" spans="1:19" ht="24" hidden="1">
      <c r="A496" s="105" t="s">
        <v>1111</v>
      </c>
      <c r="B496" s="106" t="s">
        <v>1112</v>
      </c>
      <c r="C496" s="107" t="s">
        <v>1044</v>
      </c>
      <c r="D496" s="108">
        <v>785700</v>
      </c>
      <c r="E496" s="109">
        <v>2215674</v>
      </c>
      <c r="F496" s="110"/>
      <c r="G496" s="109">
        <v>2.82</v>
      </c>
      <c r="H496" s="110">
        <v>200</v>
      </c>
      <c r="I496" s="111">
        <v>5070.42</v>
      </c>
      <c r="J496" s="112">
        <f t="shared" si="56"/>
        <v>2.5429824062565159E-3</v>
      </c>
      <c r="K496" s="110">
        <v>4</v>
      </c>
      <c r="L496" s="113">
        <f t="shared" si="57"/>
        <v>44313.48</v>
      </c>
      <c r="M496" s="113">
        <f t="shared" si="58"/>
        <v>564</v>
      </c>
      <c r="N496" s="113">
        <f t="shared" si="59"/>
        <v>5634.42</v>
      </c>
      <c r="O496" s="112">
        <f t="shared" si="60"/>
        <v>2.5429824062565159E-3</v>
      </c>
      <c r="P496" s="110" t="str">
        <f t="shared" si="61"/>
        <v>control</v>
      </c>
      <c r="Q496" s="114">
        <f t="shared" si="62"/>
        <v>7</v>
      </c>
      <c r="R496" s="115">
        <f t="shared" si="63"/>
        <v>4</v>
      </c>
      <c r="S496" t="e">
        <f>VLOOKUP(A496,'[4]ANEXO 01'!$B$4:$D$5,3,0)</f>
        <v>#N/A</v>
      </c>
    </row>
    <row r="497" spans="1:19" ht="24" hidden="1">
      <c r="A497" s="105" t="s">
        <v>1113</v>
      </c>
      <c r="B497" s="106" t="s">
        <v>1114</v>
      </c>
      <c r="C497" s="107" t="s">
        <v>1044</v>
      </c>
      <c r="D497" s="108">
        <v>734400</v>
      </c>
      <c r="E497" s="109">
        <v>2372112</v>
      </c>
      <c r="F497" s="110"/>
      <c r="G497" s="109">
        <v>3.23</v>
      </c>
      <c r="H497" s="110">
        <v>142</v>
      </c>
      <c r="I497" s="111">
        <v>3600</v>
      </c>
      <c r="J497" s="112">
        <f t="shared" si="56"/>
        <v>1.7109900375698955E-3</v>
      </c>
      <c r="K497" s="110">
        <v>4</v>
      </c>
      <c r="L497" s="113">
        <f t="shared" si="57"/>
        <v>47442.239999999998</v>
      </c>
      <c r="M497" s="113">
        <f t="shared" si="58"/>
        <v>458.66</v>
      </c>
      <c r="N497" s="113">
        <f t="shared" si="59"/>
        <v>4058.66</v>
      </c>
      <c r="O497" s="112">
        <f t="shared" si="60"/>
        <v>1.7109900375698955E-3</v>
      </c>
      <c r="P497" s="110" t="str">
        <f t="shared" si="61"/>
        <v>control</v>
      </c>
      <c r="Q497" s="114">
        <f t="shared" si="62"/>
        <v>11</v>
      </c>
      <c r="R497" s="115">
        <f t="shared" si="63"/>
        <v>4</v>
      </c>
      <c r="S497" t="e">
        <f>VLOOKUP(A497,'[4]ANEXO 01'!$B$4:$D$5,3,0)</f>
        <v>#N/A</v>
      </c>
    </row>
    <row r="498" spans="1:19" hidden="1">
      <c r="A498" s="105" t="s">
        <v>1115</v>
      </c>
      <c r="B498" s="106" t="s">
        <v>1116</v>
      </c>
      <c r="C498" s="107" t="s">
        <v>1044</v>
      </c>
      <c r="D498" s="108">
        <v>744750</v>
      </c>
      <c r="E498" s="109">
        <v>849014.99999999988</v>
      </c>
      <c r="F498" s="110"/>
      <c r="G498" s="109">
        <v>1.1399999999999999</v>
      </c>
      <c r="H498" s="110">
        <v>142</v>
      </c>
      <c r="I498" s="111">
        <v>3600</v>
      </c>
      <c r="J498" s="112">
        <f t="shared" si="56"/>
        <v>4.4308757795798667E-3</v>
      </c>
      <c r="K498" s="110">
        <v>4</v>
      </c>
      <c r="L498" s="113">
        <f t="shared" si="57"/>
        <v>16980.3</v>
      </c>
      <c r="M498" s="113">
        <f t="shared" si="58"/>
        <v>161.88</v>
      </c>
      <c r="N498" s="113">
        <f t="shared" si="59"/>
        <v>3761.88</v>
      </c>
      <c r="O498" s="112">
        <f t="shared" si="60"/>
        <v>4.4308757795798667E-3</v>
      </c>
      <c r="P498" s="110" t="str">
        <f t="shared" si="61"/>
        <v>control</v>
      </c>
      <c r="Q498" s="114">
        <f t="shared" si="62"/>
        <v>4</v>
      </c>
      <c r="R498" s="115">
        <f t="shared" si="63"/>
        <v>4</v>
      </c>
      <c r="S498" t="e">
        <f>VLOOKUP(A498,'[4]ANEXO 01'!$B$4:$D$5,3,0)</f>
        <v>#N/A</v>
      </c>
    </row>
    <row r="499" spans="1:19" ht="24" hidden="1">
      <c r="A499" s="105" t="s">
        <v>1117</v>
      </c>
      <c r="B499" s="106" t="s">
        <v>1118</v>
      </c>
      <c r="C499" s="107" t="s">
        <v>1044</v>
      </c>
      <c r="D499" s="108">
        <v>289750</v>
      </c>
      <c r="E499" s="109">
        <v>970662.5</v>
      </c>
      <c r="F499" s="110"/>
      <c r="G499" s="109">
        <v>3.35</v>
      </c>
      <c r="H499" s="110">
        <v>200</v>
      </c>
      <c r="I499" s="111">
        <v>5070.42</v>
      </c>
      <c r="J499" s="112">
        <f t="shared" si="56"/>
        <v>5.9139196167565964E-3</v>
      </c>
      <c r="K499" s="110">
        <v>3</v>
      </c>
      <c r="L499" s="113">
        <f t="shared" si="57"/>
        <v>19413.25</v>
      </c>
      <c r="M499" s="113">
        <f t="shared" si="58"/>
        <v>670</v>
      </c>
      <c r="N499" s="113">
        <f t="shared" si="59"/>
        <v>5740.42</v>
      </c>
      <c r="O499" s="112">
        <f t="shared" si="60"/>
        <v>5.9139196167565964E-3</v>
      </c>
      <c r="P499" s="110" t="str">
        <f t="shared" si="61"/>
        <v>control</v>
      </c>
      <c r="Q499" s="114">
        <f t="shared" si="62"/>
        <v>3</v>
      </c>
      <c r="R499" s="115">
        <f t="shared" si="63"/>
        <v>3</v>
      </c>
      <c r="S499" t="e">
        <f>VLOOKUP(A499,'[4]ANEXO 01'!$B$4:$D$5,3,0)</f>
        <v>#N/A</v>
      </c>
    </row>
    <row r="500" spans="1:19" hidden="1">
      <c r="A500" s="105" t="s">
        <v>1119</v>
      </c>
      <c r="B500" s="106" t="s">
        <v>1120</v>
      </c>
      <c r="C500" s="107" t="s">
        <v>1044</v>
      </c>
      <c r="D500" s="108">
        <v>4510</v>
      </c>
      <c r="E500" s="109">
        <v>397752.685</v>
      </c>
      <c r="F500" s="110"/>
      <c r="G500" s="109">
        <v>88.1935</v>
      </c>
      <c r="H500" s="110">
        <v>142</v>
      </c>
      <c r="I500" s="111">
        <v>3600</v>
      </c>
      <c r="J500" s="112">
        <f t="shared" si="56"/>
        <v>4.0536437862135365E-2</v>
      </c>
      <c r="K500" s="110">
        <v>0</v>
      </c>
      <c r="L500" s="113">
        <f t="shared" si="57"/>
        <v>7955.0537000000004</v>
      </c>
      <c r="M500" s="113">
        <f t="shared" si="58"/>
        <v>12523.477000000001</v>
      </c>
      <c r="N500" s="113">
        <f t="shared" si="59"/>
        <v>16123.477000000001</v>
      </c>
      <c r="O500" s="112">
        <f t="shared" si="60"/>
        <v>4.0536437862135365E-2</v>
      </c>
      <c r="P500" s="110" t="str">
        <f t="shared" si="61"/>
        <v>no</v>
      </c>
      <c r="Q500" s="114">
        <f t="shared" si="62"/>
        <v>0</v>
      </c>
      <c r="R500" s="115">
        <f t="shared" si="63"/>
        <v>0</v>
      </c>
      <c r="S500" t="e">
        <f>VLOOKUP(A500,'[4]ANEXO 01'!$B$4:$D$5,3,0)</f>
        <v>#N/A</v>
      </c>
    </row>
    <row r="501" spans="1:19" hidden="1">
      <c r="A501" s="105" t="s">
        <v>1121</v>
      </c>
      <c r="B501" s="106" t="s">
        <v>1122</v>
      </c>
      <c r="C501" s="107" t="s">
        <v>1044</v>
      </c>
      <c r="D501" s="108">
        <v>2090</v>
      </c>
      <c r="E501" s="109">
        <v>183867.75</v>
      </c>
      <c r="F501" s="110"/>
      <c r="G501" s="109">
        <v>87.974999999999994</v>
      </c>
      <c r="H501" s="110">
        <v>142</v>
      </c>
      <c r="I501" s="111">
        <v>3600</v>
      </c>
      <c r="J501" s="112">
        <f t="shared" si="56"/>
        <v>8.7521873738053563E-2</v>
      </c>
      <c r="K501" s="110">
        <v>0</v>
      </c>
      <c r="L501" s="113">
        <f t="shared" si="57"/>
        <v>3677.355</v>
      </c>
      <c r="M501" s="113">
        <f t="shared" si="58"/>
        <v>12492.449999999999</v>
      </c>
      <c r="N501" s="113">
        <f t="shared" si="59"/>
        <v>16092.449999999999</v>
      </c>
      <c r="O501" s="112">
        <f t="shared" si="60"/>
        <v>8.7521873738053563E-2</v>
      </c>
      <c r="P501" s="110" t="str">
        <f t="shared" si="61"/>
        <v>no</v>
      </c>
      <c r="Q501" s="114">
        <f t="shared" si="62"/>
        <v>0</v>
      </c>
      <c r="R501" s="115">
        <f t="shared" si="63"/>
        <v>0</v>
      </c>
      <c r="S501" t="e">
        <f>VLOOKUP(A501,'[4]ANEXO 01'!$B$4:$D$5,3,0)</f>
        <v>#N/A</v>
      </c>
    </row>
    <row r="502" spans="1:19" hidden="1">
      <c r="A502" s="105" t="s">
        <v>1123</v>
      </c>
      <c r="B502" s="106" t="s">
        <v>1124</v>
      </c>
      <c r="C502" s="107" t="s">
        <v>1044</v>
      </c>
      <c r="D502" s="108">
        <v>1570</v>
      </c>
      <c r="E502" s="109">
        <v>172700</v>
      </c>
      <c r="F502" s="110"/>
      <c r="G502" s="109">
        <v>110</v>
      </c>
      <c r="H502" s="110">
        <v>142</v>
      </c>
      <c r="I502" s="111">
        <v>3600</v>
      </c>
      <c r="J502" s="112">
        <f t="shared" si="56"/>
        <v>0.11129125651418645</v>
      </c>
      <c r="K502" s="110">
        <v>0</v>
      </c>
      <c r="L502" s="113">
        <f t="shared" si="57"/>
        <v>3454</v>
      </c>
      <c r="M502" s="113">
        <f t="shared" si="58"/>
        <v>15620</v>
      </c>
      <c r="N502" s="113">
        <f t="shared" si="59"/>
        <v>19220</v>
      </c>
      <c r="O502" s="112">
        <f t="shared" si="60"/>
        <v>0.11129125651418645</v>
      </c>
      <c r="P502" s="110" t="str">
        <f t="shared" si="61"/>
        <v>no</v>
      </c>
      <c r="Q502" s="114">
        <f t="shared" si="62"/>
        <v>0</v>
      </c>
      <c r="R502" s="115">
        <f t="shared" si="63"/>
        <v>0</v>
      </c>
      <c r="S502" t="e">
        <f>VLOOKUP(A502,'[4]ANEXO 01'!$B$4:$D$5,3,0)</f>
        <v>#N/A</v>
      </c>
    </row>
    <row r="503" spans="1:19" hidden="1">
      <c r="A503" s="105" t="s">
        <v>1125</v>
      </c>
      <c r="B503" s="106" t="s">
        <v>1126</v>
      </c>
      <c r="C503" s="107" t="s">
        <v>1044</v>
      </c>
      <c r="D503" s="108">
        <v>2600</v>
      </c>
      <c r="E503" s="109">
        <v>150800</v>
      </c>
      <c r="F503" s="110"/>
      <c r="G503" s="109">
        <v>58</v>
      </c>
      <c r="H503" s="110">
        <v>200</v>
      </c>
      <c r="I503" s="111">
        <v>5070.42</v>
      </c>
      <c r="J503" s="112">
        <f t="shared" si="56"/>
        <v>0.11054655172413792</v>
      </c>
      <c r="K503" s="110">
        <v>0</v>
      </c>
      <c r="L503" s="113">
        <f t="shared" si="57"/>
        <v>3016</v>
      </c>
      <c r="M503" s="113">
        <f t="shared" si="58"/>
        <v>11600</v>
      </c>
      <c r="N503" s="113">
        <f t="shared" si="59"/>
        <v>16670.419999999998</v>
      </c>
      <c r="O503" s="112">
        <f t="shared" si="60"/>
        <v>0.11054655172413792</v>
      </c>
      <c r="P503" s="110" t="str">
        <f t="shared" si="61"/>
        <v>no</v>
      </c>
      <c r="Q503" s="114">
        <f t="shared" si="62"/>
        <v>0</v>
      </c>
      <c r="R503" s="115">
        <f t="shared" si="63"/>
        <v>0</v>
      </c>
      <c r="S503" t="e">
        <f>VLOOKUP(A503,'[4]ANEXO 01'!$B$4:$D$5,3,0)</f>
        <v>#N/A</v>
      </c>
    </row>
    <row r="504" spans="1:19" hidden="1">
      <c r="A504" s="105" t="s">
        <v>1127</v>
      </c>
      <c r="B504" s="106" t="s">
        <v>1128</v>
      </c>
      <c r="C504" s="107" t="s">
        <v>1044</v>
      </c>
      <c r="D504" s="108">
        <v>43610</v>
      </c>
      <c r="E504" s="109">
        <v>4088437.5</v>
      </c>
      <c r="F504" s="110"/>
      <c r="G504" s="109">
        <v>93.75</v>
      </c>
      <c r="H504" s="110">
        <v>142</v>
      </c>
      <c r="I504" s="111">
        <v>3600</v>
      </c>
      <c r="J504" s="112">
        <f t="shared" si="56"/>
        <v>4.1366659023159827E-3</v>
      </c>
      <c r="K504" s="110">
        <v>4</v>
      </c>
      <c r="L504" s="113">
        <f t="shared" si="57"/>
        <v>81768.75</v>
      </c>
      <c r="M504" s="113">
        <f t="shared" si="58"/>
        <v>13312.5</v>
      </c>
      <c r="N504" s="113">
        <f t="shared" si="59"/>
        <v>16912.5</v>
      </c>
      <c r="O504" s="112">
        <f t="shared" si="60"/>
        <v>4.1366659023159827E-3</v>
      </c>
      <c r="P504" s="110" t="str">
        <f t="shared" si="61"/>
        <v>control</v>
      </c>
      <c r="Q504" s="114">
        <f t="shared" si="62"/>
        <v>4</v>
      </c>
      <c r="R504" s="115">
        <f t="shared" si="63"/>
        <v>4</v>
      </c>
      <c r="S504" t="e">
        <f>VLOOKUP(A504,'[4]ANEXO 01'!$B$4:$D$5,3,0)</f>
        <v>#N/A</v>
      </c>
    </row>
    <row r="505" spans="1:19" hidden="1">
      <c r="A505" s="105" t="s">
        <v>1129</v>
      </c>
      <c r="B505" s="106" t="s">
        <v>1130</v>
      </c>
      <c r="C505" s="107" t="s">
        <v>1044</v>
      </c>
      <c r="D505" s="108">
        <v>132380</v>
      </c>
      <c r="E505" s="109">
        <v>51628.200000000004</v>
      </c>
      <c r="F505" s="110"/>
      <c r="G505" s="109">
        <v>0.39</v>
      </c>
      <c r="H505" s="110">
        <v>140</v>
      </c>
      <c r="I505" s="111">
        <v>3500</v>
      </c>
      <c r="J505" s="112">
        <f t="shared" si="56"/>
        <v>6.8849969590262683E-2</v>
      </c>
      <c r="K505" s="110">
        <v>0</v>
      </c>
      <c r="L505" s="113">
        <f t="shared" si="57"/>
        <v>1032.5640000000001</v>
      </c>
      <c r="M505" s="113">
        <f t="shared" si="58"/>
        <v>54.6</v>
      </c>
      <c r="N505" s="113">
        <f t="shared" si="59"/>
        <v>3554.6</v>
      </c>
      <c r="O505" s="112">
        <f t="shared" si="60"/>
        <v>6.8849969590262683E-2</v>
      </c>
      <c r="P505" s="110" t="str">
        <f t="shared" si="61"/>
        <v>no</v>
      </c>
      <c r="Q505" s="114">
        <f t="shared" si="62"/>
        <v>0</v>
      </c>
      <c r="R505" s="115">
        <f t="shared" si="63"/>
        <v>0</v>
      </c>
      <c r="S505" t="e">
        <f>VLOOKUP(A505,'[4]ANEXO 01'!$B$4:$D$5,3,0)</f>
        <v>#N/A</v>
      </c>
    </row>
    <row r="506" spans="1:19" hidden="1">
      <c r="A506" s="105" t="s">
        <v>1131</v>
      </c>
      <c r="B506" s="106" t="s">
        <v>1132</v>
      </c>
      <c r="C506" s="107" t="s">
        <v>1044</v>
      </c>
      <c r="D506" s="108">
        <v>213500</v>
      </c>
      <c r="E506" s="109">
        <v>164395</v>
      </c>
      <c r="F506" s="110"/>
      <c r="G506" s="109">
        <v>0.77</v>
      </c>
      <c r="H506" s="110">
        <v>60</v>
      </c>
      <c r="I506" s="111">
        <v>3600</v>
      </c>
      <c r="J506" s="112">
        <f t="shared" si="56"/>
        <v>2.2179506675993794E-2</v>
      </c>
      <c r="K506" s="110">
        <v>0</v>
      </c>
      <c r="L506" s="113">
        <f t="shared" si="57"/>
        <v>3287.9</v>
      </c>
      <c r="M506" s="113">
        <f t="shared" si="58"/>
        <v>46.2</v>
      </c>
      <c r="N506" s="113">
        <f t="shared" si="59"/>
        <v>3646.2</v>
      </c>
      <c r="O506" s="112">
        <f t="shared" si="60"/>
        <v>2.2179506675993794E-2</v>
      </c>
      <c r="P506" s="110" t="str">
        <f t="shared" si="61"/>
        <v>no</v>
      </c>
      <c r="Q506" s="114">
        <f t="shared" si="62"/>
        <v>0</v>
      </c>
      <c r="R506" s="115">
        <f t="shared" si="63"/>
        <v>0</v>
      </c>
      <c r="S506" t="e">
        <f>VLOOKUP(A506,'[4]ANEXO 01'!$B$4:$D$5,3,0)</f>
        <v>#N/A</v>
      </c>
    </row>
    <row r="507" spans="1:19" hidden="1">
      <c r="A507" s="105" t="s">
        <v>1133</v>
      </c>
      <c r="B507" s="106" t="s">
        <v>1134</v>
      </c>
      <c r="C507" s="107" t="s">
        <v>1044</v>
      </c>
      <c r="D507" s="108">
        <v>352210</v>
      </c>
      <c r="E507" s="109">
        <v>2102693.6999999997</v>
      </c>
      <c r="F507" s="110"/>
      <c r="G507" s="109">
        <v>5.97</v>
      </c>
      <c r="H507" s="110">
        <v>170</v>
      </c>
      <c r="I507" s="111">
        <v>5500</v>
      </c>
      <c r="J507" s="112">
        <f t="shared" si="56"/>
        <v>3.0983590239510397E-3</v>
      </c>
      <c r="K507" s="110">
        <v>4</v>
      </c>
      <c r="L507" s="113">
        <f t="shared" si="57"/>
        <v>42053.873999999996</v>
      </c>
      <c r="M507" s="113">
        <f t="shared" si="58"/>
        <v>1014.9</v>
      </c>
      <c r="N507" s="113">
        <f t="shared" si="59"/>
        <v>6514.9</v>
      </c>
      <c r="O507" s="112">
        <f t="shared" si="60"/>
        <v>3.0983590239510397E-3</v>
      </c>
      <c r="P507" s="110" t="str">
        <f t="shared" si="61"/>
        <v>control</v>
      </c>
      <c r="Q507" s="114">
        <f t="shared" si="62"/>
        <v>6</v>
      </c>
      <c r="R507" s="115">
        <f t="shared" si="63"/>
        <v>4</v>
      </c>
      <c r="S507" t="e">
        <f>VLOOKUP(A507,'[4]ANEXO 01'!$B$4:$D$5,3,0)</f>
        <v>#N/A</v>
      </c>
    </row>
    <row r="508" spans="1:19" hidden="1">
      <c r="A508" s="105" t="s">
        <v>1135</v>
      </c>
      <c r="B508" s="106" t="s">
        <v>1136</v>
      </c>
      <c r="C508" s="107" t="s">
        <v>1044</v>
      </c>
      <c r="D508" s="108">
        <v>747190</v>
      </c>
      <c r="E508" s="109">
        <v>7307518.1999999993</v>
      </c>
      <c r="F508" s="110"/>
      <c r="G508" s="109">
        <v>9.7799999999999994</v>
      </c>
      <c r="H508" s="110">
        <v>200</v>
      </c>
      <c r="I508" s="111">
        <v>5070.42</v>
      </c>
      <c r="J508" s="112">
        <f t="shared" si="56"/>
        <v>9.6153301404025256E-4</v>
      </c>
      <c r="K508" s="110">
        <v>4</v>
      </c>
      <c r="L508" s="113">
        <f t="shared" si="57"/>
        <v>146150.364</v>
      </c>
      <c r="M508" s="113">
        <f t="shared" si="58"/>
        <v>1955.9999999999998</v>
      </c>
      <c r="N508" s="113">
        <f t="shared" si="59"/>
        <v>7026.42</v>
      </c>
      <c r="O508" s="112">
        <f t="shared" si="60"/>
        <v>9.6153301404025256E-4</v>
      </c>
      <c r="P508" s="110" t="str">
        <f t="shared" si="61"/>
        <v>control</v>
      </c>
      <c r="Q508" s="114">
        <f t="shared" si="62"/>
        <v>20</v>
      </c>
      <c r="R508" s="115">
        <f t="shared" si="63"/>
        <v>4</v>
      </c>
      <c r="S508" t="e">
        <f>VLOOKUP(A508,'[4]ANEXO 01'!$B$4:$D$5,3,0)</f>
        <v>#N/A</v>
      </c>
    </row>
    <row r="509" spans="1:19" hidden="1">
      <c r="A509" s="105" t="s">
        <v>1137</v>
      </c>
      <c r="B509" s="106" t="s">
        <v>1138</v>
      </c>
      <c r="C509" s="107" t="s">
        <v>1044</v>
      </c>
      <c r="D509" s="108">
        <v>317950</v>
      </c>
      <c r="E509" s="109">
        <v>540515</v>
      </c>
      <c r="F509" s="110"/>
      <c r="G509" s="109">
        <v>1.7</v>
      </c>
      <c r="H509" s="110">
        <v>132</v>
      </c>
      <c r="I509" s="111">
        <v>3850</v>
      </c>
      <c r="J509" s="112">
        <f t="shared" si="56"/>
        <v>7.5379961703190479E-3</v>
      </c>
      <c r="K509" s="110">
        <v>2</v>
      </c>
      <c r="L509" s="113">
        <f t="shared" si="57"/>
        <v>10810.300000000001</v>
      </c>
      <c r="M509" s="113">
        <f t="shared" si="58"/>
        <v>224.4</v>
      </c>
      <c r="N509" s="113">
        <f t="shared" si="59"/>
        <v>4074.4</v>
      </c>
      <c r="O509" s="112">
        <f t="shared" si="60"/>
        <v>7.5379961703190479E-3</v>
      </c>
      <c r="P509" s="110" t="str">
        <f t="shared" si="61"/>
        <v>control</v>
      </c>
      <c r="Q509" s="114">
        <f t="shared" si="62"/>
        <v>2</v>
      </c>
      <c r="R509" s="115">
        <f t="shared" si="63"/>
        <v>2</v>
      </c>
      <c r="S509" t="e">
        <f>VLOOKUP(A509,'[4]ANEXO 01'!$B$4:$D$5,3,0)</f>
        <v>#N/A</v>
      </c>
    </row>
    <row r="510" spans="1:19" hidden="1">
      <c r="A510" s="105" t="s">
        <v>1139</v>
      </c>
      <c r="B510" s="106" t="s">
        <v>1140</v>
      </c>
      <c r="C510" s="107" t="s">
        <v>1044</v>
      </c>
      <c r="D510" s="108">
        <v>6098050</v>
      </c>
      <c r="E510" s="109">
        <v>4939420.5</v>
      </c>
      <c r="F510" s="110"/>
      <c r="G510" s="109">
        <v>0.81</v>
      </c>
      <c r="H510" s="110">
        <v>132</v>
      </c>
      <c r="I510" s="111">
        <v>4000</v>
      </c>
      <c r="J510" s="112">
        <f t="shared" si="56"/>
        <v>8.3145786028948133E-4</v>
      </c>
      <c r="K510" s="110">
        <v>4</v>
      </c>
      <c r="L510" s="113">
        <f t="shared" si="57"/>
        <v>98788.41</v>
      </c>
      <c r="M510" s="113">
        <f t="shared" si="58"/>
        <v>106.92</v>
      </c>
      <c r="N510" s="113">
        <f t="shared" si="59"/>
        <v>4106.92</v>
      </c>
      <c r="O510" s="112">
        <f t="shared" si="60"/>
        <v>8.3145786028948133E-4</v>
      </c>
      <c r="P510" s="110" t="str">
        <f t="shared" si="61"/>
        <v>control</v>
      </c>
      <c r="Q510" s="114">
        <f t="shared" si="62"/>
        <v>24</v>
      </c>
      <c r="R510" s="115">
        <f t="shared" si="63"/>
        <v>4</v>
      </c>
      <c r="S510" t="e">
        <f>VLOOKUP(A510,'[4]ANEXO 01'!$B$4:$D$5,3,0)</f>
        <v>#N/A</v>
      </c>
    </row>
    <row r="511" spans="1:19" hidden="1">
      <c r="A511" s="105" t="s">
        <v>1141</v>
      </c>
      <c r="B511" s="106" t="s">
        <v>1142</v>
      </c>
      <c r="C511" s="107" t="s">
        <v>1044</v>
      </c>
      <c r="D511" s="108">
        <v>3217650</v>
      </c>
      <c r="E511" s="109">
        <v>11680069.5</v>
      </c>
      <c r="F511" s="110"/>
      <c r="G511" s="109">
        <v>3.63</v>
      </c>
      <c r="H511" s="110">
        <v>200</v>
      </c>
      <c r="I511" s="111">
        <v>5070.42</v>
      </c>
      <c r="J511" s="112">
        <f t="shared" si="56"/>
        <v>4.9626588266448249E-4</v>
      </c>
      <c r="K511" s="110">
        <v>4</v>
      </c>
      <c r="L511" s="113">
        <f t="shared" si="57"/>
        <v>233601.39</v>
      </c>
      <c r="M511" s="113">
        <f t="shared" si="58"/>
        <v>726</v>
      </c>
      <c r="N511" s="113">
        <f t="shared" si="59"/>
        <v>5796.42</v>
      </c>
      <c r="O511" s="112">
        <f t="shared" si="60"/>
        <v>4.9626588266448249E-4</v>
      </c>
      <c r="P511" s="110" t="str">
        <f t="shared" si="61"/>
        <v>control</v>
      </c>
      <c r="Q511" s="114">
        <f t="shared" si="62"/>
        <v>40</v>
      </c>
      <c r="R511" s="115">
        <f t="shared" si="63"/>
        <v>4</v>
      </c>
      <c r="S511" t="e">
        <f>VLOOKUP(A511,'[4]ANEXO 01'!$B$4:$D$5,3,0)</f>
        <v>#N/A</v>
      </c>
    </row>
    <row r="512" spans="1:19" hidden="1">
      <c r="A512" s="105" t="s">
        <v>1143</v>
      </c>
      <c r="B512" s="106" t="s">
        <v>1144</v>
      </c>
      <c r="C512" s="107" t="s">
        <v>1044</v>
      </c>
      <c r="D512" s="108">
        <v>382025</v>
      </c>
      <c r="E512" s="109">
        <v>1371469.75</v>
      </c>
      <c r="F512" s="110"/>
      <c r="G512" s="109">
        <v>3.59</v>
      </c>
      <c r="H512" s="110">
        <v>200</v>
      </c>
      <c r="I512" s="111">
        <v>5070.42</v>
      </c>
      <c r="J512" s="112">
        <f t="shared" si="56"/>
        <v>4.2205961888696414E-3</v>
      </c>
      <c r="K512" s="110">
        <v>4</v>
      </c>
      <c r="L512" s="113">
        <f t="shared" si="57"/>
        <v>27429.395</v>
      </c>
      <c r="M512" s="113">
        <f t="shared" si="58"/>
        <v>718</v>
      </c>
      <c r="N512" s="113">
        <f t="shared" si="59"/>
        <v>5788.42</v>
      </c>
      <c r="O512" s="112">
        <f t="shared" si="60"/>
        <v>4.2205961888696414E-3</v>
      </c>
      <c r="P512" s="110" t="str">
        <f t="shared" si="61"/>
        <v>control</v>
      </c>
      <c r="Q512" s="114">
        <f t="shared" si="62"/>
        <v>4</v>
      </c>
      <c r="R512" s="115">
        <f t="shared" si="63"/>
        <v>4</v>
      </c>
      <c r="S512" t="e">
        <f>VLOOKUP(A512,'[4]ANEXO 01'!$B$4:$D$5,3,0)</f>
        <v>#N/A</v>
      </c>
    </row>
    <row r="513" spans="1:19" hidden="1">
      <c r="A513" s="105" t="s">
        <v>1145</v>
      </c>
      <c r="B513" s="106" t="s">
        <v>1146</v>
      </c>
      <c r="C513" s="107" t="s">
        <v>1044</v>
      </c>
      <c r="D513" s="108">
        <v>128370</v>
      </c>
      <c r="E513" s="109">
        <v>1065471</v>
      </c>
      <c r="F513" s="110"/>
      <c r="G513" s="109">
        <v>8.3000000000000007</v>
      </c>
      <c r="H513" s="110">
        <v>120</v>
      </c>
      <c r="I513" s="111">
        <v>3600</v>
      </c>
      <c r="J513" s="112">
        <f t="shared" si="56"/>
        <v>4.3135852594767951E-3</v>
      </c>
      <c r="K513" s="110">
        <v>4</v>
      </c>
      <c r="L513" s="113">
        <f t="shared" si="57"/>
        <v>21309.420000000002</v>
      </c>
      <c r="M513" s="113">
        <f t="shared" si="58"/>
        <v>996.00000000000011</v>
      </c>
      <c r="N513" s="113">
        <f t="shared" si="59"/>
        <v>4596</v>
      </c>
      <c r="O513" s="112">
        <f t="shared" si="60"/>
        <v>4.3135852594767951E-3</v>
      </c>
      <c r="P513" s="110" t="str">
        <f t="shared" si="61"/>
        <v>control</v>
      </c>
      <c r="Q513" s="114">
        <f t="shared" si="62"/>
        <v>4</v>
      </c>
      <c r="R513" s="115">
        <f t="shared" si="63"/>
        <v>4</v>
      </c>
      <c r="S513" t="e">
        <f>VLOOKUP(A513,'[4]ANEXO 01'!$B$4:$D$5,3,0)</f>
        <v>#N/A</v>
      </c>
    </row>
    <row r="514" spans="1:19" hidden="1">
      <c r="A514" s="105" t="s">
        <v>1147</v>
      </c>
      <c r="B514" s="106" t="s">
        <v>1148</v>
      </c>
      <c r="C514" s="107" t="s">
        <v>1044</v>
      </c>
      <c r="D514" s="108">
        <v>267780</v>
      </c>
      <c r="E514" s="109">
        <v>1555801.7999999998</v>
      </c>
      <c r="F514" s="110"/>
      <c r="G514" s="109">
        <v>5.81</v>
      </c>
      <c r="H514" s="110">
        <v>200</v>
      </c>
      <c r="I514" s="111">
        <v>5070.42</v>
      </c>
      <c r="J514" s="112">
        <f t="shared" si="56"/>
        <v>4.0059215769000919E-3</v>
      </c>
      <c r="K514" s="110">
        <v>4</v>
      </c>
      <c r="L514" s="113">
        <f t="shared" si="57"/>
        <v>31116.035999999996</v>
      </c>
      <c r="M514" s="113">
        <f t="shared" si="58"/>
        <v>1162</v>
      </c>
      <c r="N514" s="113">
        <f t="shared" si="59"/>
        <v>6232.42</v>
      </c>
      <c r="O514" s="112">
        <f t="shared" si="60"/>
        <v>4.0059215769000919E-3</v>
      </c>
      <c r="P514" s="110" t="str">
        <f t="shared" si="61"/>
        <v>control</v>
      </c>
      <c r="Q514" s="114">
        <f t="shared" si="62"/>
        <v>4</v>
      </c>
      <c r="R514" s="115">
        <f t="shared" si="63"/>
        <v>4</v>
      </c>
      <c r="S514" t="e">
        <f>VLOOKUP(A514,'[4]ANEXO 01'!$B$4:$D$5,3,0)</f>
        <v>#N/A</v>
      </c>
    </row>
    <row r="515" spans="1:19" hidden="1">
      <c r="A515" s="105" t="s">
        <v>1149</v>
      </c>
      <c r="B515" s="106" t="s">
        <v>1150</v>
      </c>
      <c r="C515" s="107" t="s">
        <v>1044</v>
      </c>
      <c r="D515" s="108">
        <v>416180</v>
      </c>
      <c r="E515" s="109">
        <v>5414501.7999999998</v>
      </c>
      <c r="F515" s="110"/>
      <c r="G515" s="109">
        <v>13.01</v>
      </c>
      <c r="H515" s="110">
        <v>200</v>
      </c>
      <c r="I515" s="111">
        <v>5070.42</v>
      </c>
      <c r="J515" s="112">
        <f t="shared" si="56"/>
        <v>1.4170131035878501E-3</v>
      </c>
      <c r="K515" s="110">
        <v>4</v>
      </c>
      <c r="L515" s="113">
        <f t="shared" si="57"/>
        <v>108290.03599999999</v>
      </c>
      <c r="M515" s="113">
        <f t="shared" si="58"/>
        <v>2602</v>
      </c>
      <c r="N515" s="113">
        <f t="shared" si="59"/>
        <v>7672.42</v>
      </c>
      <c r="O515" s="112">
        <f t="shared" si="60"/>
        <v>1.4170131035878501E-3</v>
      </c>
      <c r="P515" s="110" t="str">
        <f t="shared" si="61"/>
        <v>control</v>
      </c>
      <c r="Q515" s="114">
        <f t="shared" si="62"/>
        <v>14</v>
      </c>
      <c r="R515" s="115">
        <f t="shared" si="63"/>
        <v>4</v>
      </c>
      <c r="S515" t="e">
        <f>VLOOKUP(A515,'[4]ANEXO 01'!$B$4:$D$5,3,0)</f>
        <v>#N/A</v>
      </c>
    </row>
    <row r="516" spans="1:19" hidden="1">
      <c r="A516" s="105" t="s">
        <v>1151</v>
      </c>
      <c r="B516" s="106" t="s">
        <v>1152</v>
      </c>
      <c r="C516" s="107" t="s">
        <v>1044</v>
      </c>
      <c r="D516" s="108">
        <v>805400</v>
      </c>
      <c r="E516" s="109">
        <v>1320856</v>
      </c>
      <c r="F516" s="110"/>
      <c r="G516" s="109">
        <v>1.64</v>
      </c>
      <c r="H516" s="110">
        <v>200</v>
      </c>
      <c r="I516" s="111">
        <v>5070.42</v>
      </c>
      <c r="J516" s="112">
        <f t="shared" ref="J516:J579" si="64">((H516*G516)+I516)/E516</f>
        <v>4.0870617236095381E-3</v>
      </c>
      <c r="K516" s="110">
        <v>4</v>
      </c>
      <c r="L516" s="113">
        <f t="shared" ref="L516:L579" si="65">E516*0.02</f>
        <v>26417.119999999999</v>
      </c>
      <c r="M516" s="113">
        <f t="shared" ref="M516:M579" si="66">H516*G516</f>
        <v>328</v>
      </c>
      <c r="N516" s="113">
        <f t="shared" ref="N516:N579" si="67">M516+I516</f>
        <v>5398.42</v>
      </c>
      <c r="O516" s="112">
        <f t="shared" ref="O516:O579" si="68">N516/E516</f>
        <v>4.0870617236095381E-3</v>
      </c>
      <c r="P516" s="110" t="str">
        <f t="shared" ref="P516:P579" si="69">IF(N516&gt;L516,"no","control")</f>
        <v>control</v>
      </c>
      <c r="Q516" s="114">
        <f t="shared" si="62"/>
        <v>4</v>
      </c>
      <c r="R516" s="115">
        <f t="shared" si="63"/>
        <v>4</v>
      </c>
      <c r="S516" t="e">
        <f>VLOOKUP(A516,'[4]ANEXO 01'!$B$4:$D$5,3,0)</f>
        <v>#N/A</v>
      </c>
    </row>
    <row r="517" spans="1:19" hidden="1">
      <c r="A517" s="105" t="s">
        <v>1153</v>
      </c>
      <c r="B517" s="106" t="s">
        <v>1154</v>
      </c>
      <c r="C517" s="107" t="s">
        <v>1044</v>
      </c>
      <c r="D517" s="108">
        <v>658860</v>
      </c>
      <c r="E517" s="109">
        <v>1436314.8</v>
      </c>
      <c r="F517" s="110"/>
      <c r="G517" s="109">
        <v>2.1800000000000002</v>
      </c>
      <c r="H517" s="110">
        <v>200</v>
      </c>
      <c r="I517" s="111">
        <v>5070.42</v>
      </c>
      <c r="J517" s="112">
        <f t="shared" si="64"/>
        <v>3.8337138905760772E-3</v>
      </c>
      <c r="K517" s="110">
        <v>4</v>
      </c>
      <c r="L517" s="113">
        <f t="shared" si="65"/>
        <v>28726.296000000002</v>
      </c>
      <c r="M517" s="113">
        <f t="shared" si="66"/>
        <v>436.00000000000006</v>
      </c>
      <c r="N517" s="113">
        <f t="shared" si="67"/>
        <v>5506.42</v>
      </c>
      <c r="O517" s="112">
        <f t="shared" si="68"/>
        <v>3.8337138905760772E-3</v>
      </c>
      <c r="P517" s="110" t="str">
        <f t="shared" si="69"/>
        <v>control</v>
      </c>
      <c r="Q517" s="114">
        <f t="shared" ref="Q517:Q580" si="70">ROUNDDOWN((L517/N517),0)</f>
        <v>5</v>
      </c>
      <c r="R517" s="115">
        <f t="shared" ref="R517:R580" si="71">IFERROR(IF(0.02/O517&gt;4,4,IF(0.02/O517&lt;=4,ROUNDDOWN(0.02/O517,0),0)),"")</f>
        <v>4</v>
      </c>
      <c r="S517" t="e">
        <f>VLOOKUP(A517,'[4]ANEXO 01'!$B$4:$D$5,3,0)</f>
        <v>#N/A</v>
      </c>
    </row>
    <row r="518" spans="1:19" hidden="1">
      <c r="A518" s="105" t="s">
        <v>1155</v>
      </c>
      <c r="B518" s="106" t="s">
        <v>1156</v>
      </c>
      <c r="C518" s="107" t="s">
        <v>1044</v>
      </c>
      <c r="D518" s="108">
        <v>660240</v>
      </c>
      <c r="E518" s="109">
        <v>1228046.4000000001</v>
      </c>
      <c r="F518" s="110"/>
      <c r="G518" s="109">
        <v>1.86</v>
      </c>
      <c r="H518" s="110">
        <v>170</v>
      </c>
      <c r="I518" s="111">
        <v>5500</v>
      </c>
      <c r="J518" s="112">
        <f t="shared" si="64"/>
        <v>4.7361402631040644E-3</v>
      </c>
      <c r="K518" s="110">
        <v>4</v>
      </c>
      <c r="L518" s="113">
        <f t="shared" si="65"/>
        <v>24560.928000000004</v>
      </c>
      <c r="M518" s="113">
        <f t="shared" si="66"/>
        <v>316.2</v>
      </c>
      <c r="N518" s="113">
        <f t="shared" si="67"/>
        <v>5816.2</v>
      </c>
      <c r="O518" s="112">
        <f t="shared" si="68"/>
        <v>4.7361402631040644E-3</v>
      </c>
      <c r="P518" s="110" t="str">
        <f t="shared" si="69"/>
        <v>control</v>
      </c>
      <c r="Q518" s="114">
        <f t="shared" si="70"/>
        <v>4</v>
      </c>
      <c r="R518" s="115">
        <f t="shared" si="71"/>
        <v>4</v>
      </c>
      <c r="S518" t="e">
        <f>VLOOKUP(A518,'[4]ANEXO 01'!$B$4:$D$5,3,0)</f>
        <v>#N/A</v>
      </c>
    </row>
    <row r="519" spans="1:19" hidden="1">
      <c r="A519" s="105" t="s">
        <v>1157</v>
      </c>
      <c r="B519" s="106" t="s">
        <v>1158</v>
      </c>
      <c r="C519" s="107" t="s">
        <v>1044</v>
      </c>
      <c r="D519" s="108">
        <v>233890</v>
      </c>
      <c r="E519" s="109">
        <v>198806.5</v>
      </c>
      <c r="F519" s="110"/>
      <c r="G519" s="109">
        <v>0.85</v>
      </c>
      <c r="H519" s="110">
        <v>170</v>
      </c>
      <c r="I519" s="111">
        <v>5500</v>
      </c>
      <c r="J519" s="112">
        <f t="shared" si="64"/>
        <v>2.8391928835324799E-2</v>
      </c>
      <c r="K519" s="110">
        <v>0</v>
      </c>
      <c r="L519" s="113">
        <f t="shared" si="65"/>
        <v>3976.13</v>
      </c>
      <c r="M519" s="113">
        <f t="shared" si="66"/>
        <v>144.5</v>
      </c>
      <c r="N519" s="113">
        <f t="shared" si="67"/>
        <v>5644.5</v>
      </c>
      <c r="O519" s="112">
        <f t="shared" si="68"/>
        <v>2.8391928835324799E-2</v>
      </c>
      <c r="P519" s="110" t="str">
        <f t="shared" si="69"/>
        <v>no</v>
      </c>
      <c r="Q519" s="114">
        <f t="shared" si="70"/>
        <v>0</v>
      </c>
      <c r="R519" s="115">
        <f t="shared" si="71"/>
        <v>0</v>
      </c>
      <c r="S519" t="e">
        <f>VLOOKUP(A519,'[4]ANEXO 01'!$B$4:$D$5,3,0)</f>
        <v>#N/A</v>
      </c>
    </row>
    <row r="520" spans="1:19" hidden="1">
      <c r="A520" s="105" t="s">
        <v>1159</v>
      </c>
      <c r="B520" s="106" t="s">
        <v>1160</v>
      </c>
      <c r="C520" s="107" t="s">
        <v>1044</v>
      </c>
      <c r="D520" s="108">
        <v>6619350</v>
      </c>
      <c r="E520" s="109">
        <v>6685543.5</v>
      </c>
      <c r="F520" s="110"/>
      <c r="G520" s="109">
        <v>1.01</v>
      </c>
      <c r="H520" s="110">
        <v>200</v>
      </c>
      <c r="I520" s="111">
        <v>5070.42</v>
      </c>
      <c r="J520" s="112">
        <f t="shared" si="64"/>
        <v>7.8862997451142154E-4</v>
      </c>
      <c r="K520" s="110">
        <v>4</v>
      </c>
      <c r="L520" s="113">
        <f t="shared" si="65"/>
        <v>133710.87</v>
      </c>
      <c r="M520" s="113">
        <f t="shared" si="66"/>
        <v>202</v>
      </c>
      <c r="N520" s="113">
        <f t="shared" si="67"/>
        <v>5272.42</v>
      </c>
      <c r="O520" s="112">
        <f t="shared" si="68"/>
        <v>7.8862997451142154E-4</v>
      </c>
      <c r="P520" s="110" t="str">
        <f t="shared" si="69"/>
        <v>control</v>
      </c>
      <c r="Q520" s="114">
        <f t="shared" si="70"/>
        <v>25</v>
      </c>
      <c r="R520" s="115">
        <f t="shared" si="71"/>
        <v>4</v>
      </c>
      <c r="S520" t="e">
        <f>VLOOKUP(A520,'[4]ANEXO 01'!$B$4:$D$5,3,0)</f>
        <v>#N/A</v>
      </c>
    </row>
    <row r="521" spans="1:19" hidden="1">
      <c r="A521" s="105" t="s">
        <v>1161</v>
      </c>
      <c r="B521" s="106" t="s">
        <v>1162</v>
      </c>
      <c r="C521" s="107" t="s">
        <v>1044</v>
      </c>
      <c r="D521" s="108">
        <v>487800</v>
      </c>
      <c r="E521" s="109">
        <v>453654</v>
      </c>
      <c r="F521" s="110"/>
      <c r="G521" s="109">
        <v>0.93</v>
      </c>
      <c r="H521" s="110">
        <v>200</v>
      </c>
      <c r="I521" s="111">
        <v>5070.42</v>
      </c>
      <c r="J521" s="112">
        <f t="shared" si="64"/>
        <v>1.1586848126545781E-2</v>
      </c>
      <c r="K521" s="110">
        <v>1</v>
      </c>
      <c r="L521" s="113">
        <f t="shared" si="65"/>
        <v>9073.08</v>
      </c>
      <c r="M521" s="113">
        <f t="shared" si="66"/>
        <v>186</v>
      </c>
      <c r="N521" s="113">
        <f t="shared" si="67"/>
        <v>5256.42</v>
      </c>
      <c r="O521" s="112">
        <f t="shared" si="68"/>
        <v>1.1586848126545781E-2</v>
      </c>
      <c r="P521" s="110" t="str">
        <f t="shared" si="69"/>
        <v>control</v>
      </c>
      <c r="Q521" s="114">
        <f t="shared" si="70"/>
        <v>1</v>
      </c>
      <c r="R521" s="115">
        <f t="shared" si="71"/>
        <v>1</v>
      </c>
      <c r="S521" t="e">
        <f>VLOOKUP(A521,'[4]ANEXO 01'!$B$4:$D$5,3,0)</f>
        <v>#N/A</v>
      </c>
    </row>
    <row r="522" spans="1:19" hidden="1">
      <c r="A522" s="105" t="s">
        <v>1163</v>
      </c>
      <c r="B522" s="106" t="s">
        <v>1164</v>
      </c>
      <c r="C522" s="107" t="s">
        <v>1044</v>
      </c>
      <c r="D522" s="108">
        <v>3171000</v>
      </c>
      <c r="E522" s="109">
        <v>2156280</v>
      </c>
      <c r="F522" s="110"/>
      <c r="G522" s="109">
        <v>0.68</v>
      </c>
      <c r="H522" s="110">
        <v>200</v>
      </c>
      <c r="I522" s="111">
        <v>5070.42</v>
      </c>
      <c r="J522" s="112">
        <f t="shared" si="64"/>
        <v>2.4145380006307159E-3</v>
      </c>
      <c r="K522" s="110">
        <v>4</v>
      </c>
      <c r="L522" s="113">
        <f t="shared" si="65"/>
        <v>43125.599999999999</v>
      </c>
      <c r="M522" s="113">
        <f t="shared" si="66"/>
        <v>136</v>
      </c>
      <c r="N522" s="113">
        <f t="shared" si="67"/>
        <v>5206.42</v>
      </c>
      <c r="O522" s="112">
        <f t="shared" si="68"/>
        <v>2.4145380006307159E-3</v>
      </c>
      <c r="P522" s="110" t="str">
        <f t="shared" si="69"/>
        <v>control</v>
      </c>
      <c r="Q522" s="114">
        <f t="shared" si="70"/>
        <v>8</v>
      </c>
      <c r="R522" s="115">
        <f t="shared" si="71"/>
        <v>4</v>
      </c>
      <c r="S522" t="e">
        <f>VLOOKUP(A522,'[4]ANEXO 01'!$B$4:$D$5,3,0)</f>
        <v>#N/A</v>
      </c>
    </row>
    <row r="523" spans="1:19" hidden="1">
      <c r="A523" s="105" t="s">
        <v>1165</v>
      </c>
      <c r="B523" s="106" t="s">
        <v>1166</v>
      </c>
      <c r="C523" s="107" t="s">
        <v>1044</v>
      </c>
      <c r="D523" s="108">
        <v>428550</v>
      </c>
      <c r="E523" s="109">
        <v>707107.5</v>
      </c>
      <c r="F523" s="110"/>
      <c r="G523" s="109">
        <v>1.65</v>
      </c>
      <c r="H523" s="110">
        <v>200</v>
      </c>
      <c r="I523" s="111">
        <v>5070.42</v>
      </c>
      <c r="J523" s="112">
        <f t="shared" si="64"/>
        <v>7.6373394427297122E-3</v>
      </c>
      <c r="K523" s="110">
        <v>2</v>
      </c>
      <c r="L523" s="113">
        <f t="shared" si="65"/>
        <v>14142.15</v>
      </c>
      <c r="M523" s="113">
        <f t="shared" si="66"/>
        <v>330</v>
      </c>
      <c r="N523" s="113">
        <f t="shared" si="67"/>
        <v>5400.42</v>
      </c>
      <c r="O523" s="112">
        <f t="shared" si="68"/>
        <v>7.6373394427297122E-3</v>
      </c>
      <c r="P523" s="110" t="str">
        <f t="shared" si="69"/>
        <v>control</v>
      </c>
      <c r="Q523" s="114">
        <f t="shared" si="70"/>
        <v>2</v>
      </c>
      <c r="R523" s="115">
        <f t="shared" si="71"/>
        <v>2</v>
      </c>
      <c r="S523" t="e">
        <f>VLOOKUP(A523,'[4]ANEXO 01'!$B$4:$D$5,3,0)</f>
        <v>#N/A</v>
      </c>
    </row>
    <row r="524" spans="1:19" hidden="1">
      <c r="A524" s="105" t="s">
        <v>1167</v>
      </c>
      <c r="B524" s="106" t="s">
        <v>1168</v>
      </c>
      <c r="C524" s="107" t="s">
        <v>1044</v>
      </c>
      <c r="D524" s="108">
        <v>3500</v>
      </c>
      <c r="E524" s="109">
        <v>321839</v>
      </c>
      <c r="F524" s="110"/>
      <c r="G524" s="109">
        <v>91.953999999999994</v>
      </c>
      <c r="H524" s="110">
        <v>200</v>
      </c>
      <c r="I524" s="111">
        <v>5070.42</v>
      </c>
      <c r="J524" s="112">
        <f t="shared" si="64"/>
        <v>7.2897380367202239E-2</v>
      </c>
      <c r="K524" s="110">
        <v>0</v>
      </c>
      <c r="L524" s="113">
        <f t="shared" si="65"/>
        <v>6436.78</v>
      </c>
      <c r="M524" s="113">
        <f t="shared" si="66"/>
        <v>18390.8</v>
      </c>
      <c r="N524" s="113">
        <f t="shared" si="67"/>
        <v>23461.22</v>
      </c>
      <c r="O524" s="112">
        <f t="shared" si="68"/>
        <v>7.2897380367202239E-2</v>
      </c>
      <c r="P524" s="110" t="str">
        <f t="shared" si="69"/>
        <v>no</v>
      </c>
      <c r="Q524" s="114">
        <f t="shared" si="70"/>
        <v>0</v>
      </c>
      <c r="R524" s="115">
        <f t="shared" si="71"/>
        <v>0</v>
      </c>
      <c r="S524" t="e">
        <f>VLOOKUP(A524,'[4]ANEXO 01'!$B$4:$D$5,3,0)</f>
        <v>#N/A</v>
      </c>
    </row>
    <row r="525" spans="1:19" hidden="1">
      <c r="A525" s="105" t="s">
        <v>1169</v>
      </c>
      <c r="B525" s="106" t="s">
        <v>1170</v>
      </c>
      <c r="C525" s="107" t="s">
        <v>1044</v>
      </c>
      <c r="D525" s="108">
        <v>69290</v>
      </c>
      <c r="E525" s="109">
        <v>5727511.3999999994</v>
      </c>
      <c r="F525" s="110"/>
      <c r="G525" s="109">
        <v>82.66</v>
      </c>
      <c r="H525" s="110">
        <v>200</v>
      </c>
      <c r="I525" s="111">
        <v>5070.42</v>
      </c>
      <c r="J525" s="112">
        <f t="shared" si="64"/>
        <v>3.7716939332499626E-3</v>
      </c>
      <c r="K525" s="110">
        <v>4</v>
      </c>
      <c r="L525" s="113">
        <f t="shared" si="65"/>
        <v>114550.22799999999</v>
      </c>
      <c r="M525" s="113">
        <f t="shared" si="66"/>
        <v>16532</v>
      </c>
      <c r="N525" s="113">
        <f t="shared" si="67"/>
        <v>21602.42</v>
      </c>
      <c r="O525" s="112">
        <f t="shared" si="68"/>
        <v>3.7716939332499626E-3</v>
      </c>
      <c r="P525" s="110" t="str">
        <f t="shared" si="69"/>
        <v>control</v>
      </c>
      <c r="Q525" s="114">
        <f t="shared" si="70"/>
        <v>5</v>
      </c>
      <c r="R525" s="115">
        <f t="shared" si="71"/>
        <v>4</v>
      </c>
      <c r="S525" t="e">
        <f>VLOOKUP(A525,'[4]ANEXO 01'!$B$4:$D$5,3,0)</f>
        <v>#N/A</v>
      </c>
    </row>
    <row r="526" spans="1:19" hidden="1">
      <c r="A526" s="105" t="s">
        <v>1171</v>
      </c>
      <c r="B526" s="106" t="s">
        <v>1172</v>
      </c>
      <c r="C526" s="107" t="s">
        <v>1044</v>
      </c>
      <c r="D526" s="108">
        <v>7740</v>
      </c>
      <c r="E526" s="109">
        <v>363338.82</v>
      </c>
      <c r="F526" s="110"/>
      <c r="G526" s="109">
        <v>46.942999999999998</v>
      </c>
      <c r="H526" s="110">
        <v>56</v>
      </c>
      <c r="I526" s="111">
        <v>2000</v>
      </c>
      <c r="J526" s="112">
        <f t="shared" si="64"/>
        <v>1.2739646151765451E-2</v>
      </c>
      <c r="K526" s="110">
        <v>1</v>
      </c>
      <c r="L526" s="113">
        <f t="shared" si="65"/>
        <v>7266.7764000000006</v>
      </c>
      <c r="M526" s="113">
        <f t="shared" si="66"/>
        <v>2628.808</v>
      </c>
      <c r="N526" s="113">
        <f t="shared" si="67"/>
        <v>4628.808</v>
      </c>
      <c r="O526" s="112">
        <f t="shared" si="68"/>
        <v>1.2739646151765451E-2</v>
      </c>
      <c r="P526" s="110" t="str">
        <f t="shared" si="69"/>
        <v>control</v>
      </c>
      <c r="Q526" s="114">
        <f t="shared" si="70"/>
        <v>1</v>
      </c>
      <c r="R526" s="115">
        <f t="shared" si="71"/>
        <v>1</v>
      </c>
      <c r="S526" t="e">
        <f>VLOOKUP(A526,'[4]ANEXO 01'!$B$4:$D$5,3,0)</f>
        <v>#N/A</v>
      </c>
    </row>
    <row r="527" spans="1:19" hidden="1">
      <c r="A527" s="105" t="s">
        <v>1173</v>
      </c>
      <c r="B527" s="106" t="s">
        <v>1174</v>
      </c>
      <c r="C527" s="107" t="s">
        <v>1044</v>
      </c>
      <c r="D527" s="108">
        <v>6746900</v>
      </c>
      <c r="E527" s="109">
        <v>2293946</v>
      </c>
      <c r="F527" s="110"/>
      <c r="G527" s="109">
        <v>0.34</v>
      </c>
      <c r="H527" s="110">
        <v>1410</v>
      </c>
      <c r="I527" s="111">
        <v>5070.42</v>
      </c>
      <c r="J527" s="112">
        <f t="shared" si="64"/>
        <v>2.419333323452252E-3</v>
      </c>
      <c r="K527" s="110">
        <v>4</v>
      </c>
      <c r="L527" s="113">
        <f t="shared" si="65"/>
        <v>45878.92</v>
      </c>
      <c r="M527" s="113">
        <f t="shared" si="66"/>
        <v>479.40000000000003</v>
      </c>
      <c r="N527" s="113">
        <f t="shared" si="67"/>
        <v>5549.82</v>
      </c>
      <c r="O527" s="112">
        <f t="shared" si="68"/>
        <v>2.419333323452252E-3</v>
      </c>
      <c r="P527" s="110" t="str">
        <f t="shared" si="69"/>
        <v>control</v>
      </c>
      <c r="Q527" s="114">
        <f t="shared" si="70"/>
        <v>8</v>
      </c>
      <c r="R527" s="115">
        <f t="shared" si="71"/>
        <v>4</v>
      </c>
      <c r="S527" t="e">
        <f>VLOOKUP(A527,'[4]ANEXO 01'!$B$4:$D$5,3,0)</f>
        <v>#N/A</v>
      </c>
    </row>
    <row r="528" spans="1:19" hidden="1">
      <c r="A528" s="105" t="s">
        <v>1175</v>
      </c>
      <c r="B528" s="106" t="s">
        <v>1176</v>
      </c>
      <c r="C528" s="107" t="s">
        <v>1044</v>
      </c>
      <c r="D528" s="108">
        <v>17410500</v>
      </c>
      <c r="E528" s="109">
        <v>5397255</v>
      </c>
      <c r="F528" s="110"/>
      <c r="G528" s="109">
        <v>0.31</v>
      </c>
      <c r="H528" s="110">
        <v>1410</v>
      </c>
      <c r="I528" s="111">
        <v>5070.42</v>
      </c>
      <c r="J528" s="112">
        <f t="shared" si="64"/>
        <v>1.0204298296078286E-3</v>
      </c>
      <c r="K528" s="110">
        <v>4</v>
      </c>
      <c r="L528" s="113">
        <f t="shared" si="65"/>
        <v>107945.1</v>
      </c>
      <c r="M528" s="113">
        <f t="shared" si="66"/>
        <v>437.1</v>
      </c>
      <c r="N528" s="113">
        <f t="shared" si="67"/>
        <v>5507.52</v>
      </c>
      <c r="O528" s="112">
        <f t="shared" si="68"/>
        <v>1.0204298296078286E-3</v>
      </c>
      <c r="P528" s="110" t="str">
        <f t="shared" si="69"/>
        <v>control</v>
      </c>
      <c r="Q528" s="114">
        <f t="shared" si="70"/>
        <v>19</v>
      </c>
      <c r="R528" s="115">
        <f t="shared" si="71"/>
        <v>4</v>
      </c>
      <c r="S528" t="e">
        <f>VLOOKUP(A528,'[4]ANEXO 01'!$B$4:$D$5,3,0)</f>
        <v>#N/A</v>
      </c>
    </row>
    <row r="529" spans="1:19" hidden="1">
      <c r="A529" s="105" t="s">
        <v>1177</v>
      </c>
      <c r="B529" s="106" t="s">
        <v>1178</v>
      </c>
      <c r="C529" s="107" t="s">
        <v>1044</v>
      </c>
      <c r="D529" s="108">
        <v>5224800</v>
      </c>
      <c r="E529" s="109">
        <v>1619688</v>
      </c>
      <c r="F529" s="110"/>
      <c r="G529" s="109">
        <v>0.31</v>
      </c>
      <c r="H529" s="110">
        <v>1410</v>
      </c>
      <c r="I529" s="111">
        <v>5070.42</v>
      </c>
      <c r="J529" s="112">
        <f t="shared" si="64"/>
        <v>3.4003585875798303E-3</v>
      </c>
      <c r="K529" s="110">
        <v>4</v>
      </c>
      <c r="L529" s="113">
        <f t="shared" si="65"/>
        <v>32393.760000000002</v>
      </c>
      <c r="M529" s="113">
        <f t="shared" si="66"/>
        <v>437.1</v>
      </c>
      <c r="N529" s="113">
        <f t="shared" si="67"/>
        <v>5507.52</v>
      </c>
      <c r="O529" s="112">
        <f t="shared" si="68"/>
        <v>3.4003585875798303E-3</v>
      </c>
      <c r="P529" s="110" t="str">
        <f t="shared" si="69"/>
        <v>control</v>
      </c>
      <c r="Q529" s="114">
        <f t="shared" si="70"/>
        <v>5</v>
      </c>
      <c r="R529" s="115">
        <f t="shared" si="71"/>
        <v>4</v>
      </c>
      <c r="S529" t="e">
        <f>VLOOKUP(A529,'[4]ANEXO 01'!$B$4:$D$5,3,0)</f>
        <v>#N/A</v>
      </c>
    </row>
    <row r="530" spans="1:19" hidden="1">
      <c r="A530" s="105" t="s">
        <v>1179</v>
      </c>
      <c r="B530" s="106" t="s">
        <v>1180</v>
      </c>
      <c r="C530" s="107" t="s">
        <v>1044</v>
      </c>
      <c r="D530" s="108">
        <v>26660200</v>
      </c>
      <c r="E530" s="109">
        <v>5332040</v>
      </c>
      <c r="F530" s="110"/>
      <c r="G530" s="109">
        <v>0.2</v>
      </c>
      <c r="H530" s="110">
        <v>1410</v>
      </c>
      <c r="I530" s="111">
        <v>5070.42</v>
      </c>
      <c r="J530" s="112">
        <f t="shared" si="64"/>
        <v>1.0038221768778929E-3</v>
      </c>
      <c r="K530" s="110">
        <v>4</v>
      </c>
      <c r="L530" s="113">
        <f t="shared" si="65"/>
        <v>106640.8</v>
      </c>
      <c r="M530" s="113">
        <f t="shared" si="66"/>
        <v>282</v>
      </c>
      <c r="N530" s="113">
        <f t="shared" si="67"/>
        <v>5352.42</v>
      </c>
      <c r="O530" s="112">
        <f t="shared" si="68"/>
        <v>1.0038221768778929E-3</v>
      </c>
      <c r="P530" s="110" t="str">
        <f t="shared" si="69"/>
        <v>control</v>
      </c>
      <c r="Q530" s="114">
        <f t="shared" si="70"/>
        <v>19</v>
      </c>
      <c r="R530" s="115">
        <f t="shared" si="71"/>
        <v>4</v>
      </c>
      <c r="S530" t="e">
        <f>VLOOKUP(A530,'[4]ANEXO 01'!$B$4:$D$5,3,0)</f>
        <v>#N/A</v>
      </c>
    </row>
    <row r="531" spans="1:19" hidden="1">
      <c r="A531" s="105" t="s">
        <v>1181</v>
      </c>
      <c r="B531" s="106" t="s">
        <v>1182</v>
      </c>
      <c r="C531" s="107" t="s">
        <v>1044</v>
      </c>
      <c r="D531" s="108">
        <v>122028700</v>
      </c>
      <c r="E531" s="109">
        <v>23185453</v>
      </c>
      <c r="F531" s="110"/>
      <c r="G531" s="109">
        <v>0.19</v>
      </c>
      <c r="H531" s="110">
        <v>1410</v>
      </c>
      <c r="I531" s="111">
        <v>5070.42</v>
      </c>
      <c r="J531" s="112">
        <f t="shared" si="64"/>
        <v>2.3024436917406789E-4</v>
      </c>
      <c r="K531" s="110">
        <v>4</v>
      </c>
      <c r="L531" s="113">
        <f t="shared" si="65"/>
        <v>463709.06</v>
      </c>
      <c r="M531" s="113">
        <f t="shared" si="66"/>
        <v>267.89999999999998</v>
      </c>
      <c r="N531" s="113">
        <f t="shared" si="67"/>
        <v>5338.32</v>
      </c>
      <c r="O531" s="112">
        <f t="shared" si="68"/>
        <v>2.3024436917406789E-4</v>
      </c>
      <c r="P531" s="110" t="str">
        <f t="shared" si="69"/>
        <v>control</v>
      </c>
      <c r="Q531" s="114">
        <f t="shared" si="70"/>
        <v>86</v>
      </c>
      <c r="R531" s="115">
        <f t="shared" si="71"/>
        <v>4</v>
      </c>
      <c r="S531" t="e">
        <f>VLOOKUP(A531,'[4]ANEXO 01'!$B$4:$D$5,3,0)</f>
        <v>#N/A</v>
      </c>
    </row>
    <row r="532" spans="1:19" hidden="1">
      <c r="A532" s="105" t="s">
        <v>1183</v>
      </c>
      <c r="B532" s="106" t="s">
        <v>1184</v>
      </c>
      <c r="C532" s="107" t="s">
        <v>1044</v>
      </c>
      <c r="D532" s="108">
        <v>43712100</v>
      </c>
      <c r="E532" s="109">
        <v>8305299</v>
      </c>
      <c r="F532" s="110"/>
      <c r="G532" s="109">
        <v>0.19</v>
      </c>
      <c r="H532" s="110">
        <v>1410</v>
      </c>
      <c r="I532" s="111">
        <v>5070.42</v>
      </c>
      <c r="J532" s="112">
        <f t="shared" si="64"/>
        <v>6.4276072420752092E-4</v>
      </c>
      <c r="K532" s="110">
        <v>4</v>
      </c>
      <c r="L532" s="113">
        <f t="shared" si="65"/>
        <v>166105.98000000001</v>
      </c>
      <c r="M532" s="113">
        <f t="shared" si="66"/>
        <v>267.89999999999998</v>
      </c>
      <c r="N532" s="113">
        <f t="shared" si="67"/>
        <v>5338.32</v>
      </c>
      <c r="O532" s="112">
        <f t="shared" si="68"/>
        <v>6.4276072420752092E-4</v>
      </c>
      <c r="P532" s="110" t="str">
        <f t="shared" si="69"/>
        <v>control</v>
      </c>
      <c r="Q532" s="114">
        <f t="shared" si="70"/>
        <v>31</v>
      </c>
      <c r="R532" s="115">
        <f t="shared" si="71"/>
        <v>4</v>
      </c>
      <c r="S532" t="e">
        <f>VLOOKUP(A532,'[4]ANEXO 01'!$B$4:$D$5,3,0)</f>
        <v>#N/A</v>
      </c>
    </row>
    <row r="533" spans="1:19" hidden="1">
      <c r="A533" s="105" t="s">
        <v>1185</v>
      </c>
      <c r="B533" s="106" t="s">
        <v>1186</v>
      </c>
      <c r="C533" s="107" t="s">
        <v>1044</v>
      </c>
      <c r="D533" s="108">
        <v>5396950</v>
      </c>
      <c r="E533" s="109">
        <v>8149394.5</v>
      </c>
      <c r="F533" s="110"/>
      <c r="G533" s="109">
        <v>1.51</v>
      </c>
      <c r="H533" s="110">
        <v>1545</v>
      </c>
      <c r="I533" s="111">
        <v>5070.42</v>
      </c>
      <c r="J533" s="112">
        <f t="shared" si="64"/>
        <v>9.0845645035345871E-4</v>
      </c>
      <c r="K533" s="110">
        <v>4</v>
      </c>
      <c r="L533" s="113">
        <f t="shared" si="65"/>
        <v>162987.89000000001</v>
      </c>
      <c r="M533" s="113">
        <f t="shared" si="66"/>
        <v>2332.9499999999998</v>
      </c>
      <c r="N533" s="113">
        <f t="shared" si="67"/>
        <v>7403.37</v>
      </c>
      <c r="O533" s="112">
        <f t="shared" si="68"/>
        <v>9.0845645035345871E-4</v>
      </c>
      <c r="P533" s="110" t="str">
        <f t="shared" si="69"/>
        <v>control</v>
      </c>
      <c r="Q533" s="114">
        <f t="shared" si="70"/>
        <v>22</v>
      </c>
      <c r="R533" s="115">
        <f t="shared" si="71"/>
        <v>4</v>
      </c>
      <c r="S533" t="e">
        <f>VLOOKUP(A533,'[4]ANEXO 01'!$B$4:$D$5,3,0)</f>
        <v>#N/A</v>
      </c>
    </row>
    <row r="534" spans="1:19" hidden="1">
      <c r="A534" s="105" t="s">
        <v>1187</v>
      </c>
      <c r="B534" s="106" t="s">
        <v>1188</v>
      </c>
      <c r="C534" s="107" t="s">
        <v>1044</v>
      </c>
      <c r="D534" s="108">
        <v>9833150</v>
      </c>
      <c r="E534" s="109">
        <v>13668078.499999998</v>
      </c>
      <c r="F534" s="110"/>
      <c r="G534" s="109">
        <v>1.39</v>
      </c>
      <c r="H534" s="110">
        <v>1545</v>
      </c>
      <c r="I534" s="111">
        <v>5070.42</v>
      </c>
      <c r="J534" s="112">
        <f t="shared" si="64"/>
        <v>5.2808959211055159E-4</v>
      </c>
      <c r="K534" s="110">
        <v>4</v>
      </c>
      <c r="L534" s="113">
        <f t="shared" si="65"/>
        <v>273361.56999999995</v>
      </c>
      <c r="M534" s="113">
        <f t="shared" si="66"/>
        <v>2147.5499999999997</v>
      </c>
      <c r="N534" s="113">
        <f t="shared" si="67"/>
        <v>7217.9699999999993</v>
      </c>
      <c r="O534" s="112">
        <f t="shared" si="68"/>
        <v>5.2808959211055159E-4</v>
      </c>
      <c r="P534" s="110" t="str">
        <f t="shared" si="69"/>
        <v>control</v>
      </c>
      <c r="Q534" s="114">
        <f t="shared" si="70"/>
        <v>37</v>
      </c>
      <c r="R534" s="115">
        <f t="shared" si="71"/>
        <v>4</v>
      </c>
      <c r="S534" t="e">
        <f>VLOOKUP(A534,'[4]ANEXO 01'!$B$4:$D$5,3,0)</f>
        <v>#N/A</v>
      </c>
    </row>
    <row r="535" spans="1:19" hidden="1">
      <c r="A535" s="105" t="s">
        <v>1189</v>
      </c>
      <c r="B535" s="106" t="s">
        <v>1190</v>
      </c>
      <c r="C535" s="107" t="s">
        <v>1044</v>
      </c>
      <c r="D535" s="108">
        <v>12237600</v>
      </c>
      <c r="E535" s="109">
        <v>16765512.000000002</v>
      </c>
      <c r="F535" s="110"/>
      <c r="G535" s="109">
        <v>1.37</v>
      </c>
      <c r="H535" s="110">
        <v>1545</v>
      </c>
      <c r="I535" s="111">
        <v>5070.42</v>
      </c>
      <c r="J535" s="112">
        <f t="shared" si="64"/>
        <v>4.2868180822631594E-4</v>
      </c>
      <c r="K535" s="110">
        <v>4</v>
      </c>
      <c r="L535" s="113">
        <f t="shared" si="65"/>
        <v>335310.24000000005</v>
      </c>
      <c r="M535" s="113">
        <f t="shared" si="66"/>
        <v>2116.65</v>
      </c>
      <c r="N535" s="113">
        <f t="shared" si="67"/>
        <v>7187.07</v>
      </c>
      <c r="O535" s="112">
        <f t="shared" si="68"/>
        <v>4.2868180822631594E-4</v>
      </c>
      <c r="P535" s="110" t="str">
        <f t="shared" si="69"/>
        <v>control</v>
      </c>
      <c r="Q535" s="114">
        <f t="shared" si="70"/>
        <v>46</v>
      </c>
      <c r="R535" s="115">
        <f t="shared" si="71"/>
        <v>4</v>
      </c>
      <c r="S535" t="e">
        <f>VLOOKUP(A535,'[4]ANEXO 01'!$B$4:$D$5,3,0)</f>
        <v>#N/A</v>
      </c>
    </row>
    <row r="536" spans="1:19" hidden="1">
      <c r="A536" s="105" t="s">
        <v>1191</v>
      </c>
      <c r="B536" s="106" t="s">
        <v>1192</v>
      </c>
      <c r="C536" s="107" t="s">
        <v>1044</v>
      </c>
      <c r="D536" s="108">
        <v>1826950</v>
      </c>
      <c r="E536" s="109">
        <v>2502921.5</v>
      </c>
      <c r="F536" s="110"/>
      <c r="G536" s="109">
        <v>1.37</v>
      </c>
      <c r="H536" s="110">
        <v>1545</v>
      </c>
      <c r="I536" s="111">
        <v>5070.42</v>
      </c>
      <c r="J536" s="112">
        <f t="shared" si="64"/>
        <v>2.8714723973564493E-3</v>
      </c>
      <c r="K536" s="110">
        <v>4</v>
      </c>
      <c r="L536" s="113">
        <f t="shared" si="65"/>
        <v>50058.43</v>
      </c>
      <c r="M536" s="113">
        <f t="shared" si="66"/>
        <v>2116.65</v>
      </c>
      <c r="N536" s="113">
        <f t="shared" si="67"/>
        <v>7187.07</v>
      </c>
      <c r="O536" s="112">
        <f t="shared" si="68"/>
        <v>2.8714723973564493E-3</v>
      </c>
      <c r="P536" s="110" t="str">
        <f t="shared" si="69"/>
        <v>control</v>
      </c>
      <c r="Q536" s="114">
        <f t="shared" si="70"/>
        <v>6</v>
      </c>
      <c r="R536" s="115">
        <f t="shared" si="71"/>
        <v>4</v>
      </c>
      <c r="S536" t="e">
        <f>VLOOKUP(A536,'[4]ANEXO 01'!$B$4:$D$5,3,0)</f>
        <v>#N/A</v>
      </c>
    </row>
    <row r="537" spans="1:19" hidden="1">
      <c r="A537" s="105" t="s">
        <v>1193</v>
      </c>
      <c r="B537" s="106" t="s">
        <v>1194</v>
      </c>
      <c r="C537" s="107" t="s">
        <v>1044</v>
      </c>
      <c r="D537" s="108">
        <v>322800</v>
      </c>
      <c r="E537" s="109">
        <v>74244</v>
      </c>
      <c r="F537" s="110"/>
      <c r="G537" s="109">
        <v>0.23</v>
      </c>
      <c r="H537" s="110">
        <v>100</v>
      </c>
      <c r="I537" s="111">
        <v>400</v>
      </c>
      <c r="J537" s="112">
        <f t="shared" si="64"/>
        <v>5.6974300953612413E-3</v>
      </c>
      <c r="K537" s="110">
        <v>3</v>
      </c>
      <c r="L537" s="113">
        <f t="shared" si="65"/>
        <v>1484.88</v>
      </c>
      <c r="M537" s="113">
        <f t="shared" si="66"/>
        <v>23</v>
      </c>
      <c r="N537" s="113">
        <f t="shared" si="67"/>
        <v>423</v>
      </c>
      <c r="O537" s="112">
        <f t="shared" si="68"/>
        <v>5.6974300953612413E-3</v>
      </c>
      <c r="P537" s="110" t="str">
        <f t="shared" si="69"/>
        <v>control</v>
      </c>
      <c r="Q537" s="114">
        <f t="shared" si="70"/>
        <v>3</v>
      </c>
      <c r="R537" s="115">
        <f t="shared" si="71"/>
        <v>3</v>
      </c>
      <c r="S537" t="e">
        <f>VLOOKUP(A537,'[4]ANEXO 01'!$B$4:$D$5,3,0)</f>
        <v>#N/A</v>
      </c>
    </row>
    <row r="538" spans="1:19" hidden="1">
      <c r="A538" s="105" t="s">
        <v>1195</v>
      </c>
      <c r="B538" s="106" t="s">
        <v>1196</v>
      </c>
      <c r="C538" s="107" t="s">
        <v>1044</v>
      </c>
      <c r="D538" s="108">
        <v>406590</v>
      </c>
      <c r="E538" s="109">
        <v>97581.599999999991</v>
      </c>
      <c r="F538" s="110"/>
      <c r="G538" s="109">
        <v>0.24</v>
      </c>
      <c r="H538" s="110">
        <v>100</v>
      </c>
      <c r="I538" s="111">
        <v>400</v>
      </c>
      <c r="J538" s="112">
        <f t="shared" si="64"/>
        <v>4.3450814497815165E-3</v>
      </c>
      <c r="K538" s="110">
        <v>4</v>
      </c>
      <c r="L538" s="113">
        <f t="shared" si="65"/>
        <v>1951.6319999999998</v>
      </c>
      <c r="M538" s="113">
        <f t="shared" si="66"/>
        <v>24</v>
      </c>
      <c r="N538" s="113">
        <f t="shared" si="67"/>
        <v>424</v>
      </c>
      <c r="O538" s="112">
        <f t="shared" si="68"/>
        <v>4.3450814497815165E-3</v>
      </c>
      <c r="P538" s="110" t="str">
        <f t="shared" si="69"/>
        <v>control</v>
      </c>
      <c r="Q538" s="114">
        <f t="shared" si="70"/>
        <v>4</v>
      </c>
      <c r="R538" s="115">
        <f t="shared" si="71"/>
        <v>4</v>
      </c>
      <c r="S538" t="e">
        <f>VLOOKUP(A538,'[4]ANEXO 01'!$B$4:$D$5,3,0)</f>
        <v>#N/A</v>
      </c>
    </row>
    <row r="539" spans="1:19" hidden="1">
      <c r="A539" s="105" t="s">
        <v>1197</v>
      </c>
      <c r="B539" s="106" t="s">
        <v>1198</v>
      </c>
      <c r="C539" s="107" t="s">
        <v>1044</v>
      </c>
      <c r="D539" s="108">
        <v>6629000</v>
      </c>
      <c r="E539" s="109">
        <v>1126930</v>
      </c>
      <c r="F539" s="110"/>
      <c r="G539" s="109">
        <v>0.17</v>
      </c>
      <c r="H539" s="110">
        <v>340</v>
      </c>
      <c r="I539" s="111">
        <v>6000</v>
      </c>
      <c r="J539" s="112">
        <f t="shared" si="64"/>
        <v>5.3754891608174425E-3</v>
      </c>
      <c r="K539" s="110">
        <v>3</v>
      </c>
      <c r="L539" s="113">
        <f t="shared" si="65"/>
        <v>22538.600000000002</v>
      </c>
      <c r="M539" s="113">
        <f t="shared" si="66"/>
        <v>57.800000000000004</v>
      </c>
      <c r="N539" s="113">
        <f t="shared" si="67"/>
        <v>6057.8</v>
      </c>
      <c r="O539" s="112">
        <f t="shared" si="68"/>
        <v>5.3754891608174425E-3</v>
      </c>
      <c r="P539" s="110" t="str">
        <f t="shared" si="69"/>
        <v>control</v>
      </c>
      <c r="Q539" s="114">
        <f t="shared" si="70"/>
        <v>3</v>
      </c>
      <c r="R539" s="115">
        <f t="shared" si="71"/>
        <v>3</v>
      </c>
      <c r="S539" t="e">
        <f>VLOOKUP(A539,'[4]ANEXO 01'!$B$4:$D$5,3,0)</f>
        <v>#N/A</v>
      </c>
    </row>
    <row r="540" spans="1:19" hidden="1">
      <c r="A540" s="105" t="s">
        <v>1199</v>
      </c>
      <c r="B540" s="106" t="s">
        <v>1200</v>
      </c>
      <c r="C540" s="107" t="s">
        <v>1044</v>
      </c>
      <c r="D540" s="108">
        <v>24893300</v>
      </c>
      <c r="E540" s="109">
        <v>7467990</v>
      </c>
      <c r="F540" s="110"/>
      <c r="G540" s="109">
        <v>0.3</v>
      </c>
      <c r="H540" s="110">
        <v>340</v>
      </c>
      <c r="I540" s="111">
        <v>6000</v>
      </c>
      <c r="J540" s="112">
        <f t="shared" si="64"/>
        <v>8.1708732871897259E-4</v>
      </c>
      <c r="K540" s="110">
        <v>4</v>
      </c>
      <c r="L540" s="113">
        <f t="shared" si="65"/>
        <v>149359.80000000002</v>
      </c>
      <c r="M540" s="113">
        <f t="shared" si="66"/>
        <v>102</v>
      </c>
      <c r="N540" s="113">
        <f t="shared" si="67"/>
        <v>6102</v>
      </c>
      <c r="O540" s="112">
        <f t="shared" si="68"/>
        <v>8.1708732871897259E-4</v>
      </c>
      <c r="P540" s="110" t="str">
        <f t="shared" si="69"/>
        <v>control</v>
      </c>
      <c r="Q540" s="114">
        <f t="shared" si="70"/>
        <v>24</v>
      </c>
      <c r="R540" s="115">
        <f t="shared" si="71"/>
        <v>4</v>
      </c>
      <c r="S540" t="e">
        <f>VLOOKUP(A540,'[4]ANEXO 01'!$B$4:$D$5,3,0)</f>
        <v>#N/A</v>
      </c>
    </row>
    <row r="541" spans="1:19" hidden="1">
      <c r="A541" s="105" t="s">
        <v>1201</v>
      </c>
      <c r="B541" s="106" t="s">
        <v>1202</v>
      </c>
      <c r="C541" s="107" t="s">
        <v>1044</v>
      </c>
      <c r="D541" s="108">
        <v>21728300</v>
      </c>
      <c r="E541" s="109">
        <v>10212301</v>
      </c>
      <c r="F541" s="110"/>
      <c r="G541" s="109">
        <v>0.47</v>
      </c>
      <c r="H541" s="110">
        <v>340</v>
      </c>
      <c r="I541" s="111">
        <v>6000</v>
      </c>
      <c r="J541" s="112">
        <f t="shared" si="64"/>
        <v>6.0317454411106767E-4</v>
      </c>
      <c r="K541" s="110">
        <v>4</v>
      </c>
      <c r="L541" s="113">
        <f t="shared" si="65"/>
        <v>204246.02000000002</v>
      </c>
      <c r="M541" s="113">
        <f t="shared" si="66"/>
        <v>159.79999999999998</v>
      </c>
      <c r="N541" s="113">
        <f t="shared" si="67"/>
        <v>6159.8</v>
      </c>
      <c r="O541" s="112">
        <f t="shared" si="68"/>
        <v>6.0317454411106767E-4</v>
      </c>
      <c r="P541" s="110" t="str">
        <f t="shared" si="69"/>
        <v>control</v>
      </c>
      <c r="Q541" s="114">
        <f t="shared" si="70"/>
        <v>33</v>
      </c>
      <c r="R541" s="115">
        <f t="shared" si="71"/>
        <v>4</v>
      </c>
      <c r="S541" t="e">
        <f>VLOOKUP(A541,'[4]ANEXO 01'!$B$4:$D$5,3,0)</f>
        <v>#N/A</v>
      </c>
    </row>
    <row r="542" spans="1:19" hidden="1">
      <c r="A542" s="105" t="s">
        <v>1203</v>
      </c>
      <c r="B542" s="106" t="s">
        <v>1204</v>
      </c>
      <c r="C542" s="107" t="s">
        <v>1044</v>
      </c>
      <c r="D542" s="108">
        <v>10687600</v>
      </c>
      <c r="E542" s="109">
        <v>1923768</v>
      </c>
      <c r="F542" s="110"/>
      <c r="G542" s="109">
        <v>0.18</v>
      </c>
      <c r="H542" s="110">
        <v>340</v>
      </c>
      <c r="I542" s="111">
        <v>6000</v>
      </c>
      <c r="J542" s="112">
        <f t="shared" si="64"/>
        <v>3.1506917674064649E-3</v>
      </c>
      <c r="K542" s="110">
        <v>4</v>
      </c>
      <c r="L542" s="113">
        <f t="shared" si="65"/>
        <v>38475.360000000001</v>
      </c>
      <c r="M542" s="113">
        <f t="shared" si="66"/>
        <v>61.199999999999996</v>
      </c>
      <c r="N542" s="113">
        <f t="shared" si="67"/>
        <v>6061.2</v>
      </c>
      <c r="O542" s="112">
        <f t="shared" si="68"/>
        <v>3.1506917674064649E-3</v>
      </c>
      <c r="P542" s="110" t="str">
        <f t="shared" si="69"/>
        <v>control</v>
      </c>
      <c r="Q542" s="114">
        <f t="shared" si="70"/>
        <v>6</v>
      </c>
      <c r="R542" s="115">
        <f t="shared" si="71"/>
        <v>4</v>
      </c>
      <c r="S542" t="e">
        <f>VLOOKUP(A542,'[4]ANEXO 01'!$B$4:$D$5,3,0)</f>
        <v>#N/A</v>
      </c>
    </row>
    <row r="543" spans="1:19" hidden="1">
      <c r="A543" s="105" t="s">
        <v>1205</v>
      </c>
      <c r="B543" s="106" t="s">
        <v>1206</v>
      </c>
      <c r="C543" s="107" t="s">
        <v>1044</v>
      </c>
      <c r="D543" s="108">
        <v>16667700</v>
      </c>
      <c r="E543" s="109">
        <v>3166863</v>
      </c>
      <c r="F543" s="110"/>
      <c r="G543" s="109">
        <v>0.19</v>
      </c>
      <c r="H543" s="110">
        <v>340</v>
      </c>
      <c r="I543" s="111">
        <v>6000</v>
      </c>
      <c r="J543" s="112">
        <f t="shared" si="64"/>
        <v>1.9150181109823825E-3</v>
      </c>
      <c r="K543" s="110">
        <v>4</v>
      </c>
      <c r="L543" s="113">
        <f t="shared" si="65"/>
        <v>63337.26</v>
      </c>
      <c r="M543" s="113">
        <f t="shared" si="66"/>
        <v>64.599999999999994</v>
      </c>
      <c r="N543" s="113">
        <f t="shared" si="67"/>
        <v>6064.6</v>
      </c>
      <c r="O543" s="112">
        <f t="shared" si="68"/>
        <v>1.9150181109823825E-3</v>
      </c>
      <c r="P543" s="110" t="str">
        <f t="shared" si="69"/>
        <v>control</v>
      </c>
      <c r="Q543" s="114">
        <f t="shared" si="70"/>
        <v>10</v>
      </c>
      <c r="R543" s="115">
        <f t="shared" si="71"/>
        <v>4</v>
      </c>
      <c r="S543" t="e">
        <f>VLOOKUP(A543,'[4]ANEXO 01'!$B$4:$D$5,3,0)</f>
        <v>#N/A</v>
      </c>
    </row>
    <row r="544" spans="1:19" ht="24" hidden="1">
      <c r="A544" s="105" t="s">
        <v>1207</v>
      </c>
      <c r="B544" s="106" t="s">
        <v>1208</v>
      </c>
      <c r="C544" s="107" t="s">
        <v>1044</v>
      </c>
      <c r="D544" s="108">
        <v>9646300</v>
      </c>
      <c r="E544" s="109">
        <v>4340835</v>
      </c>
      <c r="F544" s="110"/>
      <c r="G544" s="109">
        <v>0.45</v>
      </c>
      <c r="H544" s="110">
        <v>200</v>
      </c>
      <c r="I544" s="110">
        <v>5070.42</v>
      </c>
      <c r="J544" s="112">
        <f t="shared" si="64"/>
        <v>1.1888081440552336E-3</v>
      </c>
      <c r="K544" s="110">
        <v>4</v>
      </c>
      <c r="L544" s="113">
        <f t="shared" si="65"/>
        <v>86816.7</v>
      </c>
      <c r="M544" s="113">
        <f t="shared" si="66"/>
        <v>90</v>
      </c>
      <c r="N544" s="113">
        <f t="shared" si="67"/>
        <v>5160.42</v>
      </c>
      <c r="O544" s="112">
        <f t="shared" si="68"/>
        <v>1.1888081440552336E-3</v>
      </c>
      <c r="P544" s="110" t="str">
        <f t="shared" si="69"/>
        <v>control</v>
      </c>
      <c r="Q544" s="114">
        <f t="shared" si="70"/>
        <v>16</v>
      </c>
      <c r="R544" s="115">
        <f t="shared" si="71"/>
        <v>4</v>
      </c>
      <c r="S544" t="e">
        <f>VLOOKUP(A544,'[4]ANEXO 01'!$B$4:$D$5,3,0)</f>
        <v>#N/A</v>
      </c>
    </row>
    <row r="545" spans="1:19" hidden="1">
      <c r="A545" s="105" t="s">
        <v>1209</v>
      </c>
      <c r="B545" s="106" t="s">
        <v>1210</v>
      </c>
      <c r="C545" s="107" t="s">
        <v>1044</v>
      </c>
      <c r="D545" s="108">
        <v>1603800</v>
      </c>
      <c r="E545" s="109">
        <v>1523610</v>
      </c>
      <c r="F545" s="110"/>
      <c r="G545" s="109">
        <v>0.95</v>
      </c>
      <c r="H545" s="110">
        <v>60</v>
      </c>
      <c r="I545" s="111">
        <v>3097</v>
      </c>
      <c r="J545" s="112">
        <f t="shared" si="64"/>
        <v>2.0700835515650331E-3</v>
      </c>
      <c r="K545" s="110">
        <v>4</v>
      </c>
      <c r="L545" s="113">
        <f t="shared" si="65"/>
        <v>30472.2</v>
      </c>
      <c r="M545" s="113">
        <f t="shared" si="66"/>
        <v>57</v>
      </c>
      <c r="N545" s="113">
        <f t="shared" si="67"/>
        <v>3154</v>
      </c>
      <c r="O545" s="112">
        <f t="shared" si="68"/>
        <v>2.0700835515650331E-3</v>
      </c>
      <c r="P545" s="110" t="str">
        <f t="shared" si="69"/>
        <v>control</v>
      </c>
      <c r="Q545" s="114">
        <f t="shared" si="70"/>
        <v>9</v>
      </c>
      <c r="R545" s="115">
        <f t="shared" si="71"/>
        <v>4</v>
      </c>
      <c r="S545" t="e">
        <f>VLOOKUP(A545,'[4]ANEXO 01'!$B$4:$D$5,3,0)</f>
        <v>#N/A</v>
      </c>
    </row>
    <row r="546" spans="1:19" hidden="1">
      <c r="A546" s="105" t="s">
        <v>1211</v>
      </c>
      <c r="B546" s="106" t="s">
        <v>1212</v>
      </c>
      <c r="C546" s="107" t="s">
        <v>1044</v>
      </c>
      <c r="D546" s="108">
        <v>2206500</v>
      </c>
      <c r="E546" s="109">
        <v>2184435</v>
      </c>
      <c r="F546" s="110"/>
      <c r="G546" s="109">
        <v>0.99</v>
      </c>
      <c r="H546" s="110">
        <v>60</v>
      </c>
      <c r="I546" s="111">
        <v>2600</v>
      </c>
      <c r="J546" s="112">
        <f t="shared" si="64"/>
        <v>1.2174315097496606E-3</v>
      </c>
      <c r="K546" s="110">
        <v>4</v>
      </c>
      <c r="L546" s="113">
        <f t="shared" si="65"/>
        <v>43688.700000000004</v>
      </c>
      <c r="M546" s="113">
        <f t="shared" si="66"/>
        <v>59.4</v>
      </c>
      <c r="N546" s="113">
        <f t="shared" si="67"/>
        <v>2659.4</v>
      </c>
      <c r="O546" s="112">
        <f t="shared" si="68"/>
        <v>1.2174315097496606E-3</v>
      </c>
      <c r="P546" s="110" t="str">
        <f t="shared" si="69"/>
        <v>control</v>
      </c>
      <c r="Q546" s="114">
        <f t="shared" si="70"/>
        <v>16</v>
      </c>
      <c r="R546" s="115">
        <f t="shared" si="71"/>
        <v>4</v>
      </c>
      <c r="S546" t="e">
        <f>VLOOKUP(A546,'[4]ANEXO 01'!$B$4:$D$5,3,0)</f>
        <v>#N/A</v>
      </c>
    </row>
    <row r="547" spans="1:19" hidden="1">
      <c r="A547" s="105" t="s">
        <v>1213</v>
      </c>
      <c r="B547" s="106" t="s">
        <v>1214</v>
      </c>
      <c r="C547" s="107" t="s">
        <v>1044</v>
      </c>
      <c r="D547" s="108">
        <v>2228950</v>
      </c>
      <c r="E547" s="109">
        <v>1515686</v>
      </c>
      <c r="F547" s="110"/>
      <c r="G547" s="109">
        <v>0.68</v>
      </c>
      <c r="H547" s="110">
        <v>60</v>
      </c>
      <c r="I547" s="111">
        <v>2600</v>
      </c>
      <c r="J547" s="112">
        <f t="shared" si="64"/>
        <v>1.7423133815315311E-3</v>
      </c>
      <c r="K547" s="110">
        <v>4</v>
      </c>
      <c r="L547" s="113">
        <f t="shared" si="65"/>
        <v>30313.72</v>
      </c>
      <c r="M547" s="113">
        <f t="shared" si="66"/>
        <v>40.800000000000004</v>
      </c>
      <c r="N547" s="113">
        <f t="shared" si="67"/>
        <v>2640.8</v>
      </c>
      <c r="O547" s="112">
        <f t="shared" si="68"/>
        <v>1.7423133815315311E-3</v>
      </c>
      <c r="P547" s="110" t="str">
        <f t="shared" si="69"/>
        <v>control</v>
      </c>
      <c r="Q547" s="114">
        <f t="shared" si="70"/>
        <v>11</v>
      </c>
      <c r="R547" s="115">
        <f t="shared" si="71"/>
        <v>4</v>
      </c>
      <c r="S547" t="e">
        <f>VLOOKUP(A547,'[4]ANEXO 01'!$B$4:$D$5,3,0)</f>
        <v>#N/A</v>
      </c>
    </row>
    <row r="548" spans="1:19" hidden="1">
      <c r="A548" s="105" t="s">
        <v>1215</v>
      </c>
      <c r="B548" s="106" t="s">
        <v>1216</v>
      </c>
      <c r="C548" s="107" t="s">
        <v>1044</v>
      </c>
      <c r="D548" s="108">
        <v>10683</v>
      </c>
      <c r="E548" s="109">
        <v>479132.55</v>
      </c>
      <c r="F548" s="110"/>
      <c r="G548" s="109">
        <v>44.85</v>
      </c>
      <c r="H548" s="110">
        <v>100</v>
      </c>
      <c r="I548" s="111">
        <v>2800</v>
      </c>
      <c r="J548" s="112">
        <f t="shared" si="64"/>
        <v>1.5204560825600349E-2</v>
      </c>
      <c r="K548" s="110">
        <v>1</v>
      </c>
      <c r="L548" s="113">
        <f t="shared" si="65"/>
        <v>9582.6509999999998</v>
      </c>
      <c r="M548" s="113">
        <f t="shared" si="66"/>
        <v>4485</v>
      </c>
      <c r="N548" s="113">
        <f t="shared" si="67"/>
        <v>7285</v>
      </c>
      <c r="O548" s="112">
        <f t="shared" si="68"/>
        <v>1.5204560825600349E-2</v>
      </c>
      <c r="P548" s="110" t="str">
        <f t="shared" si="69"/>
        <v>control</v>
      </c>
      <c r="Q548" s="114">
        <f t="shared" si="70"/>
        <v>1</v>
      </c>
      <c r="R548" s="115">
        <f t="shared" si="71"/>
        <v>1</v>
      </c>
      <c r="S548" t="e">
        <f>VLOOKUP(A548,'[4]ANEXO 01'!$B$4:$D$5,3,0)</f>
        <v>#N/A</v>
      </c>
    </row>
    <row r="549" spans="1:19" hidden="1">
      <c r="A549" s="105" t="s">
        <v>1217</v>
      </c>
      <c r="B549" s="106" t="s">
        <v>1218</v>
      </c>
      <c r="C549" s="107" t="s">
        <v>1044</v>
      </c>
      <c r="D549" s="108">
        <v>3070</v>
      </c>
      <c r="E549" s="109">
        <v>360111</v>
      </c>
      <c r="F549" s="110"/>
      <c r="G549" s="109">
        <v>117.3</v>
      </c>
      <c r="H549" s="110">
        <v>100</v>
      </c>
      <c r="I549" s="111">
        <v>2800</v>
      </c>
      <c r="J549" s="112">
        <f t="shared" si="64"/>
        <v>4.0348670271110852E-2</v>
      </c>
      <c r="K549" s="110">
        <v>0</v>
      </c>
      <c r="L549" s="113">
        <f t="shared" si="65"/>
        <v>7202.22</v>
      </c>
      <c r="M549" s="113">
        <f t="shared" si="66"/>
        <v>11730</v>
      </c>
      <c r="N549" s="113">
        <f t="shared" si="67"/>
        <v>14530</v>
      </c>
      <c r="O549" s="112">
        <f t="shared" si="68"/>
        <v>4.0348670271110852E-2</v>
      </c>
      <c r="P549" s="110" t="str">
        <f t="shared" si="69"/>
        <v>no</v>
      </c>
      <c r="Q549" s="114">
        <f t="shared" si="70"/>
        <v>0</v>
      </c>
      <c r="R549" s="115">
        <f t="shared" si="71"/>
        <v>0</v>
      </c>
      <c r="S549" t="e">
        <f>VLOOKUP(A549,'[4]ANEXO 01'!$B$4:$D$5,3,0)</f>
        <v>#N/A</v>
      </c>
    </row>
    <row r="550" spans="1:19" ht="24" hidden="1">
      <c r="A550" s="105" t="s">
        <v>1219</v>
      </c>
      <c r="B550" s="106" t="s">
        <v>1220</v>
      </c>
      <c r="C550" s="107" t="s">
        <v>1044</v>
      </c>
      <c r="D550" s="108">
        <v>91780</v>
      </c>
      <c r="E550" s="109">
        <v>310216.39999999997</v>
      </c>
      <c r="F550" s="110"/>
      <c r="G550" s="109">
        <v>3.38</v>
      </c>
      <c r="H550" s="110">
        <v>80</v>
      </c>
      <c r="I550" s="111">
        <v>3800</v>
      </c>
      <c r="J550" s="112">
        <f t="shared" si="64"/>
        <v>1.312116316223127E-2</v>
      </c>
      <c r="K550" s="110">
        <v>1</v>
      </c>
      <c r="L550" s="113">
        <f t="shared" si="65"/>
        <v>6204.3279999999995</v>
      </c>
      <c r="M550" s="113">
        <f t="shared" si="66"/>
        <v>270.39999999999998</v>
      </c>
      <c r="N550" s="113">
        <f t="shared" si="67"/>
        <v>4070.4</v>
      </c>
      <c r="O550" s="112">
        <f t="shared" si="68"/>
        <v>1.312116316223127E-2</v>
      </c>
      <c r="P550" s="110" t="str">
        <f t="shared" si="69"/>
        <v>control</v>
      </c>
      <c r="Q550" s="114">
        <f t="shared" si="70"/>
        <v>1</v>
      </c>
      <c r="R550" s="115">
        <f t="shared" si="71"/>
        <v>1</v>
      </c>
      <c r="S550" t="e">
        <f>VLOOKUP(A550,'[4]ANEXO 01'!$B$4:$D$5,3,0)</f>
        <v>#N/A</v>
      </c>
    </row>
    <row r="551" spans="1:19" hidden="1">
      <c r="A551" s="105" t="s">
        <v>1221</v>
      </c>
      <c r="B551" s="106" t="s">
        <v>1222</v>
      </c>
      <c r="C551" s="107" t="s">
        <v>1044</v>
      </c>
      <c r="D551" s="108">
        <v>15280</v>
      </c>
      <c r="E551" s="109">
        <v>43548</v>
      </c>
      <c r="F551" s="110"/>
      <c r="G551" s="109">
        <v>2.85</v>
      </c>
      <c r="H551" s="110">
        <v>80</v>
      </c>
      <c r="I551" s="111">
        <v>3800</v>
      </c>
      <c r="J551" s="112">
        <f t="shared" si="64"/>
        <v>9.2495636998254804E-2</v>
      </c>
      <c r="K551" s="110">
        <v>0</v>
      </c>
      <c r="L551" s="113">
        <f t="shared" si="65"/>
        <v>870.96</v>
      </c>
      <c r="M551" s="113">
        <f t="shared" si="66"/>
        <v>228</v>
      </c>
      <c r="N551" s="113">
        <f t="shared" si="67"/>
        <v>4028</v>
      </c>
      <c r="O551" s="112">
        <f t="shared" si="68"/>
        <v>9.2495636998254804E-2</v>
      </c>
      <c r="P551" s="110" t="str">
        <f t="shared" si="69"/>
        <v>no</v>
      </c>
      <c r="Q551" s="114">
        <f t="shared" si="70"/>
        <v>0</v>
      </c>
      <c r="R551" s="115">
        <f t="shared" si="71"/>
        <v>0</v>
      </c>
      <c r="S551" t="e">
        <f>VLOOKUP(A551,'[4]ANEXO 01'!$B$4:$D$5,3,0)</f>
        <v>#N/A</v>
      </c>
    </row>
    <row r="552" spans="1:19" hidden="1">
      <c r="A552" s="105" t="s">
        <v>1223</v>
      </c>
      <c r="B552" s="106" t="s">
        <v>1224</v>
      </c>
      <c r="C552" s="107" t="s">
        <v>1044</v>
      </c>
      <c r="D552" s="108">
        <v>79020</v>
      </c>
      <c r="E552" s="109">
        <v>230738.4</v>
      </c>
      <c r="F552" s="110"/>
      <c r="G552" s="109">
        <v>2.92</v>
      </c>
      <c r="H552" s="110">
        <v>80</v>
      </c>
      <c r="I552" s="111">
        <v>3800</v>
      </c>
      <c r="J552" s="112">
        <f t="shared" si="64"/>
        <v>1.7481268830849134E-2</v>
      </c>
      <c r="K552" s="110">
        <v>1</v>
      </c>
      <c r="L552" s="113">
        <f t="shared" si="65"/>
        <v>4614.768</v>
      </c>
      <c r="M552" s="113">
        <f t="shared" si="66"/>
        <v>233.6</v>
      </c>
      <c r="N552" s="113">
        <f t="shared" si="67"/>
        <v>4033.6</v>
      </c>
      <c r="O552" s="112">
        <f t="shared" si="68"/>
        <v>1.7481268830849134E-2</v>
      </c>
      <c r="P552" s="110" t="str">
        <f t="shared" si="69"/>
        <v>control</v>
      </c>
      <c r="Q552" s="114">
        <f t="shared" si="70"/>
        <v>1</v>
      </c>
      <c r="R552" s="115">
        <f t="shared" si="71"/>
        <v>1</v>
      </c>
      <c r="S552" t="e">
        <f>VLOOKUP(A552,'[4]ANEXO 01'!$B$4:$D$5,3,0)</f>
        <v>#N/A</v>
      </c>
    </row>
    <row r="553" spans="1:19" hidden="1">
      <c r="A553" s="105" t="s">
        <v>1225</v>
      </c>
      <c r="B553" s="106" t="s">
        <v>1226</v>
      </c>
      <c r="C553" s="107" t="s">
        <v>1044</v>
      </c>
      <c r="D553" s="108">
        <v>180340</v>
      </c>
      <c r="E553" s="109">
        <v>526592.79999999993</v>
      </c>
      <c r="F553" s="110"/>
      <c r="G553" s="109">
        <v>2.92</v>
      </c>
      <c r="H553" s="110">
        <v>80</v>
      </c>
      <c r="I553" s="111">
        <v>3800</v>
      </c>
      <c r="J553" s="112">
        <f t="shared" si="64"/>
        <v>7.6598084895957569E-3</v>
      </c>
      <c r="K553" s="110">
        <v>2</v>
      </c>
      <c r="L553" s="113">
        <f t="shared" si="65"/>
        <v>10531.855999999998</v>
      </c>
      <c r="M553" s="113">
        <f t="shared" si="66"/>
        <v>233.6</v>
      </c>
      <c r="N553" s="113">
        <f t="shared" si="67"/>
        <v>4033.6</v>
      </c>
      <c r="O553" s="112">
        <f t="shared" si="68"/>
        <v>7.6598084895957569E-3</v>
      </c>
      <c r="P553" s="110" t="str">
        <f t="shared" si="69"/>
        <v>control</v>
      </c>
      <c r="Q553" s="114">
        <f t="shared" si="70"/>
        <v>2</v>
      </c>
      <c r="R553" s="115">
        <f t="shared" si="71"/>
        <v>2</v>
      </c>
      <c r="S553" t="e">
        <f>VLOOKUP(A553,'[4]ANEXO 01'!$B$4:$D$5,3,0)</f>
        <v>#N/A</v>
      </c>
    </row>
    <row r="554" spans="1:19" hidden="1">
      <c r="A554" s="105" t="s">
        <v>1227</v>
      </c>
      <c r="B554" s="106" t="s">
        <v>1228</v>
      </c>
      <c r="C554" s="107" t="s">
        <v>1044</v>
      </c>
      <c r="D554" s="108">
        <v>33540</v>
      </c>
      <c r="E554" s="109">
        <v>144892.80000000002</v>
      </c>
      <c r="F554" s="110"/>
      <c r="G554" s="109">
        <v>4.32</v>
      </c>
      <c r="H554" s="110">
        <v>80</v>
      </c>
      <c r="I554" s="111">
        <v>3800</v>
      </c>
      <c r="J554" s="112">
        <f t="shared" si="64"/>
        <v>2.8611497603745664E-2</v>
      </c>
      <c r="K554" s="110">
        <v>0</v>
      </c>
      <c r="L554" s="113">
        <f t="shared" si="65"/>
        <v>2897.8560000000002</v>
      </c>
      <c r="M554" s="113">
        <f t="shared" si="66"/>
        <v>345.6</v>
      </c>
      <c r="N554" s="113">
        <f t="shared" si="67"/>
        <v>4145.6000000000004</v>
      </c>
      <c r="O554" s="112">
        <f t="shared" si="68"/>
        <v>2.8611497603745664E-2</v>
      </c>
      <c r="P554" s="110" t="str">
        <f t="shared" si="69"/>
        <v>no</v>
      </c>
      <c r="Q554" s="114">
        <f t="shared" si="70"/>
        <v>0</v>
      </c>
      <c r="R554" s="115">
        <f t="shared" si="71"/>
        <v>0</v>
      </c>
      <c r="S554" t="e">
        <f>VLOOKUP(A554,'[4]ANEXO 01'!$B$4:$D$5,3,0)</f>
        <v>#N/A</v>
      </c>
    </row>
    <row r="555" spans="1:19" hidden="1">
      <c r="A555" s="105" t="s">
        <v>1229</v>
      </c>
      <c r="B555" s="106" t="s">
        <v>1230</v>
      </c>
      <c r="C555" s="107" t="s">
        <v>1044</v>
      </c>
      <c r="D555" s="108">
        <v>3700</v>
      </c>
      <c r="E555" s="109">
        <v>37000</v>
      </c>
      <c r="F555" s="110"/>
      <c r="G555" s="109">
        <v>10</v>
      </c>
      <c r="H555" s="110">
        <v>80</v>
      </c>
      <c r="I555" s="111">
        <v>3800</v>
      </c>
      <c r="J555" s="112">
        <f t="shared" si="64"/>
        <v>0.12432432432432433</v>
      </c>
      <c r="K555" s="110">
        <v>0</v>
      </c>
      <c r="L555" s="113">
        <f t="shared" si="65"/>
        <v>740</v>
      </c>
      <c r="M555" s="113">
        <f t="shared" si="66"/>
        <v>800</v>
      </c>
      <c r="N555" s="113">
        <f t="shared" si="67"/>
        <v>4600</v>
      </c>
      <c r="O555" s="112">
        <f t="shared" si="68"/>
        <v>0.12432432432432433</v>
      </c>
      <c r="P555" s="110" t="str">
        <f t="shared" si="69"/>
        <v>no</v>
      </c>
      <c r="Q555" s="114">
        <f t="shared" si="70"/>
        <v>0</v>
      </c>
      <c r="R555" s="115">
        <f t="shared" si="71"/>
        <v>0</v>
      </c>
      <c r="S555" t="e">
        <f>VLOOKUP(A555,'[4]ANEXO 01'!$B$4:$D$5,3,0)</f>
        <v>#N/A</v>
      </c>
    </row>
    <row r="556" spans="1:19" hidden="1">
      <c r="A556" s="105" t="s">
        <v>1231</v>
      </c>
      <c r="B556" s="106" t="s">
        <v>1232</v>
      </c>
      <c r="C556" s="107" t="s">
        <v>1044</v>
      </c>
      <c r="D556" s="108">
        <v>505780</v>
      </c>
      <c r="E556" s="109">
        <v>920519.6</v>
      </c>
      <c r="F556" s="110"/>
      <c r="G556" s="109">
        <v>1.82</v>
      </c>
      <c r="H556" s="116">
        <v>200</v>
      </c>
      <c r="I556" s="116">
        <v>5070.42</v>
      </c>
      <c r="J556" s="112">
        <f t="shared" si="64"/>
        <v>5.9036439854186704E-3</v>
      </c>
      <c r="K556" s="110">
        <v>3</v>
      </c>
      <c r="L556" s="113">
        <f t="shared" si="65"/>
        <v>18410.392</v>
      </c>
      <c r="M556" s="113">
        <f t="shared" si="66"/>
        <v>364</v>
      </c>
      <c r="N556" s="113">
        <f t="shared" si="67"/>
        <v>5434.42</v>
      </c>
      <c r="O556" s="112">
        <f t="shared" si="68"/>
        <v>5.9036439854186704E-3</v>
      </c>
      <c r="P556" s="110" t="str">
        <f t="shared" si="69"/>
        <v>control</v>
      </c>
      <c r="Q556" s="114">
        <f t="shared" si="70"/>
        <v>3</v>
      </c>
      <c r="R556" s="115">
        <f t="shared" si="71"/>
        <v>3</v>
      </c>
      <c r="S556" t="e">
        <f>VLOOKUP(A556,'[4]ANEXO 01'!$B$4:$D$5,3,0)</f>
        <v>#N/A</v>
      </c>
    </row>
    <row r="557" spans="1:19" hidden="1">
      <c r="A557" s="105" t="s">
        <v>1233</v>
      </c>
      <c r="B557" s="106" t="s">
        <v>1234</v>
      </c>
      <c r="C557" s="107" t="s">
        <v>1044</v>
      </c>
      <c r="D557" s="108">
        <v>1700</v>
      </c>
      <c r="E557" s="109">
        <v>49249</v>
      </c>
      <c r="F557" s="110"/>
      <c r="G557" s="109">
        <v>28.97</v>
      </c>
      <c r="H557" s="110">
        <v>115</v>
      </c>
      <c r="I557" s="111">
        <v>4300</v>
      </c>
      <c r="J557" s="112">
        <f t="shared" si="64"/>
        <v>0.15495847631423987</v>
      </c>
      <c r="K557" s="110">
        <v>0</v>
      </c>
      <c r="L557" s="113">
        <f t="shared" si="65"/>
        <v>984.98</v>
      </c>
      <c r="M557" s="113">
        <f t="shared" si="66"/>
        <v>3331.5499999999997</v>
      </c>
      <c r="N557" s="113">
        <f t="shared" si="67"/>
        <v>7631.5499999999993</v>
      </c>
      <c r="O557" s="112">
        <f t="shared" si="68"/>
        <v>0.15495847631423987</v>
      </c>
      <c r="P557" s="110" t="str">
        <f t="shared" si="69"/>
        <v>no</v>
      </c>
      <c r="Q557" s="114">
        <f t="shared" si="70"/>
        <v>0</v>
      </c>
      <c r="R557" s="115">
        <f t="shared" si="71"/>
        <v>0</v>
      </c>
      <c r="S557" t="e">
        <f>VLOOKUP(A557,'[4]ANEXO 01'!$B$4:$D$5,3,0)</f>
        <v>#N/A</v>
      </c>
    </row>
    <row r="558" spans="1:19" hidden="1">
      <c r="A558" s="105" t="s">
        <v>1235</v>
      </c>
      <c r="B558" s="106" t="s">
        <v>1236</v>
      </c>
      <c r="C558" s="107" t="s">
        <v>1044</v>
      </c>
      <c r="D558" s="108">
        <v>3050</v>
      </c>
      <c r="E558" s="109">
        <v>73657.5</v>
      </c>
      <c r="F558" s="110"/>
      <c r="G558" s="109">
        <v>24.15</v>
      </c>
      <c r="H558" s="110">
        <v>115</v>
      </c>
      <c r="I558" s="111">
        <v>5070</v>
      </c>
      <c r="J558" s="112">
        <f t="shared" si="64"/>
        <v>0.10653701252418288</v>
      </c>
      <c r="K558" s="110">
        <v>0</v>
      </c>
      <c r="L558" s="113">
        <f t="shared" si="65"/>
        <v>1473.15</v>
      </c>
      <c r="M558" s="113">
        <f t="shared" si="66"/>
        <v>2777.25</v>
      </c>
      <c r="N558" s="113">
        <f t="shared" si="67"/>
        <v>7847.25</v>
      </c>
      <c r="O558" s="112">
        <f t="shared" si="68"/>
        <v>0.10653701252418288</v>
      </c>
      <c r="P558" s="110" t="str">
        <f t="shared" si="69"/>
        <v>no</v>
      </c>
      <c r="Q558" s="114">
        <f t="shared" si="70"/>
        <v>0</v>
      </c>
      <c r="R558" s="115">
        <f t="shared" si="71"/>
        <v>0</v>
      </c>
      <c r="S558" t="e">
        <f>VLOOKUP(A558,'[4]ANEXO 01'!$B$4:$D$5,3,0)</f>
        <v>#N/A</v>
      </c>
    </row>
    <row r="559" spans="1:19" hidden="1">
      <c r="A559" s="105" t="s">
        <v>1237</v>
      </c>
      <c r="B559" s="106" t="s">
        <v>1238</v>
      </c>
      <c r="C559" s="107" t="s">
        <v>1044</v>
      </c>
      <c r="D559" s="108">
        <v>2225</v>
      </c>
      <c r="E559" s="109">
        <v>46725</v>
      </c>
      <c r="F559" s="110"/>
      <c r="G559" s="109">
        <v>21</v>
      </c>
      <c r="H559" s="110">
        <v>115</v>
      </c>
      <c r="I559" s="111">
        <v>4300</v>
      </c>
      <c r="J559" s="112">
        <f t="shared" si="64"/>
        <v>0.14371321562332798</v>
      </c>
      <c r="K559" s="110">
        <v>0</v>
      </c>
      <c r="L559" s="113">
        <f t="shared" si="65"/>
        <v>934.5</v>
      </c>
      <c r="M559" s="113">
        <f t="shared" si="66"/>
        <v>2415</v>
      </c>
      <c r="N559" s="113">
        <f t="shared" si="67"/>
        <v>6715</v>
      </c>
      <c r="O559" s="112">
        <f t="shared" si="68"/>
        <v>0.14371321562332798</v>
      </c>
      <c r="P559" s="110" t="str">
        <f t="shared" si="69"/>
        <v>no</v>
      </c>
      <c r="Q559" s="114">
        <f t="shared" si="70"/>
        <v>0</v>
      </c>
      <c r="R559" s="115">
        <f t="shared" si="71"/>
        <v>0</v>
      </c>
      <c r="S559" t="e">
        <f>VLOOKUP(A559,'[4]ANEXO 01'!$B$4:$D$5,3,0)</f>
        <v>#N/A</v>
      </c>
    </row>
    <row r="560" spans="1:19" hidden="1">
      <c r="A560" s="105" t="s">
        <v>1239</v>
      </c>
      <c r="B560" s="106" t="s">
        <v>1240</v>
      </c>
      <c r="C560" s="107" t="s">
        <v>1044</v>
      </c>
      <c r="D560" s="108">
        <v>31150</v>
      </c>
      <c r="E560" s="109">
        <v>752272.5</v>
      </c>
      <c r="F560" s="110"/>
      <c r="G560" s="109">
        <v>24.15</v>
      </c>
      <c r="H560" s="110">
        <v>115</v>
      </c>
      <c r="I560" s="111">
        <v>4300</v>
      </c>
      <c r="J560" s="112">
        <f t="shared" si="64"/>
        <v>9.4078276156578898E-3</v>
      </c>
      <c r="K560" s="110">
        <v>2</v>
      </c>
      <c r="L560" s="113">
        <f t="shared" si="65"/>
        <v>15045.45</v>
      </c>
      <c r="M560" s="113">
        <f t="shared" si="66"/>
        <v>2777.25</v>
      </c>
      <c r="N560" s="113">
        <f t="shared" si="67"/>
        <v>7077.25</v>
      </c>
      <c r="O560" s="112">
        <f t="shared" si="68"/>
        <v>9.4078276156578898E-3</v>
      </c>
      <c r="P560" s="110" t="str">
        <f t="shared" si="69"/>
        <v>control</v>
      </c>
      <c r="Q560" s="114">
        <f t="shared" si="70"/>
        <v>2</v>
      </c>
      <c r="R560" s="115">
        <f t="shared" si="71"/>
        <v>2</v>
      </c>
      <c r="S560" t="e">
        <f>VLOOKUP(A560,'[4]ANEXO 01'!$B$4:$D$5,3,0)</f>
        <v>#N/A</v>
      </c>
    </row>
    <row r="561" spans="1:19" hidden="1">
      <c r="A561" s="105" t="s">
        <v>1241</v>
      </c>
      <c r="B561" s="106" t="s">
        <v>1242</v>
      </c>
      <c r="C561" s="107" t="s">
        <v>1044</v>
      </c>
      <c r="D561" s="108">
        <v>7300</v>
      </c>
      <c r="E561" s="109">
        <v>176295</v>
      </c>
      <c r="F561" s="110"/>
      <c r="G561" s="109">
        <v>24.15</v>
      </c>
      <c r="H561" s="110">
        <v>115</v>
      </c>
      <c r="I561" s="111">
        <v>4300</v>
      </c>
      <c r="J561" s="112">
        <f t="shared" si="64"/>
        <v>4.014436030517031E-2</v>
      </c>
      <c r="K561" s="110">
        <v>0</v>
      </c>
      <c r="L561" s="113">
        <f t="shared" si="65"/>
        <v>3525.9</v>
      </c>
      <c r="M561" s="113">
        <f t="shared" si="66"/>
        <v>2777.25</v>
      </c>
      <c r="N561" s="113">
        <f t="shared" si="67"/>
        <v>7077.25</v>
      </c>
      <c r="O561" s="112">
        <f t="shared" si="68"/>
        <v>4.014436030517031E-2</v>
      </c>
      <c r="P561" s="110" t="str">
        <f t="shared" si="69"/>
        <v>no</v>
      </c>
      <c r="Q561" s="114">
        <f t="shared" si="70"/>
        <v>0</v>
      </c>
      <c r="R561" s="115">
        <f t="shared" si="71"/>
        <v>0</v>
      </c>
      <c r="S561" t="e">
        <f>VLOOKUP(A561,'[4]ANEXO 01'!$B$4:$D$5,3,0)</f>
        <v>#N/A</v>
      </c>
    </row>
    <row r="562" spans="1:19" hidden="1">
      <c r="A562" s="105" t="s">
        <v>1243</v>
      </c>
      <c r="B562" s="106" t="s">
        <v>1244</v>
      </c>
      <c r="C562" s="107" t="s">
        <v>1044</v>
      </c>
      <c r="D562" s="108">
        <v>2325</v>
      </c>
      <c r="E562" s="109">
        <v>56148.75</v>
      </c>
      <c r="F562" s="110"/>
      <c r="G562" s="109">
        <v>24.15</v>
      </c>
      <c r="H562" s="110">
        <v>115</v>
      </c>
      <c r="I562" s="111">
        <v>4300</v>
      </c>
      <c r="J562" s="112">
        <f t="shared" si="64"/>
        <v>0.12604465816247024</v>
      </c>
      <c r="K562" s="110">
        <v>0</v>
      </c>
      <c r="L562" s="113">
        <f t="shared" si="65"/>
        <v>1122.9750000000001</v>
      </c>
      <c r="M562" s="113">
        <f t="shared" si="66"/>
        <v>2777.25</v>
      </c>
      <c r="N562" s="113">
        <f t="shared" si="67"/>
        <v>7077.25</v>
      </c>
      <c r="O562" s="112">
        <f t="shared" si="68"/>
        <v>0.12604465816247024</v>
      </c>
      <c r="P562" s="110" t="str">
        <f t="shared" si="69"/>
        <v>no</v>
      </c>
      <c r="Q562" s="114">
        <f t="shared" si="70"/>
        <v>0</v>
      </c>
      <c r="R562" s="115">
        <f t="shared" si="71"/>
        <v>0</v>
      </c>
      <c r="S562" t="e">
        <f>VLOOKUP(A562,'[4]ANEXO 01'!$B$4:$D$5,3,0)</f>
        <v>#N/A</v>
      </c>
    </row>
    <row r="563" spans="1:19" hidden="1">
      <c r="A563" s="105" t="s">
        <v>1245</v>
      </c>
      <c r="B563" s="106" t="s">
        <v>1246</v>
      </c>
      <c r="C563" s="107" t="s">
        <v>1044</v>
      </c>
      <c r="D563" s="108">
        <v>77225</v>
      </c>
      <c r="E563" s="109">
        <v>122015.5</v>
      </c>
      <c r="F563" s="110"/>
      <c r="G563" s="109">
        <v>1.58</v>
      </c>
      <c r="H563" s="110">
        <v>115</v>
      </c>
      <c r="I563" s="111">
        <v>4300</v>
      </c>
      <c r="J563" s="112">
        <f t="shared" si="64"/>
        <v>3.6730579311644827E-2</v>
      </c>
      <c r="K563" s="110">
        <v>0</v>
      </c>
      <c r="L563" s="113">
        <f t="shared" si="65"/>
        <v>2440.31</v>
      </c>
      <c r="M563" s="113">
        <f t="shared" si="66"/>
        <v>181.70000000000002</v>
      </c>
      <c r="N563" s="113">
        <f t="shared" si="67"/>
        <v>4481.7</v>
      </c>
      <c r="O563" s="112">
        <f t="shared" si="68"/>
        <v>3.6730579311644827E-2</v>
      </c>
      <c r="P563" s="110" t="str">
        <f t="shared" si="69"/>
        <v>no</v>
      </c>
      <c r="Q563" s="114">
        <f t="shared" si="70"/>
        <v>0</v>
      </c>
      <c r="R563" s="115">
        <f t="shared" si="71"/>
        <v>0</v>
      </c>
      <c r="S563" t="e">
        <f>VLOOKUP(A563,'[4]ANEXO 01'!$B$4:$D$5,3,0)</f>
        <v>#N/A</v>
      </c>
    </row>
    <row r="564" spans="1:19" hidden="1">
      <c r="A564" s="105" t="s">
        <v>1247</v>
      </c>
      <c r="B564" s="106" t="s">
        <v>1248</v>
      </c>
      <c r="C564" s="107" t="s">
        <v>1044</v>
      </c>
      <c r="D564" s="108">
        <v>248125</v>
      </c>
      <c r="E564" s="109">
        <v>310156.25</v>
      </c>
      <c r="F564" s="110"/>
      <c r="G564" s="109">
        <v>1.25</v>
      </c>
      <c r="H564" s="110">
        <v>115</v>
      </c>
      <c r="I564" s="111">
        <v>5070</v>
      </c>
      <c r="J564" s="112">
        <f t="shared" si="64"/>
        <v>1.681007556675063E-2</v>
      </c>
      <c r="K564" s="110">
        <v>1</v>
      </c>
      <c r="L564" s="113">
        <f t="shared" si="65"/>
        <v>6203.125</v>
      </c>
      <c r="M564" s="113">
        <f t="shared" si="66"/>
        <v>143.75</v>
      </c>
      <c r="N564" s="113">
        <f t="shared" si="67"/>
        <v>5213.75</v>
      </c>
      <c r="O564" s="112">
        <f t="shared" si="68"/>
        <v>1.681007556675063E-2</v>
      </c>
      <c r="P564" s="110" t="str">
        <f t="shared" si="69"/>
        <v>control</v>
      </c>
      <c r="Q564" s="114">
        <f t="shared" si="70"/>
        <v>1</v>
      </c>
      <c r="R564" s="115">
        <f t="shared" si="71"/>
        <v>1</v>
      </c>
      <c r="S564" t="e">
        <f>VLOOKUP(A564,'[4]ANEXO 01'!$B$4:$D$5,3,0)</f>
        <v>#N/A</v>
      </c>
    </row>
    <row r="565" spans="1:19" hidden="1">
      <c r="A565" s="105" t="s">
        <v>1249</v>
      </c>
      <c r="B565" s="106" t="s">
        <v>1250</v>
      </c>
      <c r="C565" s="107" t="s">
        <v>1044</v>
      </c>
      <c r="D565" s="108">
        <v>140175</v>
      </c>
      <c r="E565" s="109">
        <v>175218.75</v>
      </c>
      <c r="F565" s="110"/>
      <c r="G565" s="109">
        <v>1.25</v>
      </c>
      <c r="H565" s="110">
        <v>115</v>
      </c>
      <c r="I565" s="111">
        <v>5070</v>
      </c>
      <c r="J565" s="112">
        <f t="shared" si="64"/>
        <v>2.9755662564651328E-2</v>
      </c>
      <c r="K565" s="110">
        <v>0</v>
      </c>
      <c r="L565" s="113">
        <f t="shared" si="65"/>
        <v>3504.375</v>
      </c>
      <c r="M565" s="113">
        <f t="shared" si="66"/>
        <v>143.75</v>
      </c>
      <c r="N565" s="113">
        <f t="shared" si="67"/>
        <v>5213.75</v>
      </c>
      <c r="O565" s="112">
        <f t="shared" si="68"/>
        <v>2.9755662564651328E-2</v>
      </c>
      <c r="P565" s="110" t="str">
        <f t="shared" si="69"/>
        <v>no</v>
      </c>
      <c r="Q565" s="114">
        <f t="shared" si="70"/>
        <v>0</v>
      </c>
      <c r="R565" s="115">
        <f t="shared" si="71"/>
        <v>0</v>
      </c>
      <c r="S565" t="e">
        <f>VLOOKUP(A565,'[4]ANEXO 01'!$B$4:$D$5,3,0)</f>
        <v>#N/A</v>
      </c>
    </row>
    <row r="566" spans="1:19" hidden="1">
      <c r="A566" s="105" t="s">
        <v>1251</v>
      </c>
      <c r="B566" s="106" t="s">
        <v>1252</v>
      </c>
      <c r="C566" s="107" t="s">
        <v>1044</v>
      </c>
      <c r="D566" s="108">
        <v>813900</v>
      </c>
      <c r="E566" s="109">
        <v>1017375</v>
      </c>
      <c r="F566" s="110"/>
      <c r="G566" s="109">
        <v>1.25</v>
      </c>
      <c r="H566" s="110">
        <v>115</v>
      </c>
      <c r="I566" s="111">
        <v>5070</v>
      </c>
      <c r="J566" s="112">
        <f t="shared" si="64"/>
        <v>5.1247081951099642E-3</v>
      </c>
      <c r="K566" s="110">
        <v>3</v>
      </c>
      <c r="L566" s="113">
        <f t="shared" si="65"/>
        <v>20347.5</v>
      </c>
      <c r="M566" s="113">
        <f t="shared" si="66"/>
        <v>143.75</v>
      </c>
      <c r="N566" s="113">
        <f t="shared" si="67"/>
        <v>5213.75</v>
      </c>
      <c r="O566" s="112">
        <f t="shared" si="68"/>
        <v>5.1247081951099642E-3</v>
      </c>
      <c r="P566" s="110" t="str">
        <f t="shared" si="69"/>
        <v>control</v>
      </c>
      <c r="Q566" s="114">
        <f t="shared" si="70"/>
        <v>3</v>
      </c>
      <c r="R566" s="115">
        <f t="shared" si="71"/>
        <v>3</v>
      </c>
      <c r="S566" t="e">
        <f>VLOOKUP(A566,'[4]ANEXO 01'!$B$4:$D$5,3,0)</f>
        <v>#N/A</v>
      </c>
    </row>
    <row r="567" spans="1:19" hidden="1">
      <c r="A567" s="105" t="s">
        <v>1253</v>
      </c>
      <c r="B567" s="106" t="s">
        <v>1254</v>
      </c>
      <c r="C567" s="107" t="s">
        <v>1044</v>
      </c>
      <c r="D567" s="108">
        <v>186400</v>
      </c>
      <c r="E567" s="109">
        <v>233000</v>
      </c>
      <c r="F567" s="110"/>
      <c r="G567" s="109">
        <v>1.25</v>
      </c>
      <c r="H567" s="110">
        <v>115</v>
      </c>
      <c r="I567" s="111">
        <v>5070</v>
      </c>
      <c r="J567" s="112">
        <f t="shared" si="64"/>
        <v>2.2376609442060085E-2</v>
      </c>
      <c r="K567" s="110">
        <v>0</v>
      </c>
      <c r="L567" s="113">
        <f t="shared" si="65"/>
        <v>4660</v>
      </c>
      <c r="M567" s="113">
        <f t="shared" si="66"/>
        <v>143.75</v>
      </c>
      <c r="N567" s="113">
        <f t="shared" si="67"/>
        <v>5213.75</v>
      </c>
      <c r="O567" s="112">
        <f t="shared" si="68"/>
        <v>2.2376609442060085E-2</v>
      </c>
      <c r="P567" s="110" t="str">
        <f t="shared" si="69"/>
        <v>no</v>
      </c>
      <c r="Q567" s="114">
        <f t="shared" si="70"/>
        <v>0</v>
      </c>
      <c r="R567" s="115">
        <f t="shared" si="71"/>
        <v>0</v>
      </c>
      <c r="S567" t="e">
        <f>VLOOKUP(A567,'[4]ANEXO 01'!$B$4:$D$5,3,0)</f>
        <v>#N/A</v>
      </c>
    </row>
    <row r="568" spans="1:19" hidden="1">
      <c r="A568" s="105" t="s">
        <v>1255</v>
      </c>
      <c r="B568" s="106" t="s">
        <v>1256</v>
      </c>
      <c r="C568" s="107" t="s">
        <v>1044</v>
      </c>
      <c r="D568" s="108">
        <v>384525</v>
      </c>
      <c r="E568" s="109">
        <v>480656.25</v>
      </c>
      <c r="F568" s="110"/>
      <c r="G568" s="109">
        <v>1.25</v>
      </c>
      <c r="H568" s="110">
        <v>115</v>
      </c>
      <c r="I568" s="111">
        <v>5070</v>
      </c>
      <c r="J568" s="112">
        <f t="shared" si="64"/>
        <v>1.0847149080033808E-2</v>
      </c>
      <c r="K568" s="110">
        <v>1</v>
      </c>
      <c r="L568" s="113">
        <f t="shared" si="65"/>
        <v>9613.125</v>
      </c>
      <c r="M568" s="113">
        <f t="shared" si="66"/>
        <v>143.75</v>
      </c>
      <c r="N568" s="113">
        <f t="shared" si="67"/>
        <v>5213.75</v>
      </c>
      <c r="O568" s="112">
        <f t="shared" si="68"/>
        <v>1.0847149080033808E-2</v>
      </c>
      <c r="P568" s="110" t="str">
        <f t="shared" si="69"/>
        <v>control</v>
      </c>
      <c r="Q568" s="114">
        <f t="shared" si="70"/>
        <v>1</v>
      </c>
      <c r="R568" s="115">
        <f t="shared" si="71"/>
        <v>1</v>
      </c>
      <c r="S568" t="e">
        <f>VLOOKUP(A568,'[4]ANEXO 01'!$B$4:$D$5,3,0)</f>
        <v>#N/A</v>
      </c>
    </row>
    <row r="569" spans="1:19" hidden="1">
      <c r="A569" s="105" t="s">
        <v>1257</v>
      </c>
      <c r="B569" s="106" t="s">
        <v>1258</v>
      </c>
      <c r="C569" s="107" t="s">
        <v>1044</v>
      </c>
      <c r="D569" s="108">
        <v>98400</v>
      </c>
      <c r="E569" s="109">
        <v>241080.00000000003</v>
      </c>
      <c r="F569" s="110"/>
      <c r="G569" s="109">
        <v>2.4500000000000002</v>
      </c>
      <c r="H569" s="110">
        <v>115</v>
      </c>
      <c r="I569" s="111">
        <v>5070</v>
      </c>
      <c r="J569" s="112">
        <f t="shared" si="64"/>
        <v>2.2199062551850005E-2</v>
      </c>
      <c r="K569" s="110">
        <v>0</v>
      </c>
      <c r="L569" s="113">
        <f t="shared" si="65"/>
        <v>4821.6000000000004</v>
      </c>
      <c r="M569" s="113">
        <f t="shared" si="66"/>
        <v>281.75</v>
      </c>
      <c r="N569" s="113">
        <f t="shared" si="67"/>
        <v>5351.75</v>
      </c>
      <c r="O569" s="112">
        <f t="shared" si="68"/>
        <v>2.2199062551850005E-2</v>
      </c>
      <c r="P569" s="110" t="str">
        <f t="shared" si="69"/>
        <v>no</v>
      </c>
      <c r="Q569" s="114">
        <f t="shared" si="70"/>
        <v>0</v>
      </c>
      <c r="R569" s="115">
        <f t="shared" si="71"/>
        <v>0</v>
      </c>
      <c r="S569" t="e">
        <f>VLOOKUP(A569,'[4]ANEXO 01'!$B$4:$D$5,3,0)</f>
        <v>#N/A</v>
      </c>
    </row>
    <row r="570" spans="1:19" hidden="1">
      <c r="A570" s="105" t="s">
        <v>1259</v>
      </c>
      <c r="B570" s="106" t="s">
        <v>1260</v>
      </c>
      <c r="C570" s="107" t="s">
        <v>1044</v>
      </c>
      <c r="D570" s="108">
        <v>42775</v>
      </c>
      <c r="E570" s="109">
        <v>71006.5</v>
      </c>
      <c r="F570" s="110"/>
      <c r="G570" s="109">
        <v>1.66</v>
      </c>
      <c r="H570" s="110">
        <v>115</v>
      </c>
      <c r="I570" s="111">
        <v>5070</v>
      </c>
      <c r="J570" s="112">
        <f t="shared" si="64"/>
        <v>7.4090400174631893E-2</v>
      </c>
      <c r="K570" s="110">
        <v>0</v>
      </c>
      <c r="L570" s="113">
        <f t="shared" si="65"/>
        <v>1420.13</v>
      </c>
      <c r="M570" s="113">
        <f t="shared" si="66"/>
        <v>190.89999999999998</v>
      </c>
      <c r="N570" s="113">
        <f t="shared" si="67"/>
        <v>5260.9</v>
      </c>
      <c r="O570" s="112">
        <f t="shared" si="68"/>
        <v>7.4090400174631893E-2</v>
      </c>
      <c r="P570" s="110" t="str">
        <f t="shared" si="69"/>
        <v>no</v>
      </c>
      <c r="Q570" s="114">
        <f t="shared" si="70"/>
        <v>0</v>
      </c>
      <c r="R570" s="115">
        <f t="shared" si="71"/>
        <v>0</v>
      </c>
      <c r="S570" t="e">
        <f>VLOOKUP(A570,'[4]ANEXO 01'!$B$4:$D$5,3,0)</f>
        <v>#N/A</v>
      </c>
    </row>
    <row r="571" spans="1:19" hidden="1">
      <c r="A571" s="105" t="s">
        <v>1261</v>
      </c>
      <c r="B571" s="106" t="s">
        <v>1262</v>
      </c>
      <c r="C571" s="107" t="s">
        <v>1044</v>
      </c>
      <c r="D571" s="108">
        <v>39075</v>
      </c>
      <c r="E571" s="109">
        <v>64864.5</v>
      </c>
      <c r="F571" s="110"/>
      <c r="G571" s="109">
        <v>1.66</v>
      </c>
      <c r="H571" s="110">
        <v>115</v>
      </c>
      <c r="I571" s="111">
        <v>5070</v>
      </c>
      <c r="J571" s="112">
        <f t="shared" si="64"/>
        <v>8.1105997887904777E-2</v>
      </c>
      <c r="K571" s="110">
        <v>0</v>
      </c>
      <c r="L571" s="113">
        <f t="shared" si="65"/>
        <v>1297.29</v>
      </c>
      <c r="M571" s="113">
        <f t="shared" si="66"/>
        <v>190.89999999999998</v>
      </c>
      <c r="N571" s="113">
        <f t="shared" si="67"/>
        <v>5260.9</v>
      </c>
      <c r="O571" s="112">
        <f t="shared" si="68"/>
        <v>8.1105997887904777E-2</v>
      </c>
      <c r="P571" s="110" t="str">
        <f t="shared" si="69"/>
        <v>no</v>
      </c>
      <c r="Q571" s="114">
        <f t="shared" si="70"/>
        <v>0</v>
      </c>
      <c r="R571" s="115">
        <f t="shared" si="71"/>
        <v>0</v>
      </c>
      <c r="S571" t="e">
        <f>VLOOKUP(A571,'[4]ANEXO 01'!$B$4:$D$5,3,0)</f>
        <v>#N/A</v>
      </c>
    </row>
    <row r="572" spans="1:19" hidden="1">
      <c r="A572" s="105" t="s">
        <v>1263</v>
      </c>
      <c r="B572" s="106" t="s">
        <v>1264</v>
      </c>
      <c r="C572" s="107" t="s">
        <v>1044</v>
      </c>
      <c r="D572" s="108">
        <v>224100</v>
      </c>
      <c r="E572" s="109">
        <v>515429.99999999994</v>
      </c>
      <c r="F572" s="110"/>
      <c r="G572" s="109">
        <v>2.2999999999999998</v>
      </c>
      <c r="H572" s="110">
        <v>115</v>
      </c>
      <c r="I572" s="111">
        <v>5070</v>
      </c>
      <c r="J572" s="112">
        <f t="shared" si="64"/>
        <v>1.0349611004404092E-2</v>
      </c>
      <c r="K572" s="110">
        <v>1</v>
      </c>
      <c r="L572" s="113">
        <f t="shared" si="65"/>
        <v>10308.599999999999</v>
      </c>
      <c r="M572" s="113">
        <f t="shared" si="66"/>
        <v>264.5</v>
      </c>
      <c r="N572" s="113">
        <f t="shared" si="67"/>
        <v>5334.5</v>
      </c>
      <c r="O572" s="112">
        <f t="shared" si="68"/>
        <v>1.0349611004404092E-2</v>
      </c>
      <c r="P572" s="110" t="str">
        <f t="shared" si="69"/>
        <v>control</v>
      </c>
      <c r="Q572" s="114">
        <f t="shared" si="70"/>
        <v>1</v>
      </c>
      <c r="R572" s="115">
        <f t="shared" si="71"/>
        <v>1</v>
      </c>
      <c r="S572" t="e">
        <f>VLOOKUP(A572,'[4]ANEXO 01'!$B$4:$D$5,3,0)</f>
        <v>#N/A</v>
      </c>
    </row>
    <row r="573" spans="1:19" hidden="1">
      <c r="A573" s="105" t="s">
        <v>1265</v>
      </c>
      <c r="B573" s="106" t="s">
        <v>1266</v>
      </c>
      <c r="C573" s="107" t="s">
        <v>1044</v>
      </c>
      <c r="D573" s="108">
        <v>112550</v>
      </c>
      <c r="E573" s="109">
        <v>347779.5</v>
      </c>
      <c r="F573" s="110"/>
      <c r="G573" s="109">
        <v>3.09</v>
      </c>
      <c r="H573" s="110">
        <v>115</v>
      </c>
      <c r="I573" s="111">
        <v>5070</v>
      </c>
      <c r="J573" s="112">
        <f t="shared" si="64"/>
        <v>1.5599970671071758E-2</v>
      </c>
      <c r="K573" s="110">
        <v>1</v>
      </c>
      <c r="L573" s="113">
        <f t="shared" si="65"/>
        <v>6955.59</v>
      </c>
      <c r="M573" s="113">
        <f t="shared" si="66"/>
        <v>355.34999999999997</v>
      </c>
      <c r="N573" s="113">
        <f t="shared" si="67"/>
        <v>5425.35</v>
      </c>
      <c r="O573" s="112">
        <f t="shared" si="68"/>
        <v>1.5599970671071758E-2</v>
      </c>
      <c r="P573" s="110" t="str">
        <f t="shared" si="69"/>
        <v>control</v>
      </c>
      <c r="Q573" s="114">
        <f t="shared" si="70"/>
        <v>1</v>
      </c>
      <c r="R573" s="115">
        <f t="shared" si="71"/>
        <v>1</v>
      </c>
      <c r="S573" t="e">
        <f>VLOOKUP(A573,'[4]ANEXO 01'!$B$4:$D$5,3,0)</f>
        <v>#N/A</v>
      </c>
    </row>
    <row r="574" spans="1:19" hidden="1">
      <c r="A574" s="105" t="s">
        <v>1267</v>
      </c>
      <c r="B574" s="106" t="s">
        <v>1268</v>
      </c>
      <c r="C574" s="107" t="s">
        <v>1044</v>
      </c>
      <c r="D574" s="108">
        <v>115750</v>
      </c>
      <c r="E574" s="109">
        <v>174782.5</v>
      </c>
      <c r="F574" s="110"/>
      <c r="G574" s="109">
        <v>1.51</v>
      </c>
      <c r="H574" s="110">
        <v>115</v>
      </c>
      <c r="I574" s="111">
        <v>5070</v>
      </c>
      <c r="J574" s="112">
        <f t="shared" si="64"/>
        <v>3.0001001244403757E-2</v>
      </c>
      <c r="K574" s="110">
        <v>0</v>
      </c>
      <c r="L574" s="113">
        <f t="shared" si="65"/>
        <v>3495.65</v>
      </c>
      <c r="M574" s="113">
        <f t="shared" si="66"/>
        <v>173.65</v>
      </c>
      <c r="N574" s="113">
        <f t="shared" si="67"/>
        <v>5243.65</v>
      </c>
      <c r="O574" s="112">
        <f t="shared" si="68"/>
        <v>3.0001001244403757E-2</v>
      </c>
      <c r="P574" s="110" t="str">
        <f t="shared" si="69"/>
        <v>no</v>
      </c>
      <c r="Q574" s="114">
        <f t="shared" si="70"/>
        <v>0</v>
      </c>
      <c r="R574" s="115">
        <f t="shared" si="71"/>
        <v>0</v>
      </c>
      <c r="S574" t="e">
        <f>VLOOKUP(A574,'[4]ANEXO 01'!$B$4:$D$5,3,0)</f>
        <v>#N/A</v>
      </c>
    </row>
    <row r="575" spans="1:19" hidden="1">
      <c r="A575" s="105" t="s">
        <v>1269</v>
      </c>
      <c r="B575" s="106" t="s">
        <v>1270</v>
      </c>
      <c r="C575" s="107" t="s">
        <v>1044</v>
      </c>
      <c r="D575" s="108">
        <v>224925</v>
      </c>
      <c r="E575" s="109">
        <v>339636.75</v>
      </c>
      <c r="F575" s="110"/>
      <c r="G575" s="109">
        <v>1.51</v>
      </c>
      <c r="H575" s="110">
        <v>115</v>
      </c>
      <c r="I575" s="111">
        <v>5070</v>
      </c>
      <c r="J575" s="112">
        <f t="shared" si="64"/>
        <v>1.5438994749537556E-2</v>
      </c>
      <c r="K575" s="110">
        <v>1</v>
      </c>
      <c r="L575" s="113">
        <f t="shared" si="65"/>
        <v>6792.7350000000006</v>
      </c>
      <c r="M575" s="113">
        <f t="shared" si="66"/>
        <v>173.65</v>
      </c>
      <c r="N575" s="113">
        <f t="shared" si="67"/>
        <v>5243.65</v>
      </c>
      <c r="O575" s="112">
        <f t="shared" si="68"/>
        <v>1.5438994749537556E-2</v>
      </c>
      <c r="P575" s="110" t="str">
        <f t="shared" si="69"/>
        <v>control</v>
      </c>
      <c r="Q575" s="114">
        <f t="shared" si="70"/>
        <v>1</v>
      </c>
      <c r="R575" s="115">
        <f t="shared" si="71"/>
        <v>1</v>
      </c>
      <c r="S575" t="e">
        <f>VLOOKUP(A575,'[4]ANEXO 01'!$B$4:$D$5,3,0)</f>
        <v>#N/A</v>
      </c>
    </row>
    <row r="576" spans="1:19" hidden="1">
      <c r="A576" s="105" t="s">
        <v>1271</v>
      </c>
      <c r="B576" s="106" t="s">
        <v>1272</v>
      </c>
      <c r="C576" s="107" t="s">
        <v>1044</v>
      </c>
      <c r="D576" s="108">
        <v>141925</v>
      </c>
      <c r="E576" s="109">
        <v>214306.75</v>
      </c>
      <c r="F576" s="110"/>
      <c r="G576" s="109">
        <v>1.51</v>
      </c>
      <c r="H576" s="110">
        <v>115</v>
      </c>
      <c r="I576" s="111">
        <v>5070</v>
      </c>
      <c r="J576" s="112">
        <f t="shared" si="64"/>
        <v>2.4467964728129187E-2</v>
      </c>
      <c r="K576" s="110">
        <v>0</v>
      </c>
      <c r="L576" s="113">
        <f t="shared" si="65"/>
        <v>4286.1350000000002</v>
      </c>
      <c r="M576" s="113">
        <f t="shared" si="66"/>
        <v>173.65</v>
      </c>
      <c r="N576" s="113">
        <f t="shared" si="67"/>
        <v>5243.65</v>
      </c>
      <c r="O576" s="112">
        <f t="shared" si="68"/>
        <v>2.4467964728129187E-2</v>
      </c>
      <c r="P576" s="110" t="str">
        <f t="shared" si="69"/>
        <v>no</v>
      </c>
      <c r="Q576" s="114">
        <f t="shared" si="70"/>
        <v>0</v>
      </c>
      <c r="R576" s="115">
        <f t="shared" si="71"/>
        <v>0</v>
      </c>
      <c r="S576" t="e">
        <f>VLOOKUP(A576,'[4]ANEXO 01'!$B$4:$D$5,3,0)</f>
        <v>#N/A</v>
      </c>
    </row>
    <row r="577" spans="1:19" hidden="1">
      <c r="A577" s="105" t="s">
        <v>1273</v>
      </c>
      <c r="B577" s="106" t="s">
        <v>1274</v>
      </c>
      <c r="C577" s="107" t="s">
        <v>1044</v>
      </c>
      <c r="D577" s="108">
        <v>106300</v>
      </c>
      <c r="E577" s="109">
        <v>160513</v>
      </c>
      <c r="F577" s="110"/>
      <c r="G577" s="109">
        <v>1.51</v>
      </c>
      <c r="H577" s="110">
        <v>115</v>
      </c>
      <c r="I577" s="111">
        <v>5070</v>
      </c>
      <c r="J577" s="112">
        <f t="shared" si="64"/>
        <v>3.2668070498962698E-2</v>
      </c>
      <c r="K577" s="110">
        <v>0</v>
      </c>
      <c r="L577" s="113">
        <f t="shared" si="65"/>
        <v>3210.26</v>
      </c>
      <c r="M577" s="113">
        <f t="shared" si="66"/>
        <v>173.65</v>
      </c>
      <c r="N577" s="113">
        <f t="shared" si="67"/>
        <v>5243.65</v>
      </c>
      <c r="O577" s="112">
        <f t="shared" si="68"/>
        <v>3.2668070498962698E-2</v>
      </c>
      <c r="P577" s="110" t="str">
        <f t="shared" si="69"/>
        <v>no</v>
      </c>
      <c r="Q577" s="114">
        <f t="shared" si="70"/>
        <v>0</v>
      </c>
      <c r="R577" s="115">
        <f t="shared" si="71"/>
        <v>0</v>
      </c>
      <c r="S577" t="e">
        <f>VLOOKUP(A577,'[4]ANEXO 01'!$B$4:$D$5,3,0)</f>
        <v>#N/A</v>
      </c>
    </row>
    <row r="578" spans="1:19" hidden="1">
      <c r="A578" s="105" t="s">
        <v>1275</v>
      </c>
      <c r="B578" s="106" t="s">
        <v>1276</v>
      </c>
      <c r="C578" s="107" t="s">
        <v>1044</v>
      </c>
      <c r="D578" s="108">
        <v>14064</v>
      </c>
      <c r="E578" s="109">
        <v>76086.240000000005</v>
      </c>
      <c r="F578" s="110"/>
      <c r="G578" s="109">
        <v>5.41</v>
      </c>
      <c r="H578" s="110">
        <v>150</v>
      </c>
      <c r="I578" s="111">
        <v>5090.1899999999996</v>
      </c>
      <c r="J578" s="112">
        <f t="shared" si="64"/>
        <v>7.7565799019638754E-2</v>
      </c>
      <c r="K578" s="110">
        <v>0</v>
      </c>
      <c r="L578" s="113">
        <f t="shared" si="65"/>
        <v>1521.7248000000002</v>
      </c>
      <c r="M578" s="113">
        <f t="shared" si="66"/>
        <v>811.5</v>
      </c>
      <c r="N578" s="113">
        <f t="shared" si="67"/>
        <v>5901.69</v>
      </c>
      <c r="O578" s="112">
        <f t="shared" si="68"/>
        <v>7.7565799019638754E-2</v>
      </c>
      <c r="P578" s="110" t="str">
        <f t="shared" si="69"/>
        <v>no</v>
      </c>
      <c r="Q578" s="114">
        <f t="shared" si="70"/>
        <v>0</v>
      </c>
      <c r="R578" s="115">
        <f t="shared" si="71"/>
        <v>0</v>
      </c>
      <c r="S578" t="e">
        <f>VLOOKUP(A578,'[4]ANEXO 01'!$B$4:$D$5,3,0)</f>
        <v>#N/A</v>
      </c>
    </row>
    <row r="579" spans="1:19" hidden="1">
      <c r="A579" s="105" t="s">
        <v>1277</v>
      </c>
      <c r="B579" s="106" t="s">
        <v>1278</v>
      </c>
      <c r="C579" s="107" t="s">
        <v>1044</v>
      </c>
      <c r="D579" s="108">
        <v>33372</v>
      </c>
      <c r="E579" s="109">
        <v>181209.96</v>
      </c>
      <c r="F579" s="110"/>
      <c r="G579" s="109">
        <v>5.43</v>
      </c>
      <c r="H579" s="110">
        <v>150</v>
      </c>
      <c r="I579" s="111">
        <v>5090.1899999999996</v>
      </c>
      <c r="J579" s="112">
        <f t="shared" si="64"/>
        <v>3.2584798319032791E-2</v>
      </c>
      <c r="K579" s="110">
        <v>0</v>
      </c>
      <c r="L579" s="113">
        <f t="shared" si="65"/>
        <v>3624.1992</v>
      </c>
      <c r="M579" s="113">
        <f t="shared" si="66"/>
        <v>814.5</v>
      </c>
      <c r="N579" s="113">
        <f t="shared" si="67"/>
        <v>5904.69</v>
      </c>
      <c r="O579" s="112">
        <f t="shared" si="68"/>
        <v>3.2584798319032791E-2</v>
      </c>
      <c r="P579" s="110" t="str">
        <f t="shared" si="69"/>
        <v>no</v>
      </c>
      <c r="Q579" s="114">
        <f t="shared" si="70"/>
        <v>0</v>
      </c>
      <c r="R579" s="115">
        <f t="shared" si="71"/>
        <v>0</v>
      </c>
      <c r="S579" t="e">
        <f>VLOOKUP(A579,'[4]ANEXO 01'!$B$4:$D$5,3,0)</f>
        <v>#N/A</v>
      </c>
    </row>
    <row r="580" spans="1:19" hidden="1">
      <c r="A580" s="105" t="s">
        <v>1279</v>
      </c>
      <c r="B580" s="106" t="s">
        <v>1280</v>
      </c>
      <c r="C580" s="107" t="s">
        <v>1044</v>
      </c>
      <c r="D580" s="108">
        <v>62244</v>
      </c>
      <c r="E580" s="109">
        <v>359770.32</v>
      </c>
      <c r="F580" s="110"/>
      <c r="G580" s="109">
        <v>5.78</v>
      </c>
      <c r="H580" s="110">
        <v>150</v>
      </c>
      <c r="I580" s="111">
        <v>5090.1899999999996</v>
      </c>
      <c r="J580" s="112">
        <f t="shared" ref="J580:J638" si="72">((H580*G580)+I580)/E580</f>
        <v>1.6558314204462445E-2</v>
      </c>
      <c r="K580" s="110">
        <v>1</v>
      </c>
      <c r="L580" s="113">
        <f t="shared" ref="L580:L638" si="73">E580*0.02</f>
        <v>7195.4063999999998</v>
      </c>
      <c r="M580" s="113">
        <f t="shared" ref="M580:M638" si="74">H580*G580</f>
        <v>867</v>
      </c>
      <c r="N580" s="113">
        <f t="shared" ref="N580:N638" si="75">M580+I580</f>
        <v>5957.19</v>
      </c>
      <c r="O580" s="112">
        <f t="shared" ref="O580:O638" si="76">N580/E580</f>
        <v>1.6558314204462445E-2</v>
      </c>
      <c r="P580" s="110" t="str">
        <f t="shared" ref="P580:P638" si="77">IF(N580&gt;L580,"no","control")</f>
        <v>control</v>
      </c>
      <c r="Q580" s="114">
        <f t="shared" si="70"/>
        <v>1</v>
      </c>
      <c r="R580" s="115">
        <f t="shared" si="71"/>
        <v>1</v>
      </c>
      <c r="S580" t="e">
        <f>VLOOKUP(A580,'[4]ANEXO 01'!$B$4:$D$5,3,0)</f>
        <v>#N/A</v>
      </c>
    </row>
    <row r="581" spans="1:19" hidden="1">
      <c r="A581" s="105" t="s">
        <v>1281</v>
      </c>
      <c r="B581" s="106" t="s">
        <v>1282</v>
      </c>
      <c r="C581" s="107" t="s">
        <v>1044</v>
      </c>
      <c r="D581" s="108">
        <v>108504</v>
      </c>
      <c r="E581" s="109">
        <v>631493.28</v>
      </c>
      <c r="F581" s="110"/>
      <c r="G581" s="109">
        <v>5.82</v>
      </c>
      <c r="H581" s="110">
        <v>200</v>
      </c>
      <c r="I581" s="111">
        <v>5070.42</v>
      </c>
      <c r="J581" s="112">
        <f t="shared" si="72"/>
        <v>9.8725041064570002E-3</v>
      </c>
      <c r="K581" s="110">
        <v>2</v>
      </c>
      <c r="L581" s="113">
        <f t="shared" si="73"/>
        <v>12629.865600000001</v>
      </c>
      <c r="M581" s="113">
        <f t="shared" si="74"/>
        <v>1164</v>
      </c>
      <c r="N581" s="113">
        <f t="shared" si="75"/>
        <v>6234.42</v>
      </c>
      <c r="O581" s="112">
        <f t="shared" si="76"/>
        <v>9.8725041064570002E-3</v>
      </c>
      <c r="P581" s="110" t="str">
        <f t="shared" si="77"/>
        <v>control</v>
      </c>
      <c r="Q581" s="114">
        <f t="shared" ref="Q581:Q638" si="78">ROUNDDOWN((L581/N581),0)</f>
        <v>2</v>
      </c>
      <c r="R581" s="115">
        <f t="shared" ref="R581:R638" si="79">IFERROR(IF(0.02/O581&gt;4,4,IF(0.02/O581&lt;=4,ROUNDDOWN(0.02/O581,0),0)),"")</f>
        <v>2</v>
      </c>
      <c r="S581" t="e">
        <f>VLOOKUP(A581,'[4]ANEXO 01'!$B$4:$D$5,3,0)</f>
        <v>#N/A</v>
      </c>
    </row>
    <row r="582" spans="1:19" hidden="1">
      <c r="A582" s="105" t="s">
        <v>1283</v>
      </c>
      <c r="B582" s="106" t="s">
        <v>1284</v>
      </c>
      <c r="C582" s="107" t="s">
        <v>1044</v>
      </c>
      <c r="D582" s="108">
        <v>19824</v>
      </c>
      <c r="E582" s="109">
        <v>114979.2</v>
      </c>
      <c r="F582" s="110"/>
      <c r="G582" s="109">
        <v>5.8</v>
      </c>
      <c r="H582" s="110">
        <v>150</v>
      </c>
      <c r="I582" s="111">
        <v>5090.1899999999996</v>
      </c>
      <c r="J582" s="112">
        <f t="shared" si="72"/>
        <v>5.1837114886866494E-2</v>
      </c>
      <c r="K582" s="110">
        <v>0</v>
      </c>
      <c r="L582" s="113">
        <f t="shared" si="73"/>
        <v>2299.5839999999998</v>
      </c>
      <c r="M582" s="113">
        <f t="shared" si="74"/>
        <v>870</v>
      </c>
      <c r="N582" s="113">
        <f t="shared" si="75"/>
        <v>5960.19</v>
      </c>
      <c r="O582" s="112">
        <f t="shared" si="76"/>
        <v>5.1837114886866494E-2</v>
      </c>
      <c r="P582" s="110" t="str">
        <f t="shared" si="77"/>
        <v>no</v>
      </c>
      <c r="Q582" s="114">
        <f t="shared" si="78"/>
        <v>0</v>
      </c>
      <c r="R582" s="115">
        <f t="shared" si="79"/>
        <v>0</v>
      </c>
      <c r="S582" t="e">
        <f>VLOOKUP(A582,'[4]ANEXO 01'!$B$4:$D$5,3,0)</f>
        <v>#N/A</v>
      </c>
    </row>
    <row r="583" spans="1:19" hidden="1">
      <c r="A583" s="105" t="s">
        <v>1285</v>
      </c>
      <c r="B583" s="106" t="s">
        <v>1286</v>
      </c>
      <c r="C583" s="107" t="s">
        <v>1044</v>
      </c>
      <c r="D583" s="108">
        <v>27120</v>
      </c>
      <c r="E583" s="109">
        <v>157296</v>
      </c>
      <c r="F583" s="110"/>
      <c r="G583" s="109">
        <v>5.8</v>
      </c>
      <c r="H583" s="110">
        <v>150</v>
      </c>
      <c r="I583" s="111">
        <v>5090.1899999999996</v>
      </c>
      <c r="J583" s="112">
        <f t="shared" si="72"/>
        <v>3.7891554775709491E-2</v>
      </c>
      <c r="K583" s="110">
        <v>0</v>
      </c>
      <c r="L583" s="113">
        <f t="shared" si="73"/>
        <v>3145.92</v>
      </c>
      <c r="M583" s="113">
        <f t="shared" si="74"/>
        <v>870</v>
      </c>
      <c r="N583" s="113">
        <f t="shared" si="75"/>
        <v>5960.19</v>
      </c>
      <c r="O583" s="112">
        <f t="shared" si="76"/>
        <v>3.7891554775709491E-2</v>
      </c>
      <c r="P583" s="110" t="str">
        <f t="shared" si="77"/>
        <v>no</v>
      </c>
      <c r="Q583" s="114">
        <f t="shared" si="78"/>
        <v>0</v>
      </c>
      <c r="R583" s="115">
        <f t="shared" si="79"/>
        <v>0</v>
      </c>
      <c r="S583" t="e">
        <f>VLOOKUP(A583,'[4]ANEXO 01'!$B$4:$D$5,3,0)</f>
        <v>#N/A</v>
      </c>
    </row>
    <row r="584" spans="1:19" hidden="1">
      <c r="A584" s="105" t="s">
        <v>1287</v>
      </c>
      <c r="B584" s="106" t="s">
        <v>1288</v>
      </c>
      <c r="C584" s="107" t="s">
        <v>1044</v>
      </c>
      <c r="D584" s="108">
        <v>15696</v>
      </c>
      <c r="E584" s="109">
        <v>88211.520000000004</v>
      </c>
      <c r="F584" s="110"/>
      <c r="G584" s="109">
        <v>5.62</v>
      </c>
      <c r="H584" s="110">
        <v>150</v>
      </c>
      <c r="I584" s="111">
        <v>5090.1899999999996</v>
      </c>
      <c r="J584" s="112">
        <f t="shared" si="72"/>
        <v>6.7260942788424899E-2</v>
      </c>
      <c r="K584" s="110">
        <v>0</v>
      </c>
      <c r="L584" s="113">
        <f t="shared" si="73"/>
        <v>1764.2304000000001</v>
      </c>
      <c r="M584" s="113">
        <f t="shared" si="74"/>
        <v>843</v>
      </c>
      <c r="N584" s="113">
        <f t="shared" si="75"/>
        <v>5933.19</v>
      </c>
      <c r="O584" s="112">
        <f t="shared" si="76"/>
        <v>6.7260942788424899E-2</v>
      </c>
      <c r="P584" s="110" t="str">
        <f t="shared" si="77"/>
        <v>no</v>
      </c>
      <c r="Q584" s="114">
        <f t="shared" si="78"/>
        <v>0</v>
      </c>
      <c r="R584" s="115">
        <f t="shared" si="79"/>
        <v>0</v>
      </c>
      <c r="S584" t="e">
        <f>VLOOKUP(A584,'[4]ANEXO 01'!$B$4:$D$5,3,0)</f>
        <v>#N/A</v>
      </c>
    </row>
    <row r="585" spans="1:19" hidden="1">
      <c r="A585" s="105" t="s">
        <v>1289</v>
      </c>
      <c r="B585" s="106" t="s">
        <v>1290</v>
      </c>
      <c r="C585" s="107" t="s">
        <v>1044</v>
      </c>
      <c r="D585" s="108">
        <v>20388</v>
      </c>
      <c r="E585" s="109">
        <v>117842.64</v>
      </c>
      <c r="F585" s="110"/>
      <c r="G585" s="109">
        <v>5.78</v>
      </c>
      <c r="H585" s="110">
        <v>150</v>
      </c>
      <c r="I585" s="111">
        <v>5090.1899999999996</v>
      </c>
      <c r="J585" s="112">
        <f t="shared" si="72"/>
        <v>5.055207520809106E-2</v>
      </c>
      <c r="K585" s="110">
        <v>0</v>
      </c>
      <c r="L585" s="113">
        <f t="shared" si="73"/>
        <v>2356.8528000000001</v>
      </c>
      <c r="M585" s="113">
        <f t="shared" si="74"/>
        <v>867</v>
      </c>
      <c r="N585" s="113">
        <f t="shared" si="75"/>
        <v>5957.19</v>
      </c>
      <c r="O585" s="112">
        <f t="shared" si="76"/>
        <v>5.055207520809106E-2</v>
      </c>
      <c r="P585" s="110" t="str">
        <f t="shared" si="77"/>
        <v>no</v>
      </c>
      <c r="Q585" s="114">
        <f t="shared" si="78"/>
        <v>0</v>
      </c>
      <c r="R585" s="115">
        <f t="shared" si="79"/>
        <v>0</v>
      </c>
      <c r="S585" t="e">
        <f>VLOOKUP(A585,'[4]ANEXO 01'!$B$4:$D$5,3,0)</f>
        <v>#N/A</v>
      </c>
    </row>
    <row r="586" spans="1:19" hidden="1">
      <c r="A586" s="105" t="s">
        <v>1291</v>
      </c>
      <c r="B586" s="106" t="s">
        <v>1292</v>
      </c>
      <c r="C586" s="107" t="s">
        <v>1044</v>
      </c>
      <c r="D586" s="108">
        <v>31704</v>
      </c>
      <c r="E586" s="109">
        <v>183883.19999999998</v>
      </c>
      <c r="F586" s="110"/>
      <c r="G586" s="109">
        <v>5.8</v>
      </c>
      <c r="H586" s="110">
        <v>150</v>
      </c>
      <c r="I586" s="111">
        <v>5090.1899999999996</v>
      </c>
      <c r="J586" s="112">
        <f t="shared" si="72"/>
        <v>3.2412912109425984E-2</v>
      </c>
      <c r="K586" s="110">
        <v>0</v>
      </c>
      <c r="L586" s="113">
        <f t="shared" si="73"/>
        <v>3677.6639999999998</v>
      </c>
      <c r="M586" s="113">
        <f t="shared" si="74"/>
        <v>870</v>
      </c>
      <c r="N586" s="113">
        <f t="shared" si="75"/>
        <v>5960.19</v>
      </c>
      <c r="O586" s="112">
        <f t="shared" si="76"/>
        <v>3.2412912109425984E-2</v>
      </c>
      <c r="P586" s="110" t="str">
        <f t="shared" si="77"/>
        <v>no</v>
      </c>
      <c r="Q586" s="114">
        <f t="shared" si="78"/>
        <v>0</v>
      </c>
      <c r="R586" s="115">
        <f t="shared" si="79"/>
        <v>0</v>
      </c>
      <c r="S586" t="e">
        <f>VLOOKUP(A586,'[4]ANEXO 01'!$B$4:$D$5,3,0)</f>
        <v>#N/A</v>
      </c>
    </row>
    <row r="587" spans="1:19" hidden="1">
      <c r="A587" s="105" t="s">
        <v>1293</v>
      </c>
      <c r="B587" s="106" t="s">
        <v>1294</v>
      </c>
      <c r="C587" s="107" t="s">
        <v>1044</v>
      </c>
      <c r="D587" s="108">
        <v>14328</v>
      </c>
      <c r="E587" s="109">
        <v>80523.360000000001</v>
      </c>
      <c r="F587" s="110"/>
      <c r="G587" s="109">
        <v>5.62</v>
      </c>
      <c r="H587" s="110">
        <v>150</v>
      </c>
      <c r="I587" s="111">
        <v>5090.1899999999996</v>
      </c>
      <c r="J587" s="112">
        <f t="shared" si="72"/>
        <v>7.3682841848626279E-2</v>
      </c>
      <c r="K587" s="110">
        <v>0</v>
      </c>
      <c r="L587" s="113">
        <f t="shared" si="73"/>
        <v>1610.4672</v>
      </c>
      <c r="M587" s="113">
        <f t="shared" si="74"/>
        <v>843</v>
      </c>
      <c r="N587" s="113">
        <f t="shared" si="75"/>
        <v>5933.19</v>
      </c>
      <c r="O587" s="112">
        <f t="shared" si="76"/>
        <v>7.3682841848626279E-2</v>
      </c>
      <c r="P587" s="110" t="str">
        <f t="shared" si="77"/>
        <v>no</v>
      </c>
      <c r="Q587" s="114">
        <f t="shared" si="78"/>
        <v>0</v>
      </c>
      <c r="R587" s="115">
        <f t="shared" si="79"/>
        <v>0</v>
      </c>
      <c r="S587" t="e">
        <f>VLOOKUP(A587,'[4]ANEXO 01'!$B$4:$D$5,3,0)</f>
        <v>#N/A</v>
      </c>
    </row>
    <row r="588" spans="1:19" hidden="1">
      <c r="A588" s="105" t="s">
        <v>1295</v>
      </c>
      <c r="B588" s="106" t="s">
        <v>1296</v>
      </c>
      <c r="C588" s="107" t="s">
        <v>1044</v>
      </c>
      <c r="D588" s="108">
        <v>32928</v>
      </c>
      <c r="E588" s="109">
        <v>135334.08000000002</v>
      </c>
      <c r="F588" s="110"/>
      <c r="G588" s="109">
        <v>4.1100000000000003</v>
      </c>
      <c r="H588" s="110">
        <v>150</v>
      </c>
      <c r="I588" s="111">
        <v>6011.19</v>
      </c>
      <c r="J588" s="112">
        <f t="shared" si="72"/>
        <v>4.8972808622927785E-2</v>
      </c>
      <c r="K588" s="110">
        <v>0</v>
      </c>
      <c r="L588" s="113">
        <f t="shared" si="73"/>
        <v>2706.6816000000003</v>
      </c>
      <c r="M588" s="113">
        <f t="shared" si="74"/>
        <v>616.5</v>
      </c>
      <c r="N588" s="113">
        <f t="shared" si="75"/>
        <v>6627.69</v>
      </c>
      <c r="O588" s="112">
        <f t="shared" si="76"/>
        <v>4.8972808622927785E-2</v>
      </c>
      <c r="P588" s="110" t="str">
        <f t="shared" si="77"/>
        <v>no</v>
      </c>
      <c r="Q588" s="114">
        <f t="shared" si="78"/>
        <v>0</v>
      </c>
      <c r="R588" s="115">
        <f t="shared" si="79"/>
        <v>0</v>
      </c>
      <c r="S588" t="e">
        <f>VLOOKUP(A588,'[4]ANEXO 01'!$B$4:$D$5,3,0)</f>
        <v>#N/A</v>
      </c>
    </row>
    <row r="589" spans="1:19" hidden="1">
      <c r="A589" s="105" t="s">
        <v>1297</v>
      </c>
      <c r="B589" s="106" t="s">
        <v>1298</v>
      </c>
      <c r="C589" s="107" t="s">
        <v>1044</v>
      </c>
      <c r="D589" s="108">
        <v>36624</v>
      </c>
      <c r="E589" s="109">
        <v>161878.07999999999</v>
      </c>
      <c r="F589" s="110"/>
      <c r="G589" s="109">
        <v>4.42</v>
      </c>
      <c r="H589" s="110">
        <v>150</v>
      </c>
      <c r="I589" s="111">
        <v>5090.1899999999996</v>
      </c>
      <c r="J589" s="112">
        <f t="shared" si="72"/>
        <v>3.5540265859343029E-2</v>
      </c>
      <c r="K589" s="110">
        <v>0</v>
      </c>
      <c r="L589" s="113">
        <f t="shared" si="73"/>
        <v>3237.5616</v>
      </c>
      <c r="M589" s="113">
        <f t="shared" si="74"/>
        <v>663</v>
      </c>
      <c r="N589" s="113">
        <f t="shared" si="75"/>
        <v>5753.19</v>
      </c>
      <c r="O589" s="112">
        <f t="shared" si="76"/>
        <v>3.5540265859343029E-2</v>
      </c>
      <c r="P589" s="110" t="str">
        <f t="shared" si="77"/>
        <v>no</v>
      </c>
      <c r="Q589" s="114">
        <f t="shared" si="78"/>
        <v>0</v>
      </c>
      <c r="R589" s="115">
        <f t="shared" si="79"/>
        <v>0</v>
      </c>
      <c r="S589" t="e">
        <f>VLOOKUP(A589,'[4]ANEXO 01'!$B$4:$D$5,3,0)</f>
        <v>#N/A</v>
      </c>
    </row>
    <row r="590" spans="1:19" hidden="1">
      <c r="A590" s="105" t="s">
        <v>1299</v>
      </c>
      <c r="B590" s="106" t="s">
        <v>1300</v>
      </c>
      <c r="C590" s="107" t="s">
        <v>1044</v>
      </c>
      <c r="D590" s="108">
        <v>149448</v>
      </c>
      <c r="E590" s="109">
        <v>623198.16</v>
      </c>
      <c r="F590" s="110"/>
      <c r="G590" s="109">
        <v>4.17</v>
      </c>
      <c r="H590" s="110">
        <v>150</v>
      </c>
      <c r="I590" s="111">
        <v>6011.19</v>
      </c>
      <c r="J590" s="112">
        <f t="shared" si="72"/>
        <v>1.0649405640093673E-2</v>
      </c>
      <c r="K590" s="110">
        <v>1</v>
      </c>
      <c r="L590" s="113">
        <f t="shared" si="73"/>
        <v>12463.9632</v>
      </c>
      <c r="M590" s="113">
        <f t="shared" si="74"/>
        <v>625.5</v>
      </c>
      <c r="N590" s="113">
        <f t="shared" si="75"/>
        <v>6636.69</v>
      </c>
      <c r="O590" s="112">
        <f t="shared" si="76"/>
        <v>1.0649405640093673E-2</v>
      </c>
      <c r="P590" s="110" t="str">
        <f t="shared" si="77"/>
        <v>control</v>
      </c>
      <c r="Q590" s="114">
        <f t="shared" si="78"/>
        <v>1</v>
      </c>
      <c r="R590" s="115">
        <f t="shared" si="79"/>
        <v>1</v>
      </c>
      <c r="S590" t="e">
        <f>VLOOKUP(A590,'[4]ANEXO 01'!$B$4:$D$5,3,0)</f>
        <v>#N/A</v>
      </c>
    </row>
    <row r="591" spans="1:19" hidden="1">
      <c r="A591" s="105" t="s">
        <v>1301</v>
      </c>
      <c r="B591" s="106" t="s">
        <v>1302</v>
      </c>
      <c r="C591" s="107" t="s">
        <v>1044</v>
      </c>
      <c r="D591" s="108">
        <v>9948</v>
      </c>
      <c r="E591" s="109">
        <v>39593.040000000001</v>
      </c>
      <c r="F591" s="110"/>
      <c r="G591" s="109">
        <v>3.98</v>
      </c>
      <c r="H591" s="110">
        <v>150</v>
      </c>
      <c r="I591" s="111">
        <v>6011.19</v>
      </c>
      <c r="J591" s="112">
        <f t="shared" si="72"/>
        <v>0.16690281928338918</v>
      </c>
      <c r="K591" s="110">
        <v>0</v>
      </c>
      <c r="L591" s="113">
        <f t="shared" si="73"/>
        <v>791.86080000000004</v>
      </c>
      <c r="M591" s="113">
        <f t="shared" si="74"/>
        <v>597</v>
      </c>
      <c r="N591" s="113">
        <f t="shared" si="75"/>
        <v>6608.19</v>
      </c>
      <c r="O591" s="112">
        <f t="shared" si="76"/>
        <v>0.16690281928338918</v>
      </c>
      <c r="P591" s="110" t="str">
        <f t="shared" si="77"/>
        <v>no</v>
      </c>
      <c r="Q591" s="114">
        <f t="shared" si="78"/>
        <v>0</v>
      </c>
      <c r="R591" s="115">
        <f t="shared" si="79"/>
        <v>0</v>
      </c>
      <c r="S591" t="e">
        <f>VLOOKUP(A591,'[4]ANEXO 01'!$B$4:$D$5,3,0)</f>
        <v>#N/A</v>
      </c>
    </row>
    <row r="592" spans="1:19" hidden="1">
      <c r="A592" s="105" t="s">
        <v>1303</v>
      </c>
      <c r="B592" s="106" t="s">
        <v>1304</v>
      </c>
      <c r="C592" s="107" t="s">
        <v>1044</v>
      </c>
      <c r="D592" s="108">
        <v>44820</v>
      </c>
      <c r="E592" s="109">
        <v>198104.4</v>
      </c>
      <c r="F592" s="110"/>
      <c r="G592" s="109">
        <v>4.42</v>
      </c>
      <c r="H592" s="110">
        <v>150</v>
      </c>
      <c r="I592" s="111">
        <v>5090.1899999999996</v>
      </c>
      <c r="J592" s="112">
        <f t="shared" si="72"/>
        <v>2.904120251746049E-2</v>
      </c>
      <c r="K592" s="110">
        <v>0</v>
      </c>
      <c r="L592" s="113">
        <f t="shared" si="73"/>
        <v>3962.0880000000002</v>
      </c>
      <c r="M592" s="113">
        <f t="shared" si="74"/>
        <v>663</v>
      </c>
      <c r="N592" s="113">
        <f t="shared" si="75"/>
        <v>5753.19</v>
      </c>
      <c r="O592" s="112">
        <f t="shared" si="76"/>
        <v>2.904120251746049E-2</v>
      </c>
      <c r="P592" s="110" t="str">
        <f t="shared" si="77"/>
        <v>no</v>
      </c>
      <c r="Q592" s="114">
        <f t="shared" si="78"/>
        <v>0</v>
      </c>
      <c r="R592" s="115">
        <f t="shared" si="79"/>
        <v>0</v>
      </c>
      <c r="S592" t="e">
        <f>VLOOKUP(A592,'[4]ANEXO 01'!$B$4:$D$5,3,0)</f>
        <v>#N/A</v>
      </c>
    </row>
    <row r="593" spans="1:19" hidden="1">
      <c r="A593" s="105" t="s">
        <v>1305</v>
      </c>
      <c r="B593" s="106" t="s">
        <v>1306</v>
      </c>
      <c r="C593" s="107" t="s">
        <v>1044</v>
      </c>
      <c r="D593" s="108">
        <v>83904</v>
      </c>
      <c r="E593" s="109">
        <v>333937.91999999998</v>
      </c>
      <c r="F593" s="110"/>
      <c r="G593" s="109">
        <v>3.98</v>
      </c>
      <c r="H593" s="110">
        <v>150</v>
      </c>
      <c r="I593" s="111">
        <v>6011.19</v>
      </c>
      <c r="J593" s="112">
        <f t="shared" si="72"/>
        <v>1.97886780872325E-2</v>
      </c>
      <c r="K593" s="110">
        <v>1</v>
      </c>
      <c r="L593" s="113">
        <f t="shared" si="73"/>
        <v>6678.7583999999997</v>
      </c>
      <c r="M593" s="113">
        <f t="shared" si="74"/>
        <v>597</v>
      </c>
      <c r="N593" s="113">
        <f t="shared" si="75"/>
        <v>6608.19</v>
      </c>
      <c r="O593" s="112">
        <f t="shared" si="76"/>
        <v>1.97886780872325E-2</v>
      </c>
      <c r="P593" s="110" t="str">
        <f t="shared" si="77"/>
        <v>control</v>
      </c>
      <c r="Q593" s="114">
        <f t="shared" si="78"/>
        <v>1</v>
      </c>
      <c r="R593" s="115">
        <f t="shared" si="79"/>
        <v>1</v>
      </c>
      <c r="S593" t="e">
        <f>VLOOKUP(A593,'[4]ANEXO 01'!$B$4:$D$5,3,0)</f>
        <v>#N/A</v>
      </c>
    </row>
    <row r="594" spans="1:19" hidden="1">
      <c r="A594" s="105" t="s">
        <v>1307</v>
      </c>
      <c r="B594" s="106" t="s">
        <v>1308</v>
      </c>
      <c r="C594" s="107" t="s">
        <v>1044</v>
      </c>
      <c r="D594" s="108">
        <v>166008</v>
      </c>
      <c r="E594" s="109">
        <v>728775.12</v>
      </c>
      <c r="F594" s="110"/>
      <c r="G594" s="109">
        <v>4.3899999999999997</v>
      </c>
      <c r="H594" s="110">
        <v>150</v>
      </c>
      <c r="I594" s="111">
        <v>6011.19</v>
      </c>
      <c r="J594" s="112">
        <f t="shared" si="72"/>
        <v>9.1519178097078831E-3</v>
      </c>
      <c r="K594" s="110">
        <v>2</v>
      </c>
      <c r="L594" s="113">
        <f t="shared" si="73"/>
        <v>14575.502399999999</v>
      </c>
      <c r="M594" s="113">
        <f t="shared" si="74"/>
        <v>658.5</v>
      </c>
      <c r="N594" s="113">
        <f t="shared" si="75"/>
        <v>6669.69</v>
      </c>
      <c r="O594" s="112">
        <f t="shared" si="76"/>
        <v>9.1519178097078831E-3</v>
      </c>
      <c r="P594" s="110" t="str">
        <f t="shared" si="77"/>
        <v>control</v>
      </c>
      <c r="Q594" s="114">
        <f t="shared" si="78"/>
        <v>2</v>
      </c>
      <c r="R594" s="115">
        <f t="shared" si="79"/>
        <v>2</v>
      </c>
      <c r="S594" t="e">
        <f>VLOOKUP(A594,'[4]ANEXO 01'!$B$4:$D$5,3,0)</f>
        <v>#N/A</v>
      </c>
    </row>
    <row r="595" spans="1:19" ht="24" hidden="1">
      <c r="A595" s="105" t="s">
        <v>1309</v>
      </c>
      <c r="B595" s="106" t="s">
        <v>1310</v>
      </c>
      <c r="C595" s="107" t="s">
        <v>1044</v>
      </c>
      <c r="D595" s="108">
        <v>31380</v>
      </c>
      <c r="E595" s="109">
        <v>143720.4</v>
      </c>
      <c r="F595" s="110"/>
      <c r="G595" s="109">
        <v>4.58</v>
      </c>
      <c r="H595" s="110">
        <v>200</v>
      </c>
      <c r="I595" s="111">
        <v>5070.42</v>
      </c>
      <c r="J595" s="112">
        <f t="shared" si="72"/>
        <v>4.1653237814534332E-2</v>
      </c>
      <c r="K595" s="110">
        <v>0</v>
      </c>
      <c r="L595" s="113">
        <f t="shared" si="73"/>
        <v>2874.4079999999999</v>
      </c>
      <c r="M595" s="113">
        <f t="shared" si="74"/>
        <v>916</v>
      </c>
      <c r="N595" s="113">
        <f t="shared" si="75"/>
        <v>5986.42</v>
      </c>
      <c r="O595" s="112">
        <f t="shared" si="76"/>
        <v>4.1653237814534332E-2</v>
      </c>
      <c r="P595" s="110" t="str">
        <f t="shared" si="77"/>
        <v>no</v>
      </c>
      <c r="Q595" s="114">
        <f t="shared" si="78"/>
        <v>0</v>
      </c>
      <c r="R595" s="115">
        <f t="shared" si="79"/>
        <v>0</v>
      </c>
      <c r="S595" t="e">
        <f>VLOOKUP(A595,'[4]ANEXO 01'!$B$4:$D$5,3,0)</f>
        <v>#N/A</v>
      </c>
    </row>
    <row r="596" spans="1:19" ht="24" hidden="1">
      <c r="A596" s="105" t="s">
        <v>1311</v>
      </c>
      <c r="B596" s="106" t="s">
        <v>1312</v>
      </c>
      <c r="C596" s="107" t="s">
        <v>1044</v>
      </c>
      <c r="D596" s="108">
        <v>28920</v>
      </c>
      <c r="E596" s="109">
        <v>137370</v>
      </c>
      <c r="F596" s="110"/>
      <c r="G596" s="109">
        <v>4.75</v>
      </c>
      <c r="H596" s="110">
        <v>150</v>
      </c>
      <c r="I596" s="111">
        <v>5090.1899999999996</v>
      </c>
      <c r="J596" s="112">
        <f t="shared" si="72"/>
        <v>4.22413190652981E-2</v>
      </c>
      <c r="K596" s="110">
        <v>0</v>
      </c>
      <c r="L596" s="113">
        <f t="shared" si="73"/>
        <v>2747.4</v>
      </c>
      <c r="M596" s="113">
        <f t="shared" si="74"/>
        <v>712.5</v>
      </c>
      <c r="N596" s="113">
        <f t="shared" si="75"/>
        <v>5802.69</v>
      </c>
      <c r="O596" s="112">
        <f t="shared" si="76"/>
        <v>4.22413190652981E-2</v>
      </c>
      <c r="P596" s="110" t="str">
        <f t="shared" si="77"/>
        <v>no</v>
      </c>
      <c r="Q596" s="114">
        <f t="shared" si="78"/>
        <v>0</v>
      </c>
      <c r="R596" s="115">
        <f t="shared" si="79"/>
        <v>0</v>
      </c>
      <c r="S596" t="e">
        <f>VLOOKUP(A596,'[4]ANEXO 01'!$B$4:$D$5,3,0)</f>
        <v>#N/A</v>
      </c>
    </row>
    <row r="597" spans="1:19" ht="24" hidden="1">
      <c r="A597" s="105" t="s">
        <v>1313</v>
      </c>
      <c r="B597" s="106" t="s">
        <v>1314</v>
      </c>
      <c r="C597" s="107" t="s">
        <v>1044</v>
      </c>
      <c r="D597" s="108">
        <v>17640</v>
      </c>
      <c r="E597" s="109">
        <v>83790</v>
      </c>
      <c r="F597" s="110"/>
      <c r="G597" s="109">
        <v>4.75</v>
      </c>
      <c r="H597" s="110">
        <v>150</v>
      </c>
      <c r="I597" s="111">
        <v>5090.1899999999996</v>
      </c>
      <c r="J597" s="112">
        <f t="shared" si="72"/>
        <v>6.9252774794128169E-2</v>
      </c>
      <c r="K597" s="110">
        <v>0</v>
      </c>
      <c r="L597" s="113">
        <f t="shared" si="73"/>
        <v>1675.8</v>
      </c>
      <c r="M597" s="113">
        <f t="shared" si="74"/>
        <v>712.5</v>
      </c>
      <c r="N597" s="113">
        <f t="shared" si="75"/>
        <v>5802.69</v>
      </c>
      <c r="O597" s="112">
        <f t="shared" si="76"/>
        <v>6.9252774794128169E-2</v>
      </c>
      <c r="P597" s="110" t="str">
        <f t="shared" si="77"/>
        <v>no</v>
      </c>
      <c r="Q597" s="114">
        <f t="shared" si="78"/>
        <v>0</v>
      </c>
      <c r="R597" s="115">
        <f t="shared" si="79"/>
        <v>0</v>
      </c>
      <c r="S597" t="e">
        <f>VLOOKUP(A597,'[4]ANEXO 01'!$B$4:$D$5,3,0)</f>
        <v>#N/A</v>
      </c>
    </row>
    <row r="598" spans="1:19" ht="24" hidden="1">
      <c r="A598" s="105" t="s">
        <v>1315</v>
      </c>
      <c r="B598" s="106" t="s">
        <v>1316</v>
      </c>
      <c r="C598" s="107" t="s">
        <v>1044</v>
      </c>
      <c r="D598" s="108">
        <v>23772</v>
      </c>
      <c r="E598" s="109">
        <v>112917</v>
      </c>
      <c r="F598" s="110"/>
      <c r="G598" s="109">
        <v>4.75</v>
      </c>
      <c r="H598" s="110">
        <v>150</v>
      </c>
      <c r="I598" s="111">
        <v>5090.1899999999996</v>
      </c>
      <c r="J598" s="112">
        <f t="shared" si="72"/>
        <v>5.1388984829565075E-2</v>
      </c>
      <c r="K598" s="110">
        <v>0</v>
      </c>
      <c r="L598" s="113">
        <f t="shared" si="73"/>
        <v>2258.34</v>
      </c>
      <c r="M598" s="113">
        <f t="shared" si="74"/>
        <v>712.5</v>
      </c>
      <c r="N598" s="113">
        <f t="shared" si="75"/>
        <v>5802.69</v>
      </c>
      <c r="O598" s="112">
        <f t="shared" si="76"/>
        <v>5.1388984829565075E-2</v>
      </c>
      <c r="P598" s="110" t="str">
        <f t="shared" si="77"/>
        <v>no</v>
      </c>
      <c r="Q598" s="114">
        <f t="shared" si="78"/>
        <v>0</v>
      </c>
      <c r="R598" s="115">
        <f t="shared" si="79"/>
        <v>0</v>
      </c>
      <c r="S598" t="e">
        <f>VLOOKUP(A598,'[4]ANEXO 01'!$B$4:$D$5,3,0)</f>
        <v>#N/A</v>
      </c>
    </row>
    <row r="599" spans="1:19" ht="24" hidden="1">
      <c r="A599" s="105" t="s">
        <v>1317</v>
      </c>
      <c r="B599" s="106" t="s">
        <v>1318</v>
      </c>
      <c r="C599" s="107" t="s">
        <v>1044</v>
      </c>
      <c r="D599" s="108">
        <v>71172</v>
      </c>
      <c r="E599" s="109">
        <v>325967.76</v>
      </c>
      <c r="F599" s="110"/>
      <c r="G599" s="109">
        <v>4.58</v>
      </c>
      <c r="H599" s="110">
        <v>200</v>
      </c>
      <c r="I599" s="111">
        <v>5070.42</v>
      </c>
      <c r="J599" s="112">
        <f t="shared" si="72"/>
        <v>1.8365067760075415E-2</v>
      </c>
      <c r="K599" s="110">
        <v>1</v>
      </c>
      <c r="L599" s="113">
        <f t="shared" si="73"/>
        <v>6519.3552</v>
      </c>
      <c r="M599" s="113">
        <f t="shared" si="74"/>
        <v>916</v>
      </c>
      <c r="N599" s="113">
        <f t="shared" si="75"/>
        <v>5986.42</v>
      </c>
      <c r="O599" s="112">
        <f t="shared" si="76"/>
        <v>1.8365067760075415E-2</v>
      </c>
      <c r="P599" s="110" t="str">
        <f t="shared" si="77"/>
        <v>control</v>
      </c>
      <c r="Q599" s="114">
        <f t="shared" si="78"/>
        <v>1</v>
      </c>
      <c r="R599" s="115">
        <f t="shared" si="79"/>
        <v>1</v>
      </c>
      <c r="S599" t="e">
        <f>VLOOKUP(A599,'[4]ANEXO 01'!$B$4:$D$5,3,0)</f>
        <v>#N/A</v>
      </c>
    </row>
    <row r="600" spans="1:19" ht="24" hidden="1">
      <c r="A600" s="105" t="s">
        <v>1319</v>
      </c>
      <c r="B600" s="106" t="s">
        <v>1320</v>
      </c>
      <c r="C600" s="107" t="s">
        <v>1044</v>
      </c>
      <c r="D600" s="108">
        <v>57984</v>
      </c>
      <c r="E600" s="109">
        <v>268465.91999999998</v>
      </c>
      <c r="F600" s="110"/>
      <c r="G600" s="109">
        <v>4.63</v>
      </c>
      <c r="H600" s="110">
        <v>150</v>
      </c>
      <c r="I600" s="111">
        <v>5090.1899999999996</v>
      </c>
      <c r="J600" s="112">
        <f t="shared" si="72"/>
        <v>2.1547204203796147E-2</v>
      </c>
      <c r="K600" s="110">
        <v>0</v>
      </c>
      <c r="L600" s="113">
        <f t="shared" si="73"/>
        <v>5369.3184000000001</v>
      </c>
      <c r="M600" s="113">
        <f t="shared" si="74"/>
        <v>694.5</v>
      </c>
      <c r="N600" s="113">
        <f t="shared" si="75"/>
        <v>5784.69</v>
      </c>
      <c r="O600" s="112">
        <f t="shared" si="76"/>
        <v>2.1547204203796147E-2</v>
      </c>
      <c r="P600" s="110" t="str">
        <f t="shared" si="77"/>
        <v>no</v>
      </c>
      <c r="Q600" s="114">
        <f t="shared" si="78"/>
        <v>0</v>
      </c>
      <c r="R600" s="115">
        <f t="shared" si="79"/>
        <v>0</v>
      </c>
      <c r="S600" t="e">
        <f>VLOOKUP(A600,'[4]ANEXO 01'!$B$4:$D$5,3,0)</f>
        <v>#N/A</v>
      </c>
    </row>
    <row r="601" spans="1:19" ht="24" hidden="1">
      <c r="A601" s="105" t="s">
        <v>1321</v>
      </c>
      <c r="B601" s="106" t="s">
        <v>1322</v>
      </c>
      <c r="C601" s="107" t="s">
        <v>1044</v>
      </c>
      <c r="D601" s="108">
        <v>61704</v>
      </c>
      <c r="E601" s="109">
        <v>295562.15999999997</v>
      </c>
      <c r="F601" s="110"/>
      <c r="G601" s="109">
        <v>4.79</v>
      </c>
      <c r="H601" s="110">
        <v>200</v>
      </c>
      <c r="I601" s="111">
        <v>5070.42</v>
      </c>
      <c r="J601" s="112">
        <f t="shared" si="72"/>
        <v>2.0396453998035476E-2</v>
      </c>
      <c r="K601" s="110">
        <v>0</v>
      </c>
      <c r="L601" s="113">
        <f t="shared" si="73"/>
        <v>5911.2431999999999</v>
      </c>
      <c r="M601" s="113">
        <f t="shared" si="74"/>
        <v>958</v>
      </c>
      <c r="N601" s="113">
        <f t="shared" si="75"/>
        <v>6028.42</v>
      </c>
      <c r="O601" s="112">
        <f t="shared" si="76"/>
        <v>2.0396453998035476E-2</v>
      </c>
      <c r="P601" s="110" t="str">
        <f t="shared" si="77"/>
        <v>no</v>
      </c>
      <c r="Q601" s="114">
        <f t="shared" si="78"/>
        <v>0</v>
      </c>
      <c r="R601" s="115">
        <f t="shared" si="79"/>
        <v>0</v>
      </c>
      <c r="S601" t="e">
        <f>VLOOKUP(A601,'[4]ANEXO 01'!$B$4:$D$5,3,0)</f>
        <v>#N/A</v>
      </c>
    </row>
    <row r="602" spans="1:19" ht="24" hidden="1">
      <c r="A602" s="105" t="s">
        <v>1323</v>
      </c>
      <c r="B602" s="106" t="s">
        <v>1324</v>
      </c>
      <c r="C602" s="107" t="s">
        <v>1044</v>
      </c>
      <c r="D602" s="108">
        <v>136356</v>
      </c>
      <c r="E602" s="109">
        <v>653145.24</v>
      </c>
      <c r="F602" s="110"/>
      <c r="G602" s="109">
        <v>4.79</v>
      </c>
      <c r="H602" s="110">
        <v>200</v>
      </c>
      <c r="I602" s="111">
        <v>5070.42</v>
      </c>
      <c r="J602" s="112">
        <f t="shared" si="72"/>
        <v>9.2298307188153125E-3</v>
      </c>
      <c r="K602" s="110">
        <v>2</v>
      </c>
      <c r="L602" s="113">
        <f t="shared" si="73"/>
        <v>13062.9048</v>
      </c>
      <c r="M602" s="113">
        <f t="shared" si="74"/>
        <v>958</v>
      </c>
      <c r="N602" s="113">
        <f t="shared" si="75"/>
        <v>6028.42</v>
      </c>
      <c r="O602" s="112">
        <f t="shared" si="76"/>
        <v>9.2298307188153125E-3</v>
      </c>
      <c r="P602" s="110" t="str">
        <f t="shared" si="77"/>
        <v>control</v>
      </c>
      <c r="Q602" s="114">
        <f t="shared" si="78"/>
        <v>2</v>
      </c>
      <c r="R602" s="115">
        <f t="shared" si="79"/>
        <v>2</v>
      </c>
      <c r="S602" t="e">
        <f>VLOOKUP(A602,'[4]ANEXO 01'!$B$4:$D$5,3,0)</f>
        <v>#N/A</v>
      </c>
    </row>
    <row r="603" spans="1:19" ht="24" hidden="1">
      <c r="A603" s="105" t="s">
        <v>1325</v>
      </c>
      <c r="B603" s="106" t="s">
        <v>1326</v>
      </c>
      <c r="C603" s="107" t="s">
        <v>1044</v>
      </c>
      <c r="D603" s="108">
        <v>43980</v>
      </c>
      <c r="E603" s="109">
        <v>203627.4</v>
      </c>
      <c r="F603" s="110"/>
      <c r="G603" s="109">
        <v>4.63</v>
      </c>
      <c r="H603" s="110">
        <v>150</v>
      </c>
      <c r="I603" s="111">
        <v>5090.1899999999996</v>
      </c>
      <c r="J603" s="112">
        <f t="shared" si="72"/>
        <v>2.8408210289970797E-2</v>
      </c>
      <c r="K603" s="110">
        <v>0</v>
      </c>
      <c r="L603" s="113">
        <f t="shared" si="73"/>
        <v>4072.5479999999998</v>
      </c>
      <c r="M603" s="113">
        <f t="shared" si="74"/>
        <v>694.5</v>
      </c>
      <c r="N603" s="113">
        <f t="shared" si="75"/>
        <v>5784.69</v>
      </c>
      <c r="O603" s="112">
        <f t="shared" si="76"/>
        <v>2.8408210289970797E-2</v>
      </c>
      <c r="P603" s="110" t="str">
        <f t="shared" si="77"/>
        <v>no</v>
      </c>
      <c r="Q603" s="114">
        <f t="shared" si="78"/>
        <v>0</v>
      </c>
      <c r="R603" s="115">
        <f t="shared" si="79"/>
        <v>0</v>
      </c>
      <c r="S603" t="e">
        <f>VLOOKUP(A603,'[4]ANEXO 01'!$B$4:$D$5,3,0)</f>
        <v>#N/A</v>
      </c>
    </row>
    <row r="604" spans="1:19" ht="24" hidden="1">
      <c r="A604" s="105" t="s">
        <v>1327</v>
      </c>
      <c r="B604" s="106" t="s">
        <v>1328</v>
      </c>
      <c r="C604" s="107" t="s">
        <v>1044</v>
      </c>
      <c r="D604" s="108">
        <v>10884</v>
      </c>
      <c r="E604" s="109">
        <v>50501.759999999995</v>
      </c>
      <c r="F604" s="110"/>
      <c r="G604" s="109">
        <v>4.6399999999999997</v>
      </c>
      <c r="H604" s="110">
        <v>150</v>
      </c>
      <c r="I604" s="111">
        <v>5090.1899999999996</v>
      </c>
      <c r="J604" s="112">
        <f t="shared" si="72"/>
        <v>0.11457402672698933</v>
      </c>
      <c r="K604" s="110">
        <v>0</v>
      </c>
      <c r="L604" s="113">
        <f t="shared" si="73"/>
        <v>1010.0351999999999</v>
      </c>
      <c r="M604" s="113">
        <f t="shared" si="74"/>
        <v>696</v>
      </c>
      <c r="N604" s="113">
        <f t="shared" si="75"/>
        <v>5786.19</v>
      </c>
      <c r="O604" s="112">
        <f t="shared" si="76"/>
        <v>0.11457402672698933</v>
      </c>
      <c r="P604" s="110" t="str">
        <f t="shared" si="77"/>
        <v>no</v>
      </c>
      <c r="Q604" s="114">
        <f t="shared" si="78"/>
        <v>0</v>
      </c>
      <c r="R604" s="115">
        <f t="shared" si="79"/>
        <v>0</v>
      </c>
      <c r="S604" t="e">
        <f>VLOOKUP(A604,'[4]ANEXO 01'!$B$4:$D$5,3,0)</f>
        <v>#N/A</v>
      </c>
    </row>
    <row r="605" spans="1:19" ht="24" hidden="1">
      <c r="A605" s="105" t="s">
        <v>1329</v>
      </c>
      <c r="B605" s="106" t="s">
        <v>1330</v>
      </c>
      <c r="C605" s="107" t="s">
        <v>1044</v>
      </c>
      <c r="D605" s="108">
        <v>52812</v>
      </c>
      <c r="E605" s="109">
        <v>241878.96</v>
      </c>
      <c r="F605" s="110"/>
      <c r="G605" s="109">
        <v>4.58</v>
      </c>
      <c r="H605" s="110">
        <v>150</v>
      </c>
      <c r="I605" s="111">
        <v>6011.19</v>
      </c>
      <c r="J605" s="112">
        <f t="shared" si="72"/>
        <v>2.7692321812529706E-2</v>
      </c>
      <c r="K605" s="110">
        <v>0</v>
      </c>
      <c r="L605" s="113">
        <f t="shared" si="73"/>
        <v>4837.5792000000001</v>
      </c>
      <c r="M605" s="113">
        <f t="shared" si="74"/>
        <v>687</v>
      </c>
      <c r="N605" s="113">
        <f t="shared" si="75"/>
        <v>6698.19</v>
      </c>
      <c r="O605" s="112">
        <f t="shared" si="76"/>
        <v>2.7692321812529706E-2</v>
      </c>
      <c r="P605" s="110" t="str">
        <f t="shared" si="77"/>
        <v>no</v>
      </c>
      <c r="Q605" s="114">
        <f t="shared" si="78"/>
        <v>0</v>
      </c>
      <c r="R605" s="115">
        <f t="shared" si="79"/>
        <v>0</v>
      </c>
      <c r="S605" t="e">
        <f>VLOOKUP(A605,'[4]ANEXO 01'!$B$4:$D$5,3,0)</f>
        <v>#N/A</v>
      </c>
    </row>
    <row r="606" spans="1:19" ht="24" hidden="1">
      <c r="A606" s="105" t="s">
        <v>1331</v>
      </c>
      <c r="B606" s="106" t="s">
        <v>1332</v>
      </c>
      <c r="C606" s="107" t="s">
        <v>1044</v>
      </c>
      <c r="D606" s="108">
        <v>19140</v>
      </c>
      <c r="E606" s="109">
        <v>90532.200000000012</v>
      </c>
      <c r="F606" s="110"/>
      <c r="G606" s="109">
        <v>4.7300000000000004</v>
      </c>
      <c r="H606" s="110">
        <v>150</v>
      </c>
      <c r="I606" s="111">
        <v>6011.19</v>
      </c>
      <c r="J606" s="112">
        <f t="shared" si="72"/>
        <v>7.423535493448738E-2</v>
      </c>
      <c r="K606" s="110">
        <v>0</v>
      </c>
      <c r="L606" s="113">
        <f t="shared" si="73"/>
        <v>1810.6440000000002</v>
      </c>
      <c r="M606" s="113">
        <f t="shared" si="74"/>
        <v>709.50000000000011</v>
      </c>
      <c r="N606" s="113">
        <f t="shared" si="75"/>
        <v>6720.69</v>
      </c>
      <c r="O606" s="112">
        <f t="shared" si="76"/>
        <v>7.423535493448738E-2</v>
      </c>
      <c r="P606" s="110" t="str">
        <f t="shared" si="77"/>
        <v>no</v>
      </c>
      <c r="Q606" s="114">
        <f t="shared" si="78"/>
        <v>0</v>
      </c>
      <c r="R606" s="115">
        <f t="shared" si="79"/>
        <v>0</v>
      </c>
      <c r="S606" t="e">
        <f>VLOOKUP(A606,'[4]ANEXO 01'!$B$4:$D$5,3,0)</f>
        <v>#N/A</v>
      </c>
    </row>
    <row r="607" spans="1:19" ht="24" hidden="1">
      <c r="A607" s="105" t="s">
        <v>1333</v>
      </c>
      <c r="B607" s="106" t="s">
        <v>1334</v>
      </c>
      <c r="C607" s="107" t="s">
        <v>1044</v>
      </c>
      <c r="D607" s="108">
        <v>27660</v>
      </c>
      <c r="E607" s="109">
        <v>130831.80000000002</v>
      </c>
      <c r="F607" s="110"/>
      <c r="G607" s="109">
        <v>4.7300000000000004</v>
      </c>
      <c r="H607" s="110">
        <v>150</v>
      </c>
      <c r="I607" s="111">
        <v>6011.19</v>
      </c>
      <c r="J607" s="112">
        <f t="shared" si="72"/>
        <v>5.136893324100103E-2</v>
      </c>
      <c r="K607" s="110">
        <v>0</v>
      </c>
      <c r="L607" s="113">
        <f t="shared" si="73"/>
        <v>2616.6360000000004</v>
      </c>
      <c r="M607" s="113">
        <f t="shared" si="74"/>
        <v>709.50000000000011</v>
      </c>
      <c r="N607" s="113">
        <f t="shared" si="75"/>
        <v>6720.69</v>
      </c>
      <c r="O607" s="112">
        <f t="shared" si="76"/>
        <v>5.136893324100103E-2</v>
      </c>
      <c r="P607" s="110" t="str">
        <f t="shared" si="77"/>
        <v>no</v>
      </c>
      <c r="Q607" s="114">
        <f t="shared" si="78"/>
        <v>0</v>
      </c>
      <c r="R607" s="115">
        <f t="shared" si="79"/>
        <v>0</v>
      </c>
      <c r="S607" t="e">
        <f>VLOOKUP(A607,'[4]ANEXO 01'!$B$4:$D$5,3,0)</f>
        <v>#N/A</v>
      </c>
    </row>
    <row r="608" spans="1:19" ht="24" hidden="1">
      <c r="A608" s="105" t="s">
        <v>1335</v>
      </c>
      <c r="B608" s="106" t="s">
        <v>1336</v>
      </c>
      <c r="C608" s="107" t="s">
        <v>1044</v>
      </c>
      <c r="D608" s="108">
        <v>24372</v>
      </c>
      <c r="E608" s="109">
        <v>110161.43999999999</v>
      </c>
      <c r="F608" s="110"/>
      <c r="G608" s="109">
        <v>4.5199999999999996</v>
      </c>
      <c r="H608" s="110">
        <v>200</v>
      </c>
      <c r="I608" s="111">
        <v>5070.42</v>
      </c>
      <c r="J608" s="112">
        <f t="shared" si="72"/>
        <v>5.4233314306712049E-2</v>
      </c>
      <c r="K608" s="110">
        <v>0</v>
      </c>
      <c r="L608" s="113">
        <f t="shared" si="73"/>
        <v>2203.2287999999999</v>
      </c>
      <c r="M608" s="113">
        <f t="shared" si="74"/>
        <v>903.99999999999989</v>
      </c>
      <c r="N608" s="113">
        <f t="shared" si="75"/>
        <v>5974.42</v>
      </c>
      <c r="O608" s="112">
        <f t="shared" si="76"/>
        <v>5.4233314306712049E-2</v>
      </c>
      <c r="P608" s="110" t="str">
        <f t="shared" si="77"/>
        <v>no</v>
      </c>
      <c r="Q608" s="114">
        <f t="shared" si="78"/>
        <v>0</v>
      </c>
      <c r="R608" s="115">
        <f t="shared" si="79"/>
        <v>0</v>
      </c>
      <c r="S608" t="e">
        <f>VLOOKUP(A608,'[4]ANEXO 01'!$B$4:$D$5,3,0)</f>
        <v>#N/A</v>
      </c>
    </row>
    <row r="609" spans="1:19" ht="24" hidden="1">
      <c r="A609" s="105" t="s">
        <v>1337</v>
      </c>
      <c r="B609" s="106" t="s">
        <v>1338</v>
      </c>
      <c r="C609" s="107" t="s">
        <v>1044</v>
      </c>
      <c r="D609" s="108">
        <v>25380</v>
      </c>
      <c r="E609" s="109">
        <v>119286</v>
      </c>
      <c r="F609" s="110"/>
      <c r="G609" s="109">
        <v>4.7</v>
      </c>
      <c r="H609" s="110">
        <v>150</v>
      </c>
      <c r="I609" s="111">
        <v>5090.1899999999996</v>
      </c>
      <c r="J609" s="112">
        <f t="shared" si="72"/>
        <v>4.8582314772898746E-2</v>
      </c>
      <c r="K609" s="110">
        <v>0</v>
      </c>
      <c r="L609" s="113">
        <f t="shared" si="73"/>
        <v>2385.7200000000003</v>
      </c>
      <c r="M609" s="113">
        <f t="shared" si="74"/>
        <v>705</v>
      </c>
      <c r="N609" s="113">
        <f t="shared" si="75"/>
        <v>5795.19</v>
      </c>
      <c r="O609" s="112">
        <f t="shared" si="76"/>
        <v>4.8582314772898746E-2</v>
      </c>
      <c r="P609" s="110" t="str">
        <f t="shared" si="77"/>
        <v>no</v>
      </c>
      <c r="Q609" s="114">
        <f t="shared" si="78"/>
        <v>0</v>
      </c>
      <c r="R609" s="115">
        <f t="shared" si="79"/>
        <v>0</v>
      </c>
      <c r="S609" t="e">
        <f>VLOOKUP(A609,'[4]ANEXO 01'!$B$4:$D$5,3,0)</f>
        <v>#N/A</v>
      </c>
    </row>
    <row r="610" spans="1:19" ht="24" hidden="1">
      <c r="A610" s="105" t="s">
        <v>1339</v>
      </c>
      <c r="B610" s="106" t="s">
        <v>1340</v>
      </c>
      <c r="C610" s="107" t="s">
        <v>1044</v>
      </c>
      <c r="D610" s="108">
        <v>27252</v>
      </c>
      <c r="E610" s="109">
        <v>128084.40000000001</v>
      </c>
      <c r="F610" s="110"/>
      <c r="G610" s="109">
        <v>4.7</v>
      </c>
      <c r="H610" s="110">
        <v>150</v>
      </c>
      <c r="I610" s="111">
        <v>5090.1899999999996</v>
      </c>
      <c r="J610" s="112">
        <f t="shared" si="72"/>
        <v>4.524508839483965E-2</v>
      </c>
      <c r="K610" s="110">
        <v>0</v>
      </c>
      <c r="L610" s="113">
        <f t="shared" si="73"/>
        <v>2561.6880000000001</v>
      </c>
      <c r="M610" s="113">
        <f t="shared" si="74"/>
        <v>705</v>
      </c>
      <c r="N610" s="113">
        <f t="shared" si="75"/>
        <v>5795.19</v>
      </c>
      <c r="O610" s="112">
        <f t="shared" si="76"/>
        <v>4.524508839483965E-2</v>
      </c>
      <c r="P610" s="110" t="str">
        <f t="shared" si="77"/>
        <v>no</v>
      </c>
      <c r="Q610" s="114">
        <f t="shared" si="78"/>
        <v>0</v>
      </c>
      <c r="R610" s="115">
        <f t="shared" si="79"/>
        <v>0</v>
      </c>
      <c r="S610" t="e">
        <f>VLOOKUP(A610,'[4]ANEXO 01'!$B$4:$D$5,3,0)</f>
        <v>#N/A</v>
      </c>
    </row>
    <row r="611" spans="1:19" ht="24" hidden="1">
      <c r="A611" s="105" t="s">
        <v>1341</v>
      </c>
      <c r="B611" s="106" t="s">
        <v>1342</v>
      </c>
      <c r="C611" s="107" t="s">
        <v>1044</v>
      </c>
      <c r="D611" s="108">
        <v>48516</v>
      </c>
      <c r="E611" s="109">
        <v>219292.31999999998</v>
      </c>
      <c r="F611" s="110"/>
      <c r="G611" s="109">
        <v>4.5199999999999996</v>
      </c>
      <c r="H611" s="110">
        <v>150</v>
      </c>
      <c r="I611" s="111">
        <v>6011.19</v>
      </c>
      <c r="J611" s="112">
        <f t="shared" si="72"/>
        <v>3.0503530629800442E-2</v>
      </c>
      <c r="K611" s="110">
        <v>0</v>
      </c>
      <c r="L611" s="113">
        <f t="shared" si="73"/>
        <v>4385.8463999999994</v>
      </c>
      <c r="M611" s="113">
        <f t="shared" si="74"/>
        <v>677.99999999999989</v>
      </c>
      <c r="N611" s="113">
        <f t="shared" si="75"/>
        <v>6689.19</v>
      </c>
      <c r="O611" s="112">
        <f t="shared" si="76"/>
        <v>3.0503530629800442E-2</v>
      </c>
      <c r="P611" s="110" t="str">
        <f t="shared" si="77"/>
        <v>no</v>
      </c>
      <c r="Q611" s="114">
        <f t="shared" si="78"/>
        <v>0</v>
      </c>
      <c r="R611" s="115">
        <f t="shared" si="79"/>
        <v>0</v>
      </c>
      <c r="S611" t="e">
        <f>VLOOKUP(A611,'[4]ANEXO 01'!$B$4:$D$5,3,0)</f>
        <v>#N/A</v>
      </c>
    </row>
    <row r="612" spans="1:19" ht="24" hidden="1">
      <c r="A612" s="105" t="s">
        <v>1343</v>
      </c>
      <c r="B612" s="106" t="s">
        <v>1344</v>
      </c>
      <c r="C612" s="107" t="s">
        <v>1044</v>
      </c>
      <c r="D612" s="108">
        <v>18084</v>
      </c>
      <c r="E612" s="109">
        <v>84994.8</v>
      </c>
      <c r="F612" s="110"/>
      <c r="G612" s="109">
        <v>4.7</v>
      </c>
      <c r="H612" s="110">
        <v>150</v>
      </c>
      <c r="I612" s="111">
        <v>5090.1899999999996</v>
      </c>
      <c r="J612" s="112">
        <f t="shared" si="72"/>
        <v>6.818287707012663E-2</v>
      </c>
      <c r="K612" s="110">
        <v>0</v>
      </c>
      <c r="L612" s="113">
        <f t="shared" si="73"/>
        <v>1699.8960000000002</v>
      </c>
      <c r="M612" s="113">
        <f t="shared" si="74"/>
        <v>705</v>
      </c>
      <c r="N612" s="113">
        <f t="shared" si="75"/>
        <v>5795.19</v>
      </c>
      <c r="O612" s="112">
        <f t="shared" si="76"/>
        <v>6.818287707012663E-2</v>
      </c>
      <c r="P612" s="110" t="str">
        <f t="shared" si="77"/>
        <v>no</v>
      </c>
      <c r="Q612" s="114">
        <f t="shared" si="78"/>
        <v>0</v>
      </c>
      <c r="R612" s="115">
        <f t="shared" si="79"/>
        <v>0</v>
      </c>
      <c r="S612" t="e">
        <f>VLOOKUP(A612,'[4]ANEXO 01'!$B$4:$D$5,3,0)</f>
        <v>#N/A</v>
      </c>
    </row>
    <row r="613" spans="1:19" hidden="1">
      <c r="A613" s="105" t="s">
        <v>1345</v>
      </c>
      <c r="B613" s="106" t="s">
        <v>1346</v>
      </c>
      <c r="C613" s="107" t="s">
        <v>1044</v>
      </c>
      <c r="D613" s="108">
        <v>16760</v>
      </c>
      <c r="E613" s="109">
        <v>80950.8</v>
      </c>
      <c r="F613" s="110"/>
      <c r="G613" s="109">
        <v>4.83</v>
      </c>
      <c r="H613" s="110">
        <v>200</v>
      </c>
      <c r="I613" s="111">
        <v>5070.42</v>
      </c>
      <c r="J613" s="112">
        <f t="shared" si="72"/>
        <v>7.4568997465126963E-2</v>
      </c>
      <c r="K613" s="110">
        <v>0</v>
      </c>
      <c r="L613" s="113">
        <f t="shared" si="73"/>
        <v>1619.0160000000001</v>
      </c>
      <c r="M613" s="113">
        <f t="shared" si="74"/>
        <v>966</v>
      </c>
      <c r="N613" s="113">
        <f t="shared" si="75"/>
        <v>6036.42</v>
      </c>
      <c r="O613" s="112">
        <f t="shared" si="76"/>
        <v>7.4568997465126963E-2</v>
      </c>
      <c r="P613" s="110" t="str">
        <f t="shared" si="77"/>
        <v>no</v>
      </c>
      <c r="Q613" s="114">
        <f t="shared" si="78"/>
        <v>0</v>
      </c>
      <c r="R613" s="115">
        <f t="shared" si="79"/>
        <v>0</v>
      </c>
      <c r="S613" t="e">
        <f>VLOOKUP(A613,'[4]ANEXO 01'!$B$4:$D$5,3,0)</f>
        <v>#N/A</v>
      </c>
    </row>
    <row r="614" spans="1:19" hidden="1">
      <c r="A614" s="105" t="s">
        <v>1347</v>
      </c>
      <c r="B614" s="106" t="s">
        <v>1348</v>
      </c>
      <c r="C614" s="107" t="s">
        <v>1044</v>
      </c>
      <c r="D614" s="108">
        <v>36880</v>
      </c>
      <c r="E614" s="109">
        <v>169648</v>
      </c>
      <c r="F614" s="110"/>
      <c r="G614" s="109">
        <v>4.5999999999999996</v>
      </c>
      <c r="H614" s="110">
        <v>200</v>
      </c>
      <c r="I614" s="111">
        <v>5070.42</v>
      </c>
      <c r="J614" s="112">
        <f t="shared" si="72"/>
        <v>3.531087899651042E-2</v>
      </c>
      <c r="K614" s="110">
        <v>0</v>
      </c>
      <c r="L614" s="113">
        <f t="shared" si="73"/>
        <v>3392.96</v>
      </c>
      <c r="M614" s="113">
        <f t="shared" si="74"/>
        <v>919.99999999999989</v>
      </c>
      <c r="N614" s="113">
        <f t="shared" si="75"/>
        <v>5990.42</v>
      </c>
      <c r="O614" s="112">
        <f t="shared" si="76"/>
        <v>3.531087899651042E-2</v>
      </c>
      <c r="P614" s="110" t="str">
        <f t="shared" si="77"/>
        <v>no</v>
      </c>
      <c r="Q614" s="114">
        <f t="shared" si="78"/>
        <v>0</v>
      </c>
      <c r="R614" s="115">
        <f t="shared" si="79"/>
        <v>0</v>
      </c>
      <c r="S614" t="e">
        <f>VLOOKUP(A614,'[4]ANEXO 01'!$B$4:$D$5,3,0)</f>
        <v>#N/A</v>
      </c>
    </row>
    <row r="615" spans="1:19" hidden="1">
      <c r="A615" s="105" t="s">
        <v>1349</v>
      </c>
      <c r="B615" s="106" t="s">
        <v>1350</v>
      </c>
      <c r="C615" s="107" t="s">
        <v>1044</v>
      </c>
      <c r="D615" s="108">
        <v>45200</v>
      </c>
      <c r="E615" s="109">
        <v>207919.99999999997</v>
      </c>
      <c r="F615" s="110"/>
      <c r="G615" s="109">
        <v>4.5999999999999996</v>
      </c>
      <c r="H615" s="110">
        <v>200</v>
      </c>
      <c r="I615" s="111">
        <v>5070.42</v>
      </c>
      <c r="J615" s="112">
        <f t="shared" si="72"/>
        <v>2.8811177375913818E-2</v>
      </c>
      <c r="K615" s="110">
        <v>0</v>
      </c>
      <c r="L615" s="113">
        <f t="shared" si="73"/>
        <v>4158.3999999999996</v>
      </c>
      <c r="M615" s="113">
        <f t="shared" si="74"/>
        <v>919.99999999999989</v>
      </c>
      <c r="N615" s="113">
        <f t="shared" si="75"/>
        <v>5990.42</v>
      </c>
      <c r="O615" s="112">
        <f t="shared" si="76"/>
        <v>2.8811177375913818E-2</v>
      </c>
      <c r="P615" s="110" t="str">
        <f t="shared" si="77"/>
        <v>no</v>
      </c>
      <c r="Q615" s="114">
        <f t="shared" si="78"/>
        <v>0</v>
      </c>
      <c r="R615" s="115">
        <f t="shared" si="79"/>
        <v>0</v>
      </c>
      <c r="S615" t="e">
        <f>VLOOKUP(A615,'[4]ANEXO 01'!$B$4:$D$5,3,0)</f>
        <v>#N/A</v>
      </c>
    </row>
    <row r="616" spans="1:19" hidden="1">
      <c r="A616" s="105" t="s">
        <v>1351</v>
      </c>
      <c r="B616" s="106" t="s">
        <v>1352</v>
      </c>
      <c r="C616" s="107" t="s">
        <v>1044</v>
      </c>
      <c r="D616" s="108">
        <v>56810</v>
      </c>
      <c r="E616" s="109">
        <v>522651.99999999994</v>
      </c>
      <c r="F616" s="110"/>
      <c r="G616" s="109">
        <v>9.1999999999999993</v>
      </c>
      <c r="H616" s="110">
        <v>103</v>
      </c>
      <c r="I616" s="111">
        <v>5090</v>
      </c>
      <c r="J616" s="112">
        <f t="shared" si="72"/>
        <v>1.1551854771434915E-2</v>
      </c>
      <c r="K616" s="110">
        <v>1</v>
      </c>
      <c r="L616" s="113">
        <f t="shared" si="73"/>
        <v>10453.039999999999</v>
      </c>
      <c r="M616" s="113">
        <f t="shared" si="74"/>
        <v>947.59999999999991</v>
      </c>
      <c r="N616" s="113">
        <f t="shared" si="75"/>
        <v>6037.6</v>
      </c>
      <c r="O616" s="112">
        <f t="shared" si="76"/>
        <v>1.1551854771434915E-2</v>
      </c>
      <c r="P616" s="110" t="str">
        <f t="shared" si="77"/>
        <v>control</v>
      </c>
      <c r="Q616" s="114">
        <f t="shared" si="78"/>
        <v>1</v>
      </c>
      <c r="R616" s="115">
        <f t="shared" si="79"/>
        <v>1</v>
      </c>
      <c r="S616" t="e">
        <f>VLOOKUP(A616,'[4]ANEXO 01'!$B$4:$D$5,3,0)</f>
        <v>#N/A</v>
      </c>
    </row>
    <row r="617" spans="1:19" hidden="1">
      <c r="A617" s="105" t="s">
        <v>1353</v>
      </c>
      <c r="B617" s="106" t="s">
        <v>1354</v>
      </c>
      <c r="C617" s="107" t="s">
        <v>1044</v>
      </c>
      <c r="D617" s="108">
        <v>17729</v>
      </c>
      <c r="E617" s="109">
        <v>62051.5</v>
      </c>
      <c r="F617" s="110"/>
      <c r="G617" s="109">
        <v>3.5</v>
      </c>
      <c r="H617" s="110">
        <v>103</v>
      </c>
      <c r="I617" s="111">
        <v>5090</v>
      </c>
      <c r="J617" s="112">
        <f t="shared" si="72"/>
        <v>8.7838327840584027E-2</v>
      </c>
      <c r="K617" s="110">
        <v>0</v>
      </c>
      <c r="L617" s="113">
        <f t="shared" si="73"/>
        <v>1241.03</v>
      </c>
      <c r="M617" s="113">
        <f t="shared" si="74"/>
        <v>360.5</v>
      </c>
      <c r="N617" s="113">
        <f t="shared" si="75"/>
        <v>5450.5</v>
      </c>
      <c r="O617" s="112">
        <f t="shared" si="76"/>
        <v>8.7838327840584027E-2</v>
      </c>
      <c r="P617" s="110" t="str">
        <f t="shared" si="77"/>
        <v>no</v>
      </c>
      <c r="Q617" s="114">
        <f t="shared" si="78"/>
        <v>0</v>
      </c>
      <c r="R617" s="115">
        <f t="shared" si="79"/>
        <v>0</v>
      </c>
      <c r="S617" t="e">
        <f>VLOOKUP(A617,'[4]ANEXO 01'!$B$4:$D$5,3,0)</f>
        <v>#N/A</v>
      </c>
    </row>
    <row r="618" spans="1:19" hidden="1">
      <c r="A618" s="105" t="s">
        <v>1355</v>
      </c>
      <c r="B618" s="106" t="s">
        <v>1356</v>
      </c>
      <c r="C618" s="107" t="s">
        <v>1044</v>
      </c>
      <c r="D618" s="108">
        <v>85425</v>
      </c>
      <c r="E618" s="109">
        <v>253712.25000000003</v>
      </c>
      <c r="F618" s="110"/>
      <c r="G618" s="109">
        <v>2.97</v>
      </c>
      <c r="H618" s="110">
        <v>60</v>
      </c>
      <c r="I618" s="111">
        <v>2800</v>
      </c>
      <c r="J618" s="112">
        <f t="shared" si="72"/>
        <v>1.1738495086461137E-2</v>
      </c>
      <c r="K618" s="110">
        <v>1</v>
      </c>
      <c r="L618" s="113">
        <f t="shared" si="73"/>
        <v>5074.2450000000008</v>
      </c>
      <c r="M618" s="113">
        <f t="shared" si="74"/>
        <v>178.20000000000002</v>
      </c>
      <c r="N618" s="113">
        <f t="shared" si="75"/>
        <v>2978.2</v>
      </c>
      <c r="O618" s="112">
        <f t="shared" si="76"/>
        <v>1.1738495086461137E-2</v>
      </c>
      <c r="P618" s="110" t="str">
        <f t="shared" si="77"/>
        <v>control</v>
      </c>
      <c r="Q618" s="114">
        <f t="shared" si="78"/>
        <v>1</v>
      </c>
      <c r="R618" s="115">
        <f t="shared" si="79"/>
        <v>1</v>
      </c>
      <c r="S618" t="e">
        <f>VLOOKUP(A618,'[4]ANEXO 01'!$B$4:$D$5,3,0)</f>
        <v>#N/A</v>
      </c>
    </row>
    <row r="619" spans="1:19" hidden="1">
      <c r="A619" s="105" t="s">
        <v>1357</v>
      </c>
      <c r="B619" s="106" t="s">
        <v>1358</v>
      </c>
      <c r="C619" s="107" t="s">
        <v>1044</v>
      </c>
      <c r="D619" s="108">
        <v>93208</v>
      </c>
      <c r="E619" s="109">
        <v>403590.64</v>
      </c>
      <c r="F619" s="110"/>
      <c r="G619" s="109">
        <v>4.33</v>
      </c>
      <c r="H619" s="110">
        <v>60</v>
      </c>
      <c r="I619" s="111">
        <v>2800</v>
      </c>
      <c r="J619" s="112">
        <f t="shared" si="72"/>
        <v>7.5814444061438092E-3</v>
      </c>
      <c r="K619" s="110">
        <v>2</v>
      </c>
      <c r="L619" s="113">
        <f t="shared" si="73"/>
        <v>8071.8128000000006</v>
      </c>
      <c r="M619" s="113">
        <f t="shared" si="74"/>
        <v>259.8</v>
      </c>
      <c r="N619" s="113">
        <f t="shared" si="75"/>
        <v>3059.8</v>
      </c>
      <c r="O619" s="112">
        <f t="shared" si="76"/>
        <v>7.5814444061438092E-3</v>
      </c>
      <c r="P619" s="110" t="str">
        <f t="shared" si="77"/>
        <v>control</v>
      </c>
      <c r="Q619" s="114">
        <f t="shared" si="78"/>
        <v>2</v>
      </c>
      <c r="R619" s="115">
        <f t="shared" si="79"/>
        <v>2</v>
      </c>
      <c r="S619" t="e">
        <f>VLOOKUP(A619,'[4]ANEXO 01'!$B$4:$D$5,3,0)</f>
        <v>#N/A</v>
      </c>
    </row>
    <row r="620" spans="1:19" hidden="1">
      <c r="A620" s="105" t="s">
        <v>1359</v>
      </c>
      <c r="B620" s="106" t="s">
        <v>1360</v>
      </c>
      <c r="C620" s="107" t="s">
        <v>1044</v>
      </c>
      <c r="D620" s="108">
        <v>13007</v>
      </c>
      <c r="E620" s="109">
        <v>78952.490000000005</v>
      </c>
      <c r="F620" s="110"/>
      <c r="G620" s="109">
        <v>6.07</v>
      </c>
      <c r="H620" s="110">
        <v>60</v>
      </c>
      <c r="I620" s="111">
        <v>2800</v>
      </c>
      <c r="J620" s="112">
        <f t="shared" si="72"/>
        <v>4.0077266720783593E-2</v>
      </c>
      <c r="K620" s="110">
        <v>0</v>
      </c>
      <c r="L620" s="113">
        <f t="shared" si="73"/>
        <v>1579.0498000000002</v>
      </c>
      <c r="M620" s="113">
        <f t="shared" si="74"/>
        <v>364.20000000000005</v>
      </c>
      <c r="N620" s="113">
        <f t="shared" si="75"/>
        <v>3164.2</v>
      </c>
      <c r="O620" s="112">
        <f t="shared" si="76"/>
        <v>4.0077266720783593E-2</v>
      </c>
      <c r="P620" s="110" t="str">
        <f t="shared" si="77"/>
        <v>no</v>
      </c>
      <c r="Q620" s="114">
        <f t="shared" si="78"/>
        <v>0</v>
      </c>
      <c r="R620" s="115">
        <f t="shared" si="79"/>
        <v>0</v>
      </c>
      <c r="S620" t="e">
        <f>VLOOKUP(A620,'[4]ANEXO 01'!$B$4:$D$5,3,0)</f>
        <v>#N/A</v>
      </c>
    </row>
    <row r="621" spans="1:19" hidden="1">
      <c r="A621" s="105" t="s">
        <v>1361</v>
      </c>
      <c r="B621" s="106" t="s">
        <v>1362</v>
      </c>
      <c r="C621" s="107" t="s">
        <v>1044</v>
      </c>
      <c r="D621" s="108">
        <v>124320</v>
      </c>
      <c r="E621" s="109">
        <v>93240</v>
      </c>
      <c r="F621" s="110"/>
      <c r="G621" s="109">
        <v>0.75</v>
      </c>
      <c r="H621" s="110">
        <v>70</v>
      </c>
      <c r="I621" s="111">
        <v>2800</v>
      </c>
      <c r="J621" s="112">
        <f t="shared" si="72"/>
        <v>3.0593093093093094E-2</v>
      </c>
      <c r="K621" s="110">
        <v>0</v>
      </c>
      <c r="L621" s="113">
        <f t="shared" si="73"/>
        <v>1864.8</v>
      </c>
      <c r="M621" s="113">
        <f t="shared" si="74"/>
        <v>52.5</v>
      </c>
      <c r="N621" s="113">
        <f t="shared" si="75"/>
        <v>2852.5</v>
      </c>
      <c r="O621" s="112">
        <f t="shared" si="76"/>
        <v>3.0593093093093094E-2</v>
      </c>
      <c r="P621" s="110" t="str">
        <f t="shared" si="77"/>
        <v>no</v>
      </c>
      <c r="Q621" s="114">
        <f t="shared" si="78"/>
        <v>0</v>
      </c>
      <c r="R621" s="115">
        <f t="shared" si="79"/>
        <v>0</v>
      </c>
      <c r="S621" t="e">
        <f>VLOOKUP(A621,'[4]ANEXO 01'!$B$4:$D$5,3,0)</f>
        <v>#N/A</v>
      </c>
    </row>
    <row r="622" spans="1:19" hidden="1">
      <c r="A622" s="105" t="s">
        <v>1363</v>
      </c>
      <c r="B622" s="106" t="s">
        <v>1364</v>
      </c>
      <c r="C622" s="107" t="s">
        <v>1044</v>
      </c>
      <c r="D622" s="108">
        <v>101723</v>
      </c>
      <c r="E622" s="109">
        <v>94602.39</v>
      </c>
      <c r="F622" s="110"/>
      <c r="G622" s="109">
        <v>0.93</v>
      </c>
      <c r="H622" s="110">
        <v>70</v>
      </c>
      <c r="I622" s="111">
        <v>2800</v>
      </c>
      <c r="J622" s="112">
        <f t="shared" si="72"/>
        <v>3.0285704198382304E-2</v>
      </c>
      <c r="K622" s="110">
        <v>0</v>
      </c>
      <c r="L622" s="113">
        <f t="shared" si="73"/>
        <v>1892.0478000000001</v>
      </c>
      <c r="M622" s="113">
        <f t="shared" si="74"/>
        <v>65.100000000000009</v>
      </c>
      <c r="N622" s="113">
        <f t="shared" si="75"/>
        <v>2865.1</v>
      </c>
      <c r="O622" s="112">
        <f t="shared" si="76"/>
        <v>3.0285704198382304E-2</v>
      </c>
      <c r="P622" s="110" t="str">
        <f t="shared" si="77"/>
        <v>no</v>
      </c>
      <c r="Q622" s="114">
        <f t="shared" si="78"/>
        <v>0</v>
      </c>
      <c r="R622" s="115">
        <f t="shared" si="79"/>
        <v>0</v>
      </c>
      <c r="S622" t="e">
        <f>VLOOKUP(A622,'[4]ANEXO 01'!$B$4:$D$5,3,0)</f>
        <v>#N/A</v>
      </c>
    </row>
    <row r="623" spans="1:19" hidden="1">
      <c r="A623" s="105" t="s">
        <v>1365</v>
      </c>
      <c r="B623" s="106" t="s">
        <v>1366</v>
      </c>
      <c r="C623" s="107" t="s">
        <v>1044</v>
      </c>
      <c r="D623" s="108">
        <v>548462</v>
      </c>
      <c r="E623" s="109">
        <v>674608.26</v>
      </c>
      <c r="F623" s="110"/>
      <c r="G623" s="109">
        <v>1.23</v>
      </c>
      <c r="H623" s="110">
        <v>70</v>
      </c>
      <c r="I623" s="111">
        <v>2800</v>
      </c>
      <c r="J623" s="112">
        <f t="shared" si="72"/>
        <v>4.2781865730490759E-3</v>
      </c>
      <c r="K623" s="110">
        <v>4</v>
      </c>
      <c r="L623" s="113">
        <f t="shared" si="73"/>
        <v>13492.165200000001</v>
      </c>
      <c r="M623" s="113">
        <f t="shared" si="74"/>
        <v>86.1</v>
      </c>
      <c r="N623" s="113">
        <f t="shared" si="75"/>
        <v>2886.1</v>
      </c>
      <c r="O623" s="112">
        <f t="shared" si="76"/>
        <v>4.2781865730490759E-3</v>
      </c>
      <c r="P623" s="110" t="str">
        <f t="shared" si="77"/>
        <v>control</v>
      </c>
      <c r="Q623" s="114">
        <f t="shared" si="78"/>
        <v>4</v>
      </c>
      <c r="R623" s="115">
        <f t="shared" si="79"/>
        <v>4</v>
      </c>
      <c r="S623" t="e">
        <f>VLOOKUP(A623,'[4]ANEXO 01'!$B$4:$D$5,3,0)</f>
        <v>#N/A</v>
      </c>
    </row>
    <row r="624" spans="1:19" hidden="1">
      <c r="A624" s="105" t="s">
        <v>1367</v>
      </c>
      <c r="B624" s="106" t="s">
        <v>1368</v>
      </c>
      <c r="C624" s="107" t="s">
        <v>1044</v>
      </c>
      <c r="D624" s="108">
        <v>78424</v>
      </c>
      <c r="E624" s="109">
        <v>130968.07999999999</v>
      </c>
      <c r="F624" s="110"/>
      <c r="G624" s="109">
        <v>1.67</v>
      </c>
      <c r="H624" s="110">
        <v>70</v>
      </c>
      <c r="I624" s="111">
        <v>3900</v>
      </c>
      <c r="J624" s="112">
        <f t="shared" si="72"/>
        <v>3.0670832160019451E-2</v>
      </c>
      <c r="K624" s="110">
        <v>0</v>
      </c>
      <c r="L624" s="113">
        <f t="shared" si="73"/>
        <v>2619.3615999999997</v>
      </c>
      <c r="M624" s="113">
        <f t="shared" si="74"/>
        <v>116.89999999999999</v>
      </c>
      <c r="N624" s="113">
        <f t="shared" si="75"/>
        <v>4016.9</v>
      </c>
      <c r="O624" s="112">
        <f t="shared" si="76"/>
        <v>3.0670832160019451E-2</v>
      </c>
      <c r="P624" s="110" t="str">
        <f t="shared" si="77"/>
        <v>no</v>
      </c>
      <c r="Q624" s="114">
        <f t="shared" si="78"/>
        <v>0</v>
      </c>
      <c r="R624" s="115">
        <f t="shared" si="79"/>
        <v>0</v>
      </c>
      <c r="S624" t="e">
        <f>VLOOKUP(A624,'[4]ANEXO 01'!$B$4:$D$5,3,0)</f>
        <v>#N/A</v>
      </c>
    </row>
    <row r="625" spans="1:19" hidden="1">
      <c r="A625" s="105" t="s">
        <v>1369</v>
      </c>
      <c r="B625" s="106" t="s">
        <v>1370</v>
      </c>
      <c r="C625" s="107" t="s">
        <v>1044</v>
      </c>
      <c r="D625" s="108">
        <v>1008343</v>
      </c>
      <c r="E625" s="109">
        <v>1794850.54</v>
      </c>
      <c r="F625" s="110"/>
      <c r="G625" s="109">
        <v>1.78</v>
      </c>
      <c r="H625" s="110">
        <v>70</v>
      </c>
      <c r="I625" s="111">
        <v>2800</v>
      </c>
      <c r="J625" s="112">
        <f t="shared" si="72"/>
        <v>1.6294392958201411E-3</v>
      </c>
      <c r="K625" s="110">
        <v>4</v>
      </c>
      <c r="L625" s="113">
        <f t="shared" si="73"/>
        <v>35897.010800000004</v>
      </c>
      <c r="M625" s="113">
        <f t="shared" si="74"/>
        <v>124.60000000000001</v>
      </c>
      <c r="N625" s="113">
        <f t="shared" si="75"/>
        <v>2924.6</v>
      </c>
      <c r="O625" s="112">
        <f t="shared" si="76"/>
        <v>1.6294392958201411E-3</v>
      </c>
      <c r="P625" s="110" t="str">
        <f t="shared" si="77"/>
        <v>control</v>
      </c>
      <c r="Q625" s="114">
        <f t="shared" si="78"/>
        <v>12</v>
      </c>
      <c r="R625" s="115">
        <f t="shared" si="79"/>
        <v>4</v>
      </c>
      <c r="S625" t="e">
        <f>VLOOKUP(A625,'[4]ANEXO 01'!$B$4:$D$5,3,0)</f>
        <v>#N/A</v>
      </c>
    </row>
    <row r="626" spans="1:19" hidden="1">
      <c r="A626" s="105" t="s">
        <v>1371</v>
      </c>
      <c r="B626" s="106" t="s">
        <v>1372</v>
      </c>
      <c r="C626" s="107" t="s">
        <v>1044</v>
      </c>
      <c r="D626" s="108">
        <v>120726</v>
      </c>
      <c r="E626" s="109">
        <v>293364.18</v>
      </c>
      <c r="F626" s="110"/>
      <c r="G626" s="109">
        <v>2.4300000000000002</v>
      </c>
      <c r="H626" s="110">
        <v>70</v>
      </c>
      <c r="I626" s="111">
        <v>2800</v>
      </c>
      <c r="J626" s="112">
        <f t="shared" si="72"/>
        <v>1.0124276249404408E-2</v>
      </c>
      <c r="K626" s="110">
        <v>1</v>
      </c>
      <c r="L626" s="113">
        <f t="shared" si="73"/>
        <v>5867.2835999999998</v>
      </c>
      <c r="M626" s="113">
        <f t="shared" si="74"/>
        <v>170.10000000000002</v>
      </c>
      <c r="N626" s="113">
        <f t="shared" si="75"/>
        <v>2970.1</v>
      </c>
      <c r="O626" s="112">
        <f t="shared" si="76"/>
        <v>1.0124276249404408E-2</v>
      </c>
      <c r="P626" s="110" t="str">
        <f t="shared" si="77"/>
        <v>control</v>
      </c>
      <c r="Q626" s="114">
        <f t="shared" si="78"/>
        <v>1</v>
      </c>
      <c r="R626" s="115">
        <f t="shared" si="79"/>
        <v>1</v>
      </c>
      <c r="S626" t="e">
        <f>VLOOKUP(A626,'[4]ANEXO 01'!$B$4:$D$5,3,0)</f>
        <v>#N/A</v>
      </c>
    </row>
    <row r="627" spans="1:19" hidden="1">
      <c r="A627" s="105" t="s">
        <v>1373</v>
      </c>
      <c r="B627" s="106" t="s">
        <v>1374</v>
      </c>
      <c r="C627" s="107" t="s">
        <v>1375</v>
      </c>
      <c r="D627" s="108">
        <v>116124</v>
      </c>
      <c r="E627" s="109">
        <v>603844.80000000005</v>
      </c>
      <c r="F627" s="110"/>
      <c r="G627" s="109">
        <v>5.2</v>
      </c>
      <c r="H627" s="110">
        <v>140</v>
      </c>
      <c r="I627" s="111">
        <v>6200.2800000000007</v>
      </c>
      <c r="J627" s="112">
        <f t="shared" si="72"/>
        <v>1.1473610437648879E-2</v>
      </c>
      <c r="K627" s="110">
        <v>1</v>
      </c>
      <c r="L627" s="113">
        <f t="shared" si="73"/>
        <v>12076.896000000001</v>
      </c>
      <c r="M627" s="113">
        <f t="shared" si="74"/>
        <v>728</v>
      </c>
      <c r="N627" s="113">
        <f t="shared" si="75"/>
        <v>6928.2800000000007</v>
      </c>
      <c r="O627" s="112">
        <f t="shared" si="76"/>
        <v>1.1473610437648879E-2</v>
      </c>
      <c r="P627" s="110" t="str">
        <f t="shared" si="77"/>
        <v>control</v>
      </c>
      <c r="Q627" s="114">
        <f t="shared" si="78"/>
        <v>1</v>
      </c>
      <c r="R627" s="115">
        <f t="shared" si="79"/>
        <v>1</v>
      </c>
      <c r="S627" t="e">
        <f>VLOOKUP(A627,'[4]ANEXO 01'!$B$4:$D$5,3,0)</f>
        <v>#N/A</v>
      </c>
    </row>
    <row r="628" spans="1:19" hidden="1">
      <c r="A628" s="105" t="s">
        <v>1376</v>
      </c>
      <c r="B628" s="106" t="s">
        <v>1377</v>
      </c>
      <c r="C628" s="107" t="s">
        <v>1375</v>
      </c>
      <c r="D628" s="108">
        <v>4164380</v>
      </c>
      <c r="E628" s="109">
        <v>3997804.8</v>
      </c>
      <c r="F628" s="110"/>
      <c r="G628" s="109">
        <v>0.96</v>
      </c>
      <c r="H628" s="110">
        <v>200</v>
      </c>
      <c r="I628" s="111">
        <v>5070.42</v>
      </c>
      <c r="J628" s="112">
        <f t="shared" si="72"/>
        <v>1.3163274004773821E-3</v>
      </c>
      <c r="K628" s="110">
        <v>4</v>
      </c>
      <c r="L628" s="113">
        <f t="shared" si="73"/>
        <v>79956.096000000005</v>
      </c>
      <c r="M628" s="113">
        <f t="shared" si="74"/>
        <v>192</v>
      </c>
      <c r="N628" s="113">
        <f t="shared" si="75"/>
        <v>5262.42</v>
      </c>
      <c r="O628" s="112">
        <f t="shared" si="76"/>
        <v>1.3163274004773821E-3</v>
      </c>
      <c r="P628" s="110" t="str">
        <f t="shared" si="77"/>
        <v>control</v>
      </c>
      <c r="Q628" s="114">
        <f t="shared" si="78"/>
        <v>15</v>
      </c>
      <c r="R628" s="115">
        <f t="shared" si="79"/>
        <v>4</v>
      </c>
      <c r="S628" t="e">
        <f>VLOOKUP(A628,'[4]ANEXO 01'!$B$4:$D$5,3,0)</f>
        <v>#N/A</v>
      </c>
    </row>
    <row r="629" spans="1:19" hidden="1">
      <c r="A629" s="105" t="s">
        <v>1378</v>
      </c>
      <c r="B629" s="106" t="s">
        <v>1379</v>
      </c>
      <c r="C629" s="107" t="s">
        <v>1375</v>
      </c>
      <c r="D629" s="108">
        <v>865300</v>
      </c>
      <c r="E629" s="109">
        <v>250936.99999999997</v>
      </c>
      <c r="F629" s="110"/>
      <c r="G629" s="109">
        <v>0.28999999999999998</v>
      </c>
      <c r="H629" s="110">
        <v>200</v>
      </c>
      <c r="I629" s="111">
        <v>5070.42</v>
      </c>
      <c r="J629" s="112">
        <f t="shared" si="72"/>
        <v>2.043708181734858E-2</v>
      </c>
      <c r="K629" s="110">
        <v>0</v>
      </c>
      <c r="L629" s="113">
        <f t="shared" si="73"/>
        <v>5018.74</v>
      </c>
      <c r="M629" s="113">
        <f t="shared" si="74"/>
        <v>57.999999999999993</v>
      </c>
      <c r="N629" s="113">
        <f t="shared" si="75"/>
        <v>5128.42</v>
      </c>
      <c r="O629" s="112">
        <f t="shared" si="76"/>
        <v>2.043708181734858E-2</v>
      </c>
      <c r="P629" s="110" t="str">
        <f t="shared" si="77"/>
        <v>no</v>
      </c>
      <c r="Q629" s="114">
        <f t="shared" si="78"/>
        <v>0</v>
      </c>
      <c r="R629" s="115">
        <f t="shared" si="79"/>
        <v>0</v>
      </c>
      <c r="S629" t="e">
        <f>VLOOKUP(A629,'[4]ANEXO 01'!$B$4:$D$5,3,0)</f>
        <v>#N/A</v>
      </c>
    </row>
    <row r="630" spans="1:19" hidden="1">
      <c r="A630" s="105" t="s">
        <v>1380</v>
      </c>
      <c r="B630" s="106" t="s">
        <v>1381</v>
      </c>
      <c r="C630" s="107" t="s">
        <v>1375</v>
      </c>
      <c r="D630" s="108">
        <v>7231600</v>
      </c>
      <c r="E630" s="109">
        <v>1590952</v>
      </c>
      <c r="F630" s="110"/>
      <c r="G630" s="109">
        <v>0.22</v>
      </c>
      <c r="H630" s="110">
        <v>200</v>
      </c>
      <c r="I630" s="111">
        <v>5070.42</v>
      </c>
      <c r="J630" s="112">
        <f t="shared" si="72"/>
        <v>3.2146915808899325E-3</v>
      </c>
      <c r="K630" s="110">
        <v>4</v>
      </c>
      <c r="L630" s="113">
        <f t="shared" si="73"/>
        <v>31819.040000000001</v>
      </c>
      <c r="M630" s="113">
        <f t="shared" si="74"/>
        <v>44</v>
      </c>
      <c r="N630" s="113">
        <f t="shared" si="75"/>
        <v>5114.42</v>
      </c>
      <c r="O630" s="112">
        <f t="shared" si="76"/>
        <v>3.2146915808899325E-3</v>
      </c>
      <c r="P630" s="110" t="str">
        <f t="shared" si="77"/>
        <v>control</v>
      </c>
      <c r="Q630" s="114">
        <f t="shared" si="78"/>
        <v>6</v>
      </c>
      <c r="R630" s="115">
        <f t="shared" si="79"/>
        <v>4</v>
      </c>
      <c r="S630" t="e">
        <f>VLOOKUP(A630,'[4]ANEXO 01'!$B$4:$D$5,3,0)</f>
        <v>#N/A</v>
      </c>
    </row>
    <row r="631" spans="1:19" hidden="1">
      <c r="A631" s="105" t="s">
        <v>1382</v>
      </c>
      <c r="B631" s="106" t="s">
        <v>1383</v>
      </c>
      <c r="C631" s="107" t="s">
        <v>1375</v>
      </c>
      <c r="D631" s="108">
        <v>2583960</v>
      </c>
      <c r="E631" s="109">
        <v>12247970.4</v>
      </c>
      <c r="F631" s="110"/>
      <c r="G631" s="109">
        <v>4.74</v>
      </c>
      <c r="H631" s="110">
        <v>200</v>
      </c>
      <c r="I631" s="111">
        <v>5070.42</v>
      </c>
      <c r="J631" s="112">
        <f t="shared" si="72"/>
        <v>4.9138100464383874E-4</v>
      </c>
      <c r="K631" s="110">
        <v>4</v>
      </c>
      <c r="L631" s="113">
        <f t="shared" si="73"/>
        <v>244959.40800000002</v>
      </c>
      <c r="M631" s="113">
        <f t="shared" si="74"/>
        <v>948</v>
      </c>
      <c r="N631" s="113">
        <f t="shared" si="75"/>
        <v>6018.42</v>
      </c>
      <c r="O631" s="112">
        <f t="shared" si="76"/>
        <v>4.9138100464383874E-4</v>
      </c>
      <c r="P631" s="110" t="str">
        <f t="shared" si="77"/>
        <v>control</v>
      </c>
      <c r="Q631" s="114">
        <f t="shared" si="78"/>
        <v>40</v>
      </c>
      <c r="R631" s="115">
        <f t="shared" si="79"/>
        <v>4</v>
      </c>
      <c r="S631" t="e">
        <f>VLOOKUP(A631,'[4]ANEXO 01'!$B$4:$D$5,3,0)</f>
        <v>#N/A</v>
      </c>
    </row>
    <row r="632" spans="1:19" hidden="1">
      <c r="A632" s="105" t="s">
        <v>1384</v>
      </c>
      <c r="B632" s="106" t="s">
        <v>1385</v>
      </c>
      <c r="C632" s="107" t="s">
        <v>1375</v>
      </c>
      <c r="D632" s="108">
        <v>3326540</v>
      </c>
      <c r="E632" s="109">
        <v>10511866.4</v>
      </c>
      <c r="F632" s="110"/>
      <c r="G632" s="109">
        <v>3.16</v>
      </c>
      <c r="H632" s="110">
        <v>200</v>
      </c>
      <c r="I632" s="111">
        <v>5070.42</v>
      </c>
      <c r="J632" s="112">
        <f t="shared" si="72"/>
        <v>5.4247455047564145E-4</v>
      </c>
      <c r="K632" s="110">
        <v>4</v>
      </c>
      <c r="L632" s="113">
        <f t="shared" si="73"/>
        <v>210237.32800000001</v>
      </c>
      <c r="M632" s="113">
        <f t="shared" si="74"/>
        <v>632</v>
      </c>
      <c r="N632" s="113">
        <f t="shared" si="75"/>
        <v>5702.42</v>
      </c>
      <c r="O632" s="112">
        <f t="shared" si="76"/>
        <v>5.4247455047564145E-4</v>
      </c>
      <c r="P632" s="110" t="str">
        <f t="shared" si="77"/>
        <v>control</v>
      </c>
      <c r="Q632" s="114">
        <f t="shared" si="78"/>
        <v>36</v>
      </c>
      <c r="R632" s="115">
        <f t="shared" si="79"/>
        <v>4</v>
      </c>
      <c r="S632" t="e">
        <f>VLOOKUP(A632,'[4]ANEXO 01'!$B$4:$D$5,3,0)</f>
        <v>#N/A</v>
      </c>
    </row>
    <row r="633" spans="1:19" hidden="1">
      <c r="A633" s="105" t="s">
        <v>1386</v>
      </c>
      <c r="B633" s="106" t="s">
        <v>1387</v>
      </c>
      <c r="C633" s="107" t="s">
        <v>1375</v>
      </c>
      <c r="D633" s="108">
        <v>259750</v>
      </c>
      <c r="E633" s="109">
        <v>903930</v>
      </c>
      <c r="F633" s="110"/>
      <c r="G633" s="109">
        <v>3.48</v>
      </c>
      <c r="H633" s="110">
        <v>200</v>
      </c>
      <c r="I633" s="111">
        <v>5070.42</v>
      </c>
      <c r="J633" s="112">
        <f t="shared" si="72"/>
        <v>6.3792771564169792E-3</v>
      </c>
      <c r="K633" s="110">
        <v>3</v>
      </c>
      <c r="L633" s="113">
        <f t="shared" si="73"/>
        <v>18078.600000000002</v>
      </c>
      <c r="M633" s="113">
        <f t="shared" si="74"/>
        <v>696</v>
      </c>
      <c r="N633" s="113">
        <f t="shared" si="75"/>
        <v>5766.42</v>
      </c>
      <c r="O633" s="112">
        <f t="shared" si="76"/>
        <v>6.3792771564169792E-3</v>
      </c>
      <c r="P633" s="110" t="str">
        <f t="shared" si="77"/>
        <v>control</v>
      </c>
      <c r="Q633" s="114">
        <f t="shared" si="78"/>
        <v>3</v>
      </c>
      <c r="R633" s="115">
        <f t="shared" si="79"/>
        <v>3</v>
      </c>
      <c r="S633" t="e">
        <f>VLOOKUP(A633,'[4]ANEXO 01'!$B$4:$D$5,3,0)</f>
        <v>#N/A</v>
      </c>
    </row>
    <row r="634" spans="1:19" hidden="1">
      <c r="A634" s="105" t="s">
        <v>1388</v>
      </c>
      <c r="B634" s="106" t="s">
        <v>1389</v>
      </c>
      <c r="C634" s="107" t="s">
        <v>1375</v>
      </c>
      <c r="D634" s="108">
        <v>18008800</v>
      </c>
      <c r="E634" s="109">
        <v>1980968</v>
      </c>
      <c r="F634" s="110"/>
      <c r="G634" s="109">
        <v>0.11</v>
      </c>
      <c r="H634" s="110">
        <v>200</v>
      </c>
      <c r="I634" s="111">
        <v>5070.42</v>
      </c>
      <c r="J634" s="112">
        <f t="shared" si="72"/>
        <v>2.5706725196974409E-3</v>
      </c>
      <c r="K634" s="110">
        <v>4</v>
      </c>
      <c r="L634" s="113">
        <f t="shared" si="73"/>
        <v>39619.360000000001</v>
      </c>
      <c r="M634" s="113">
        <f t="shared" si="74"/>
        <v>22</v>
      </c>
      <c r="N634" s="113">
        <f t="shared" si="75"/>
        <v>5092.42</v>
      </c>
      <c r="O634" s="112">
        <f t="shared" si="76"/>
        <v>2.5706725196974409E-3</v>
      </c>
      <c r="P634" s="110" t="str">
        <f t="shared" si="77"/>
        <v>control</v>
      </c>
      <c r="Q634" s="114">
        <f t="shared" si="78"/>
        <v>7</v>
      </c>
      <c r="R634" s="115">
        <f t="shared" si="79"/>
        <v>4</v>
      </c>
      <c r="S634" t="e">
        <f>VLOOKUP(A634,'[4]ANEXO 01'!$B$4:$D$5,3,0)</f>
        <v>#N/A</v>
      </c>
    </row>
    <row r="635" spans="1:19" hidden="1">
      <c r="A635" s="105" t="s">
        <v>1390</v>
      </c>
      <c r="B635" s="106" t="s">
        <v>1391</v>
      </c>
      <c r="C635" s="107" t="s">
        <v>1375</v>
      </c>
      <c r="D635" s="108">
        <v>666230</v>
      </c>
      <c r="E635" s="109">
        <v>1992027.7000000002</v>
      </c>
      <c r="F635" s="110"/>
      <c r="G635" s="109">
        <v>2.99</v>
      </c>
      <c r="H635" s="110">
        <v>100</v>
      </c>
      <c r="I635" s="111">
        <v>3200</v>
      </c>
      <c r="J635" s="112">
        <f t="shared" si="72"/>
        <v>1.756501679168417E-3</v>
      </c>
      <c r="K635" s="110">
        <v>4</v>
      </c>
      <c r="L635" s="113">
        <f t="shared" si="73"/>
        <v>39840.554000000004</v>
      </c>
      <c r="M635" s="113">
        <f t="shared" si="74"/>
        <v>299</v>
      </c>
      <c r="N635" s="113">
        <f t="shared" si="75"/>
        <v>3499</v>
      </c>
      <c r="O635" s="112">
        <f t="shared" si="76"/>
        <v>1.756501679168417E-3</v>
      </c>
      <c r="P635" s="110" t="str">
        <f t="shared" si="77"/>
        <v>control</v>
      </c>
      <c r="Q635" s="114">
        <f t="shared" si="78"/>
        <v>11</v>
      </c>
      <c r="R635" s="115">
        <f t="shared" si="79"/>
        <v>4</v>
      </c>
      <c r="S635" t="e">
        <f>VLOOKUP(A635,'[4]ANEXO 01'!$B$4:$D$5,3,0)</f>
        <v>#N/A</v>
      </c>
    </row>
    <row r="636" spans="1:19" hidden="1">
      <c r="A636" s="105" t="s">
        <v>1392</v>
      </c>
      <c r="B636" s="106" t="s">
        <v>1393</v>
      </c>
      <c r="C636" s="107" t="s">
        <v>1375</v>
      </c>
      <c r="D636" s="108">
        <v>285460</v>
      </c>
      <c r="E636" s="109">
        <v>779305.8</v>
      </c>
      <c r="F636" s="110"/>
      <c r="G636" s="109">
        <v>2.73</v>
      </c>
      <c r="H636" s="110">
        <v>100</v>
      </c>
      <c r="I636" s="111">
        <v>3200</v>
      </c>
      <c r="J636" s="112">
        <f t="shared" si="72"/>
        <v>4.4565304146331258E-3</v>
      </c>
      <c r="K636" s="110">
        <v>4</v>
      </c>
      <c r="L636" s="113">
        <f t="shared" si="73"/>
        <v>15586.116000000002</v>
      </c>
      <c r="M636" s="113">
        <f t="shared" si="74"/>
        <v>273</v>
      </c>
      <c r="N636" s="113">
        <f t="shared" si="75"/>
        <v>3473</v>
      </c>
      <c r="O636" s="112">
        <f t="shared" si="76"/>
        <v>4.4565304146331258E-3</v>
      </c>
      <c r="P636" s="110" t="str">
        <f t="shared" si="77"/>
        <v>control</v>
      </c>
      <c r="Q636" s="114">
        <f t="shared" si="78"/>
        <v>4</v>
      </c>
      <c r="R636" s="115">
        <f t="shared" si="79"/>
        <v>4</v>
      </c>
      <c r="S636" t="e">
        <f>VLOOKUP(A636,'[4]ANEXO 01'!$B$4:$D$5,3,0)</f>
        <v>#N/A</v>
      </c>
    </row>
    <row r="637" spans="1:19" hidden="1">
      <c r="A637" s="105" t="s">
        <v>1394</v>
      </c>
      <c r="B637" s="106" t="s">
        <v>1395</v>
      </c>
      <c r="C637" s="107" t="s">
        <v>1375</v>
      </c>
      <c r="D637" s="108">
        <v>470750</v>
      </c>
      <c r="E637" s="109">
        <v>649635</v>
      </c>
      <c r="F637" s="110"/>
      <c r="G637" s="109">
        <v>1.38</v>
      </c>
      <c r="H637" s="110">
        <v>200</v>
      </c>
      <c r="I637" s="111">
        <v>5070.42</v>
      </c>
      <c r="J637" s="112">
        <f t="shared" si="72"/>
        <v>8.2298829342630862E-3</v>
      </c>
      <c r="K637" s="110">
        <v>2</v>
      </c>
      <c r="L637" s="113">
        <f t="shared" si="73"/>
        <v>12992.7</v>
      </c>
      <c r="M637" s="113">
        <f t="shared" si="74"/>
        <v>276</v>
      </c>
      <c r="N637" s="113">
        <f t="shared" si="75"/>
        <v>5346.42</v>
      </c>
      <c r="O637" s="112">
        <f t="shared" si="76"/>
        <v>8.2298829342630862E-3</v>
      </c>
      <c r="P637" s="110" t="str">
        <f t="shared" si="77"/>
        <v>control</v>
      </c>
      <c r="Q637" s="114">
        <f t="shared" si="78"/>
        <v>2</v>
      </c>
      <c r="R637" s="115">
        <f t="shared" si="79"/>
        <v>2</v>
      </c>
      <c r="S637" t="e">
        <f>VLOOKUP(A637,'[4]ANEXO 01'!$B$4:$D$5,3,0)</f>
        <v>#N/A</v>
      </c>
    </row>
    <row r="638" spans="1:19" hidden="1">
      <c r="A638" s="105" t="s">
        <v>1396</v>
      </c>
      <c r="B638" s="106" t="s">
        <v>1397</v>
      </c>
      <c r="C638" s="107" t="s">
        <v>1375</v>
      </c>
      <c r="D638" s="108">
        <v>472000</v>
      </c>
      <c r="E638" s="109">
        <v>354000</v>
      </c>
      <c r="F638" s="110"/>
      <c r="G638" s="109">
        <v>0.75</v>
      </c>
      <c r="H638" s="110">
        <v>200</v>
      </c>
      <c r="I638" s="111">
        <v>5070.42</v>
      </c>
      <c r="J638" s="112">
        <f t="shared" si="72"/>
        <v>1.4746949152542373E-2</v>
      </c>
      <c r="K638" s="110">
        <v>1</v>
      </c>
      <c r="L638" s="113">
        <f t="shared" si="73"/>
        <v>7080</v>
      </c>
      <c r="M638" s="113">
        <f t="shared" si="74"/>
        <v>150</v>
      </c>
      <c r="N638" s="113">
        <f t="shared" si="75"/>
        <v>5220.42</v>
      </c>
      <c r="O638" s="112">
        <f t="shared" si="76"/>
        <v>1.4746949152542373E-2</v>
      </c>
      <c r="P638" s="110" t="str">
        <f t="shared" si="77"/>
        <v>control</v>
      </c>
      <c r="Q638" s="114">
        <f t="shared" si="78"/>
        <v>1</v>
      </c>
      <c r="R638" s="115">
        <f t="shared" si="79"/>
        <v>1</v>
      </c>
      <c r="S638" t="e">
        <f>VLOOKUP(A638,'[4]ANEXO 01'!$B$4:$D$5,3,0)</f>
        <v>#N/A</v>
      </c>
    </row>
    <row r="641" spans="4:4">
      <c r="D641" s="117"/>
    </row>
  </sheetData>
  <autoFilter ref="A3:S638">
    <filterColumn colId="1">
      <filters>
        <filter val="CICLOSPORINA 50 mg  TABLETA"/>
      </filters>
    </filterColumn>
  </autoFilter>
  <mergeCells count="1">
    <mergeCell ref="L2:Q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2"/>
  <sheetViews>
    <sheetView zoomScale="70" zoomScaleNormal="70" workbookViewId="0">
      <selection activeCell="N6" sqref="N6"/>
    </sheetView>
  </sheetViews>
  <sheetFormatPr baseColWidth="10" defaultRowHeight="15"/>
  <cols>
    <col min="1" max="1" width="11.42578125" style="123"/>
    <col min="2" max="2" width="11.42578125" style="124"/>
    <col min="3" max="3" width="11.42578125" style="125"/>
    <col min="4" max="5" width="11.42578125" style="126"/>
    <col min="6" max="6" width="11.42578125" style="127"/>
    <col min="7" max="7" width="14.140625" style="127" customWidth="1"/>
    <col min="8" max="8" width="32.28515625" style="127" customWidth="1"/>
    <col min="9" max="9" width="14.140625" style="126" bestFit="1" customWidth="1"/>
    <col min="10" max="10" width="34.42578125" style="9" customWidth="1"/>
    <col min="11" max="11" width="31.85546875" style="9" customWidth="1"/>
    <col min="12" max="12" width="12.5703125" style="9" customWidth="1"/>
    <col min="13" max="13" width="10.140625" style="9" bestFit="1" customWidth="1"/>
    <col min="14" max="14" width="9.28515625" style="9" customWidth="1"/>
    <col min="15" max="15" width="14.7109375" style="9" customWidth="1"/>
    <col min="16" max="16" width="36.85546875" style="9" customWidth="1"/>
    <col min="17" max="17" width="17.28515625" style="9" customWidth="1"/>
    <col min="18" max="19" width="13.85546875" style="9" bestFit="1" customWidth="1"/>
    <col min="20" max="21" width="10.140625" style="9" customWidth="1"/>
    <col min="22" max="22" width="11.85546875" style="9" customWidth="1"/>
    <col min="23" max="24" width="10.140625" style="9" customWidth="1"/>
    <col min="25" max="25" width="12.7109375" style="9" customWidth="1"/>
    <col min="26" max="26" width="10.140625" style="9" customWidth="1"/>
    <col min="27" max="27" width="13.42578125" customWidth="1"/>
    <col min="28" max="28" width="10.140625" customWidth="1"/>
    <col min="29" max="29" width="10.140625" style="127" customWidth="1"/>
    <col min="30" max="30" width="17.28515625" style="127" customWidth="1"/>
    <col min="31" max="31" width="13.5703125" style="127" customWidth="1"/>
    <col min="32" max="32" width="18.28515625" style="127" customWidth="1"/>
    <col min="33" max="33" width="35.85546875" style="127" customWidth="1"/>
    <col min="34" max="34" width="25.140625" customWidth="1"/>
    <col min="35" max="35" width="25.140625" style="6" customWidth="1"/>
    <col min="36" max="36" width="27" customWidth="1"/>
    <col min="37" max="37" width="27.140625" customWidth="1"/>
    <col min="38" max="38" width="48" customWidth="1"/>
    <col min="39" max="39" width="24.28515625" customWidth="1"/>
    <col min="40" max="40" width="21" customWidth="1"/>
    <col min="41" max="41" width="47" customWidth="1"/>
    <col min="42" max="42" width="27" customWidth="1"/>
  </cols>
  <sheetData>
    <row r="1" spans="7:42" ht="45">
      <c r="G1" s="118" t="s">
        <v>1398</v>
      </c>
      <c r="H1" s="175" t="s">
        <v>1399</v>
      </c>
      <c r="I1" s="118" t="s">
        <v>1400</v>
      </c>
      <c r="J1" s="118" t="s">
        <v>58</v>
      </c>
      <c r="K1" s="118" t="s">
        <v>1401</v>
      </c>
      <c r="L1" s="118" t="s">
        <v>59</v>
      </c>
      <c r="M1" s="118" t="s">
        <v>84</v>
      </c>
      <c r="N1" s="118" t="s">
        <v>4</v>
      </c>
      <c r="O1" s="118" t="s">
        <v>60</v>
      </c>
      <c r="P1" s="118" t="s">
        <v>61</v>
      </c>
      <c r="Q1" s="118" t="s">
        <v>0</v>
      </c>
      <c r="R1" s="118" t="s">
        <v>62</v>
      </c>
      <c r="S1" s="118" t="s">
        <v>63</v>
      </c>
      <c r="T1" s="118" t="s">
        <v>64</v>
      </c>
      <c r="U1" s="118" t="s">
        <v>65</v>
      </c>
      <c r="V1" s="118" t="s">
        <v>66</v>
      </c>
      <c r="W1" s="118" t="s">
        <v>67</v>
      </c>
      <c r="X1" s="118" t="s">
        <v>68</v>
      </c>
      <c r="Y1" s="118" t="s">
        <v>69</v>
      </c>
      <c r="Z1" s="118" t="s">
        <v>70</v>
      </c>
      <c r="AA1" s="118" t="s">
        <v>71</v>
      </c>
      <c r="AB1" s="118" t="s">
        <v>72</v>
      </c>
      <c r="AC1" s="118" t="s">
        <v>73</v>
      </c>
      <c r="AD1" s="118" t="s">
        <v>8</v>
      </c>
      <c r="AE1" s="118" t="s">
        <v>9</v>
      </c>
      <c r="AF1" s="118" t="s">
        <v>1402</v>
      </c>
      <c r="AG1" s="119" t="s">
        <v>1403</v>
      </c>
      <c r="AH1" s="176" t="s">
        <v>1424</v>
      </c>
      <c r="AI1" s="177" t="s">
        <v>1425</v>
      </c>
      <c r="AJ1" s="178" t="s">
        <v>1426</v>
      </c>
      <c r="AK1" s="179" t="s">
        <v>1427</v>
      </c>
      <c r="AL1" s="118" t="s">
        <v>1404</v>
      </c>
      <c r="AM1" s="180" t="s">
        <v>1428</v>
      </c>
      <c r="AN1" s="181" t="s">
        <v>1429</v>
      </c>
      <c r="AO1" s="182" t="s">
        <v>1430</v>
      </c>
      <c r="AP1" s="183" t="s">
        <v>1431</v>
      </c>
    </row>
    <row r="2" spans="7:42" ht="45">
      <c r="G2" s="120" t="s">
        <v>1405</v>
      </c>
      <c r="H2" s="122" t="s">
        <v>1406</v>
      </c>
      <c r="I2" s="120" t="s">
        <v>34</v>
      </c>
      <c r="J2" s="184" t="s">
        <v>41</v>
      </c>
      <c r="K2" s="184" t="s">
        <v>41</v>
      </c>
      <c r="L2" s="185" t="s">
        <v>40</v>
      </c>
      <c r="M2" s="185">
        <v>1</v>
      </c>
      <c r="N2" s="185" t="s">
        <v>334</v>
      </c>
      <c r="O2" s="185" t="s">
        <v>1414</v>
      </c>
      <c r="P2" s="184" t="s">
        <v>335</v>
      </c>
      <c r="Q2" s="186">
        <v>4000</v>
      </c>
      <c r="R2" s="186">
        <v>4000</v>
      </c>
      <c r="S2" s="186">
        <v>0</v>
      </c>
      <c r="T2" s="186">
        <v>0</v>
      </c>
      <c r="U2" s="186">
        <v>0</v>
      </c>
      <c r="V2" s="186">
        <v>0</v>
      </c>
      <c r="W2" s="186">
        <v>0</v>
      </c>
      <c r="X2" s="186">
        <v>0</v>
      </c>
      <c r="Y2" s="186">
        <v>0</v>
      </c>
      <c r="Z2" s="186">
        <v>0</v>
      </c>
      <c r="AA2" s="186">
        <v>0</v>
      </c>
      <c r="AB2" s="186">
        <v>0</v>
      </c>
      <c r="AC2" s="186">
        <v>0</v>
      </c>
      <c r="AD2" s="186">
        <v>4000</v>
      </c>
      <c r="AE2" s="120">
        <v>1</v>
      </c>
      <c r="AF2" s="120" t="s">
        <v>44</v>
      </c>
      <c r="AG2" s="122" t="e">
        <f>+VLOOKUP(F2,[6]SEGUIMIENTO!$D$4:$AZ$602,49,0)</f>
        <v>#N/A</v>
      </c>
      <c r="AH2" s="187" t="e">
        <f>VLOOKUP(F2,[6]SEGUIMIENTO!$D$4:$BA$603,50,FALSE)</f>
        <v>#N/A</v>
      </c>
      <c r="AI2" s="187" t="e">
        <f>VLOOKUP(F2,[6]SEGUIMIENTO!$D$4:$BB$603,51,FALSE)</f>
        <v>#N/A</v>
      </c>
      <c r="AJ2" s="188" t="e">
        <f>VLOOKUP(F2,[6]SEGUIMIENTO!$D$4:$BD$603,52,FALSE)</f>
        <v>#N/A</v>
      </c>
      <c r="AK2" s="188" t="e">
        <f>VLOOKUP(F2,[6]SEGUIMIENTO!$D$4:$BF$603,54,FALSE)</f>
        <v>#N/A</v>
      </c>
      <c r="AL2" s="121"/>
      <c r="AM2" s="189"/>
      <c r="AN2" s="190"/>
      <c r="AO2" s="73"/>
      <c r="AP2" s="190" t="s">
        <v>1432</v>
      </c>
    </row>
    <row r="3" spans="7:42" ht="45">
      <c r="G3" s="120" t="s">
        <v>1405</v>
      </c>
      <c r="H3" s="122" t="s">
        <v>1406</v>
      </c>
      <c r="I3" s="120" t="s">
        <v>39</v>
      </c>
      <c r="J3" s="184" t="s">
        <v>28</v>
      </c>
      <c r="K3" s="184" t="s">
        <v>28</v>
      </c>
      <c r="L3" s="185" t="s">
        <v>40</v>
      </c>
      <c r="M3" s="185">
        <v>1</v>
      </c>
      <c r="N3" s="185" t="s">
        <v>334</v>
      </c>
      <c r="O3" s="185" t="s">
        <v>1414</v>
      </c>
      <c r="P3" s="184" t="s">
        <v>335</v>
      </c>
      <c r="Q3" s="186">
        <v>35000</v>
      </c>
      <c r="R3" s="186">
        <v>6000</v>
      </c>
      <c r="S3" s="186">
        <v>2000</v>
      </c>
      <c r="T3" s="186">
        <v>2000</v>
      </c>
      <c r="U3" s="186">
        <v>2000</v>
      </c>
      <c r="V3" s="186">
        <v>2000</v>
      </c>
      <c r="W3" s="186">
        <v>5000</v>
      </c>
      <c r="X3" s="186">
        <v>2000</v>
      </c>
      <c r="Y3" s="186">
        <v>2000</v>
      </c>
      <c r="Z3" s="186">
        <v>2000</v>
      </c>
      <c r="AA3" s="186">
        <v>2000</v>
      </c>
      <c r="AB3" s="186">
        <v>2000</v>
      </c>
      <c r="AC3" s="186">
        <v>6000</v>
      </c>
      <c r="AD3" s="186">
        <v>35000</v>
      </c>
      <c r="AE3" s="120">
        <v>12</v>
      </c>
      <c r="AF3" s="120" t="s">
        <v>74</v>
      </c>
      <c r="AG3" s="122" t="e">
        <f>+VLOOKUP(F3,[6]SEGUIMIENTO!$D$4:$AZ$602,49,0)</f>
        <v>#N/A</v>
      </c>
      <c r="AH3" s="187" t="e">
        <f>VLOOKUP(F3,[6]SEGUIMIENTO!$D$4:$BA$603,50,FALSE)</f>
        <v>#N/A</v>
      </c>
      <c r="AI3" s="187" t="e">
        <f>VLOOKUP(F3,[6]SEGUIMIENTO!$D$4:$BB$603,51,FALSE)</f>
        <v>#N/A</v>
      </c>
      <c r="AJ3" s="188" t="e">
        <f>VLOOKUP(F3,[6]SEGUIMIENTO!$D$4:$BD$603,52,FALSE)</f>
        <v>#N/A</v>
      </c>
      <c r="AK3" s="188" t="e">
        <f>VLOOKUP(F3,[6]SEGUIMIENTO!$D$4:$BF$603,54,FALSE)</f>
        <v>#N/A</v>
      </c>
      <c r="AL3" s="121"/>
      <c r="AM3" s="189"/>
      <c r="AN3" s="190"/>
      <c r="AO3" s="73"/>
      <c r="AP3" s="190" t="s">
        <v>1432</v>
      </c>
    </row>
    <row r="4" spans="7:42" ht="45">
      <c r="G4" s="120" t="s">
        <v>1405</v>
      </c>
      <c r="H4" s="122" t="s">
        <v>1406</v>
      </c>
      <c r="I4" s="120" t="s">
        <v>1412</v>
      </c>
      <c r="J4" s="184" t="s">
        <v>1413</v>
      </c>
      <c r="K4" s="184" t="s">
        <v>1413</v>
      </c>
      <c r="L4" s="185" t="s">
        <v>40</v>
      </c>
      <c r="M4" s="185">
        <v>1</v>
      </c>
      <c r="N4" s="185" t="s">
        <v>334</v>
      </c>
      <c r="O4" s="185" t="s">
        <v>1414</v>
      </c>
      <c r="P4" s="184" t="s">
        <v>335</v>
      </c>
      <c r="Q4" s="186">
        <v>24000</v>
      </c>
      <c r="R4" s="186">
        <v>6000</v>
      </c>
      <c r="S4" s="186">
        <v>0</v>
      </c>
      <c r="T4" s="186">
        <v>6000</v>
      </c>
      <c r="U4" s="186">
        <v>0</v>
      </c>
      <c r="V4" s="186">
        <v>0</v>
      </c>
      <c r="W4" s="186">
        <v>6000</v>
      </c>
      <c r="X4" s="186">
        <v>0</v>
      </c>
      <c r="Y4" s="186">
        <v>0</v>
      </c>
      <c r="Z4" s="186">
        <v>0</v>
      </c>
      <c r="AA4" s="186">
        <v>6000</v>
      </c>
      <c r="AB4" s="186">
        <v>0</v>
      </c>
      <c r="AC4" s="186">
        <v>0</v>
      </c>
      <c r="AD4" s="186">
        <v>24000</v>
      </c>
      <c r="AE4" s="120">
        <v>4</v>
      </c>
      <c r="AF4" s="120" t="s">
        <v>74</v>
      </c>
      <c r="AG4" s="122" t="e">
        <f>+VLOOKUP(F4,[6]SEGUIMIENTO!$D$4:$AZ$602,49,0)</f>
        <v>#N/A</v>
      </c>
      <c r="AH4" s="187" t="e">
        <f>VLOOKUP(F4,[6]SEGUIMIENTO!$D$4:$BA$603,50,FALSE)</f>
        <v>#N/A</v>
      </c>
      <c r="AI4" s="187" t="e">
        <f>VLOOKUP(F4,[6]SEGUIMIENTO!$D$4:$BB$603,51,FALSE)</f>
        <v>#N/A</v>
      </c>
      <c r="AJ4" s="188" t="e">
        <f>VLOOKUP(F4,[6]SEGUIMIENTO!$D$4:$BD$603,52,FALSE)</f>
        <v>#N/A</v>
      </c>
      <c r="AK4" s="188" t="e">
        <f>VLOOKUP(F4,[6]SEGUIMIENTO!$D$4:$BF$603,54,FALSE)</f>
        <v>#N/A</v>
      </c>
      <c r="AL4" s="121"/>
      <c r="AM4" s="189"/>
      <c r="AN4" s="190"/>
      <c r="AO4" s="73"/>
      <c r="AP4" s="190" t="s">
        <v>1432</v>
      </c>
    </row>
    <row r="5" spans="7:42" ht="45">
      <c r="G5" s="120" t="s">
        <v>1405</v>
      </c>
      <c r="H5" s="122" t="s">
        <v>1406</v>
      </c>
      <c r="I5" s="120" t="s">
        <v>1407</v>
      </c>
      <c r="J5" s="184" t="s">
        <v>1408</v>
      </c>
      <c r="K5" s="184" t="s">
        <v>1408</v>
      </c>
      <c r="L5" s="185" t="s">
        <v>40</v>
      </c>
      <c r="M5" s="185">
        <v>1</v>
      </c>
      <c r="N5" s="185" t="s">
        <v>334</v>
      </c>
      <c r="O5" s="185" t="s">
        <v>1414</v>
      </c>
      <c r="P5" s="184" t="s">
        <v>335</v>
      </c>
      <c r="Q5" s="186">
        <v>16900</v>
      </c>
      <c r="R5" s="186">
        <v>2000</v>
      </c>
      <c r="S5" s="186">
        <v>2000</v>
      </c>
      <c r="T5" s="186">
        <v>2000</v>
      </c>
      <c r="U5" s="186">
        <v>2000</v>
      </c>
      <c r="V5" s="186">
        <v>1900</v>
      </c>
      <c r="W5" s="186">
        <v>1000</v>
      </c>
      <c r="X5" s="186">
        <v>1000</v>
      </c>
      <c r="Y5" s="186">
        <v>1000</v>
      </c>
      <c r="Z5" s="186">
        <v>1000</v>
      </c>
      <c r="AA5" s="186">
        <v>1000</v>
      </c>
      <c r="AB5" s="186">
        <v>1000</v>
      </c>
      <c r="AC5" s="186">
        <v>1000</v>
      </c>
      <c r="AD5" s="186">
        <v>16900</v>
      </c>
      <c r="AE5" s="120">
        <v>12</v>
      </c>
      <c r="AF5" s="120" t="s">
        <v>1409</v>
      </c>
      <c r="AG5" s="122" t="e">
        <f>+VLOOKUP(F5,[6]SEGUIMIENTO!$D$4:$AZ$602,49,0)</f>
        <v>#N/A</v>
      </c>
      <c r="AH5" s="187" t="e">
        <f>VLOOKUP(F5,[6]SEGUIMIENTO!$D$4:$BA$603,50,FALSE)</f>
        <v>#N/A</v>
      </c>
      <c r="AI5" s="187" t="e">
        <f>VLOOKUP(F5,[6]SEGUIMIENTO!$D$4:$BB$603,51,FALSE)</f>
        <v>#N/A</v>
      </c>
      <c r="AJ5" s="188" t="e">
        <f>VLOOKUP(F5,[6]SEGUIMIENTO!$D$4:$BD$603,52,FALSE)</f>
        <v>#N/A</v>
      </c>
      <c r="AK5" s="188" t="e">
        <f>VLOOKUP(F5,[6]SEGUIMIENTO!$D$4:$BF$603,54,FALSE)</f>
        <v>#N/A</v>
      </c>
      <c r="AL5" s="121"/>
      <c r="AM5" s="189"/>
      <c r="AN5" s="190"/>
      <c r="AO5" s="73"/>
      <c r="AP5" s="190" t="s">
        <v>1432</v>
      </c>
    </row>
    <row r="6" spans="7:42" ht="45">
      <c r="G6" s="120" t="s">
        <v>1405</v>
      </c>
      <c r="H6" s="122" t="s">
        <v>1406</v>
      </c>
      <c r="I6" s="120" t="s">
        <v>1410</v>
      </c>
      <c r="J6" s="184" t="s">
        <v>1411</v>
      </c>
      <c r="K6" s="184" t="s">
        <v>1411</v>
      </c>
      <c r="L6" s="185" t="s">
        <v>40</v>
      </c>
      <c r="M6" s="185">
        <v>1</v>
      </c>
      <c r="N6" s="185" t="s">
        <v>334</v>
      </c>
      <c r="O6" s="185" t="s">
        <v>1414</v>
      </c>
      <c r="P6" s="184" t="s">
        <v>335</v>
      </c>
      <c r="Q6" s="186">
        <v>35000</v>
      </c>
      <c r="R6" s="186">
        <v>10000</v>
      </c>
      <c r="S6" s="186">
        <v>0</v>
      </c>
      <c r="T6" s="186">
        <v>0</v>
      </c>
      <c r="U6" s="186">
        <v>10000</v>
      </c>
      <c r="V6" s="186">
        <v>0</v>
      </c>
      <c r="W6" s="186">
        <v>0</v>
      </c>
      <c r="X6" s="186">
        <v>10000</v>
      </c>
      <c r="Y6" s="186">
        <v>0</v>
      </c>
      <c r="Z6" s="186">
        <v>0</v>
      </c>
      <c r="AA6" s="186">
        <v>5000</v>
      </c>
      <c r="AB6" s="186">
        <v>0</v>
      </c>
      <c r="AC6" s="186">
        <v>0</v>
      </c>
      <c r="AD6" s="186">
        <v>35000</v>
      </c>
      <c r="AE6" s="120">
        <v>4</v>
      </c>
      <c r="AF6" s="120" t="s">
        <v>74</v>
      </c>
      <c r="AG6" s="122" t="e">
        <f>+VLOOKUP(F6,[6]SEGUIMIENTO!$D$4:$AZ$602,49,0)</f>
        <v>#N/A</v>
      </c>
      <c r="AH6" s="187" t="e">
        <f>VLOOKUP(F6,[6]SEGUIMIENTO!$D$4:$BA$603,50,FALSE)</f>
        <v>#N/A</v>
      </c>
      <c r="AI6" s="187" t="e">
        <f>VLOOKUP(F6,[6]SEGUIMIENTO!$D$4:$BB$603,51,FALSE)</f>
        <v>#N/A</v>
      </c>
      <c r="AJ6" s="188" t="e">
        <f>VLOOKUP(F6,[6]SEGUIMIENTO!$D$4:$BD$603,52,FALSE)</f>
        <v>#N/A</v>
      </c>
      <c r="AK6" s="188" t="e">
        <f>VLOOKUP(F6,[6]SEGUIMIENTO!$D$4:$BF$603,54,FALSE)</f>
        <v>#N/A</v>
      </c>
      <c r="AL6" s="121"/>
      <c r="AM6" s="189"/>
      <c r="AN6" s="190"/>
      <c r="AO6" s="73"/>
      <c r="AP6" s="190" t="s">
        <v>1432</v>
      </c>
    </row>
    <row r="7" spans="7:42" ht="45">
      <c r="G7" s="120" t="s">
        <v>1405</v>
      </c>
      <c r="H7" s="122" t="s">
        <v>1406</v>
      </c>
      <c r="I7" s="120" t="s">
        <v>38</v>
      </c>
      <c r="J7" s="184" t="s">
        <v>29</v>
      </c>
      <c r="K7" s="184" t="s">
        <v>29</v>
      </c>
      <c r="L7" s="185" t="s">
        <v>40</v>
      </c>
      <c r="M7" s="185">
        <v>1</v>
      </c>
      <c r="N7" s="185" t="s">
        <v>334</v>
      </c>
      <c r="O7" s="185" t="s">
        <v>1414</v>
      </c>
      <c r="P7" s="184" t="s">
        <v>335</v>
      </c>
      <c r="Q7" s="186">
        <v>48000</v>
      </c>
      <c r="R7" s="186">
        <v>4000</v>
      </c>
      <c r="S7" s="186">
        <v>4000</v>
      </c>
      <c r="T7" s="186">
        <v>4000</v>
      </c>
      <c r="U7" s="186">
        <v>4000</v>
      </c>
      <c r="V7" s="186">
        <v>4000</v>
      </c>
      <c r="W7" s="186">
        <v>4000</v>
      </c>
      <c r="X7" s="186">
        <v>4000</v>
      </c>
      <c r="Y7" s="186">
        <v>4000</v>
      </c>
      <c r="Z7" s="186">
        <v>4000</v>
      </c>
      <c r="AA7" s="186">
        <v>4000</v>
      </c>
      <c r="AB7" s="186">
        <v>4000</v>
      </c>
      <c r="AC7" s="186">
        <v>4000</v>
      </c>
      <c r="AD7" s="186">
        <v>48000</v>
      </c>
      <c r="AE7" s="120">
        <v>12</v>
      </c>
      <c r="AF7" s="120" t="s">
        <v>74</v>
      </c>
      <c r="AG7" s="122" t="e">
        <f>+VLOOKUP(F7,[6]SEGUIMIENTO!$D$4:$AZ$602,49,0)</f>
        <v>#N/A</v>
      </c>
      <c r="AH7" s="187" t="e">
        <f>VLOOKUP(F7,[6]SEGUIMIENTO!$D$4:$BA$603,50,FALSE)</f>
        <v>#N/A</v>
      </c>
      <c r="AI7" s="187" t="e">
        <f>VLOOKUP(F7,[6]SEGUIMIENTO!$D$4:$BB$603,51,FALSE)</f>
        <v>#N/A</v>
      </c>
      <c r="AJ7" s="188" t="e">
        <f>VLOOKUP(F7,[6]SEGUIMIENTO!$D$4:$BD$603,52,FALSE)</f>
        <v>#N/A</v>
      </c>
      <c r="AK7" s="188" t="e">
        <f>VLOOKUP(F7,[6]SEGUIMIENTO!$D$4:$BF$603,54,FALSE)</f>
        <v>#N/A</v>
      </c>
      <c r="AL7" s="121"/>
      <c r="AM7" s="189"/>
      <c r="AN7" s="190"/>
      <c r="AO7" s="73"/>
      <c r="AP7" s="190" t="s">
        <v>1432</v>
      </c>
    </row>
    <row r="8" spans="7:42" ht="45">
      <c r="G8" s="120" t="s">
        <v>1405</v>
      </c>
      <c r="H8" s="122" t="s">
        <v>1406</v>
      </c>
      <c r="I8" s="120" t="s">
        <v>36</v>
      </c>
      <c r="J8" s="184" t="s">
        <v>26</v>
      </c>
      <c r="K8" s="184" t="s">
        <v>26</v>
      </c>
      <c r="L8" s="185" t="s">
        <v>40</v>
      </c>
      <c r="M8" s="185">
        <v>1</v>
      </c>
      <c r="N8" s="185" t="s">
        <v>334</v>
      </c>
      <c r="O8" s="185" t="s">
        <v>1414</v>
      </c>
      <c r="P8" s="184" t="s">
        <v>335</v>
      </c>
      <c r="Q8" s="186">
        <v>6200</v>
      </c>
      <c r="R8" s="186">
        <v>2000</v>
      </c>
      <c r="S8" s="186">
        <v>600</v>
      </c>
      <c r="T8" s="186">
        <v>600</v>
      </c>
      <c r="U8" s="186">
        <v>600</v>
      </c>
      <c r="V8" s="186">
        <v>600</v>
      </c>
      <c r="W8" s="186">
        <v>600</v>
      </c>
      <c r="X8" s="186">
        <v>600</v>
      </c>
      <c r="Y8" s="186">
        <v>600</v>
      </c>
      <c r="Z8" s="186">
        <v>0</v>
      </c>
      <c r="AA8" s="186">
        <v>0</v>
      </c>
      <c r="AB8" s="186">
        <v>0</v>
      </c>
      <c r="AC8" s="186">
        <v>0</v>
      </c>
      <c r="AD8" s="186">
        <v>6200</v>
      </c>
      <c r="AE8" s="120">
        <v>8</v>
      </c>
      <c r="AF8" s="120" t="s">
        <v>74</v>
      </c>
      <c r="AG8" s="122" t="e">
        <f>+VLOOKUP(F8,[6]SEGUIMIENTO!$D$4:$AZ$602,49,0)</f>
        <v>#N/A</v>
      </c>
      <c r="AH8" s="187" t="e">
        <f>VLOOKUP(F8,[6]SEGUIMIENTO!$D$4:$BA$603,50,FALSE)</f>
        <v>#N/A</v>
      </c>
      <c r="AI8" s="187" t="e">
        <f>VLOOKUP(F8,[6]SEGUIMIENTO!$D$4:$BB$603,51,FALSE)</f>
        <v>#N/A</v>
      </c>
      <c r="AJ8" s="188" t="e">
        <f>VLOOKUP(F8,[6]SEGUIMIENTO!$D$4:$BD$603,52,FALSE)</f>
        <v>#N/A</v>
      </c>
      <c r="AK8" s="188" t="e">
        <f>VLOOKUP(F8,[6]SEGUIMIENTO!$D$4:$BF$603,54,FALSE)</f>
        <v>#N/A</v>
      </c>
      <c r="AL8" s="121"/>
      <c r="AM8" s="189"/>
      <c r="AN8" s="190"/>
      <c r="AO8" s="73"/>
      <c r="AP8" s="190" t="s">
        <v>1432</v>
      </c>
    </row>
    <row r="9" spans="7:42" ht="45">
      <c r="G9" s="120" t="s">
        <v>1405</v>
      </c>
      <c r="H9" s="122" t="s">
        <v>1406</v>
      </c>
      <c r="I9" s="120" t="s">
        <v>37</v>
      </c>
      <c r="J9" s="184" t="s">
        <v>27</v>
      </c>
      <c r="K9" s="184" t="s">
        <v>27</v>
      </c>
      <c r="L9" s="185" t="s">
        <v>40</v>
      </c>
      <c r="M9" s="185">
        <v>1</v>
      </c>
      <c r="N9" s="185" t="s">
        <v>334</v>
      </c>
      <c r="O9" s="185" t="s">
        <v>1414</v>
      </c>
      <c r="P9" s="184" t="s">
        <v>335</v>
      </c>
      <c r="Q9" s="186">
        <v>2000</v>
      </c>
      <c r="R9" s="186">
        <v>2000</v>
      </c>
      <c r="S9" s="186">
        <v>0</v>
      </c>
      <c r="T9" s="186">
        <v>0</v>
      </c>
      <c r="U9" s="186">
        <v>0</v>
      </c>
      <c r="V9" s="186">
        <v>0</v>
      </c>
      <c r="W9" s="186">
        <v>0</v>
      </c>
      <c r="X9" s="186">
        <v>0</v>
      </c>
      <c r="Y9" s="186">
        <v>0</v>
      </c>
      <c r="Z9" s="186">
        <v>0</v>
      </c>
      <c r="AA9" s="186">
        <v>0</v>
      </c>
      <c r="AB9" s="186">
        <v>0</v>
      </c>
      <c r="AC9" s="186">
        <v>0</v>
      </c>
      <c r="AD9" s="186">
        <v>2000</v>
      </c>
      <c r="AE9" s="120">
        <v>1</v>
      </c>
      <c r="AF9" s="120" t="s">
        <v>74</v>
      </c>
      <c r="AG9" s="122" t="e">
        <f>+VLOOKUP(F9,[6]SEGUIMIENTO!$D$4:$AZ$602,49,0)</f>
        <v>#N/A</v>
      </c>
      <c r="AH9" s="187" t="e">
        <f>VLOOKUP(F9,[6]SEGUIMIENTO!$D$4:$BA$603,50,FALSE)</f>
        <v>#N/A</v>
      </c>
      <c r="AI9" s="187" t="e">
        <f>VLOOKUP(F9,[6]SEGUIMIENTO!$D$4:$BB$603,51,FALSE)</f>
        <v>#N/A</v>
      </c>
      <c r="AJ9" s="188" t="e">
        <f>VLOOKUP(F9,[6]SEGUIMIENTO!$D$4:$BD$603,52,FALSE)</f>
        <v>#N/A</v>
      </c>
      <c r="AK9" s="188" t="e">
        <f>VLOOKUP(F9,[6]SEGUIMIENTO!$D$4:$BF$603,54,FALSE)</f>
        <v>#N/A</v>
      </c>
      <c r="AL9" s="121"/>
      <c r="AM9" s="189"/>
      <c r="AN9" s="190"/>
      <c r="AO9" s="73"/>
      <c r="AP9" s="190" t="s">
        <v>1432</v>
      </c>
    </row>
    <row r="10" spans="7:42" ht="45">
      <c r="G10" s="120" t="s">
        <v>1405</v>
      </c>
      <c r="H10" s="122" t="s">
        <v>1406</v>
      </c>
      <c r="I10" s="120" t="s">
        <v>35</v>
      </c>
      <c r="J10" s="184" t="s">
        <v>42</v>
      </c>
      <c r="K10" s="184" t="s">
        <v>42</v>
      </c>
      <c r="L10" s="185" t="s">
        <v>40</v>
      </c>
      <c r="M10" s="185">
        <v>1</v>
      </c>
      <c r="N10" s="185" t="s">
        <v>334</v>
      </c>
      <c r="O10" s="185" t="s">
        <v>1414</v>
      </c>
      <c r="P10" s="184" t="s">
        <v>335</v>
      </c>
      <c r="Q10" s="186">
        <v>100</v>
      </c>
      <c r="R10" s="186">
        <v>100</v>
      </c>
      <c r="S10" s="186">
        <v>0</v>
      </c>
      <c r="T10" s="186">
        <v>0</v>
      </c>
      <c r="U10" s="186">
        <v>0</v>
      </c>
      <c r="V10" s="186">
        <v>0</v>
      </c>
      <c r="W10" s="186">
        <v>0</v>
      </c>
      <c r="X10" s="186">
        <v>0</v>
      </c>
      <c r="Y10" s="186">
        <v>0</v>
      </c>
      <c r="Z10" s="186">
        <v>0</v>
      </c>
      <c r="AA10" s="186">
        <v>0</v>
      </c>
      <c r="AB10" s="186">
        <v>0</v>
      </c>
      <c r="AC10" s="186">
        <v>0</v>
      </c>
      <c r="AD10" s="186">
        <v>100</v>
      </c>
      <c r="AE10" s="120">
        <v>1</v>
      </c>
      <c r="AF10" s="120" t="s">
        <v>45</v>
      </c>
      <c r="AG10" s="122" t="e">
        <f>+VLOOKUP(F10,[6]SEGUIMIENTO!$D$4:$AZ$602,49,0)</f>
        <v>#N/A</v>
      </c>
      <c r="AH10" s="187" t="e">
        <f>VLOOKUP(F10,[6]SEGUIMIENTO!$D$4:$BA$603,50,FALSE)</f>
        <v>#N/A</v>
      </c>
      <c r="AI10" s="187" t="e">
        <f>VLOOKUP(F10,[6]SEGUIMIENTO!$D$4:$BB$603,51,FALSE)</f>
        <v>#N/A</v>
      </c>
      <c r="AJ10" s="188" t="e">
        <f>VLOOKUP(F10,[6]SEGUIMIENTO!$D$4:$BD$603,52,FALSE)</f>
        <v>#N/A</v>
      </c>
      <c r="AK10" s="188" t="e">
        <f>VLOOKUP(F10,[6]SEGUIMIENTO!$D$4:$BF$603,54,FALSE)</f>
        <v>#N/A</v>
      </c>
      <c r="AL10" s="121"/>
      <c r="AM10" s="189"/>
      <c r="AN10" s="190"/>
      <c r="AO10" s="73"/>
      <c r="AP10" s="190" t="s">
        <v>1432</v>
      </c>
    </row>
    <row r="11" spans="7:42" ht="45">
      <c r="G11" s="120" t="s">
        <v>1405</v>
      </c>
      <c r="H11" s="122" t="s">
        <v>1406</v>
      </c>
      <c r="I11" s="120" t="s">
        <v>55</v>
      </c>
      <c r="J11" s="184" t="s">
        <v>56</v>
      </c>
      <c r="K11" s="184" t="s">
        <v>56</v>
      </c>
      <c r="L11" s="185" t="s">
        <v>40</v>
      </c>
      <c r="M11" s="185">
        <v>1</v>
      </c>
      <c r="N11" s="185" t="s">
        <v>334</v>
      </c>
      <c r="O11" s="185" t="s">
        <v>1414</v>
      </c>
      <c r="P11" s="184" t="s">
        <v>335</v>
      </c>
      <c r="Q11" s="186">
        <v>1900</v>
      </c>
      <c r="R11" s="186">
        <v>600</v>
      </c>
      <c r="S11" s="186">
        <v>0</v>
      </c>
      <c r="T11" s="186">
        <v>300</v>
      </c>
      <c r="U11" s="186">
        <v>0</v>
      </c>
      <c r="V11" s="186">
        <v>300</v>
      </c>
      <c r="W11" s="186">
        <v>0</v>
      </c>
      <c r="X11" s="186">
        <v>300</v>
      </c>
      <c r="Y11" s="186">
        <v>0</v>
      </c>
      <c r="Z11" s="186">
        <v>200</v>
      </c>
      <c r="AA11" s="186">
        <v>0</v>
      </c>
      <c r="AB11" s="186">
        <v>200</v>
      </c>
      <c r="AC11" s="186">
        <v>0</v>
      </c>
      <c r="AD11" s="186">
        <v>1900</v>
      </c>
      <c r="AE11" s="120">
        <v>6</v>
      </c>
      <c r="AF11" s="120" t="s">
        <v>47</v>
      </c>
      <c r="AG11" s="122" t="e">
        <f>+VLOOKUP(F11,[6]SEGUIMIENTO!$D$4:$AZ$602,49,0)</f>
        <v>#N/A</v>
      </c>
      <c r="AH11" s="187" t="e">
        <f>VLOOKUP(F11,[6]SEGUIMIENTO!$D$4:$BA$603,50,FALSE)</f>
        <v>#N/A</v>
      </c>
      <c r="AI11" s="187" t="e">
        <f>VLOOKUP(F11,[6]SEGUIMIENTO!$D$4:$BB$603,51,FALSE)</f>
        <v>#N/A</v>
      </c>
      <c r="AJ11" s="188" t="e">
        <f>VLOOKUP(F11,[6]SEGUIMIENTO!$D$4:$BD$603,52,FALSE)</f>
        <v>#N/A</v>
      </c>
      <c r="AK11" s="188" t="e">
        <f>VLOOKUP(F11,[6]SEGUIMIENTO!$D$4:$BF$603,54,FALSE)</f>
        <v>#N/A</v>
      </c>
      <c r="AL11" s="121"/>
      <c r="AM11" s="189"/>
      <c r="AN11" s="190"/>
      <c r="AO11" s="73"/>
      <c r="AP11" s="190" t="s">
        <v>1432</v>
      </c>
    </row>
    <row r="12" spans="7:42" ht="45">
      <c r="G12" s="120" t="s">
        <v>1405</v>
      </c>
      <c r="H12" s="122" t="s">
        <v>1406</v>
      </c>
      <c r="I12" s="120" t="s">
        <v>32</v>
      </c>
      <c r="J12" s="184" t="s">
        <v>33</v>
      </c>
      <c r="K12" s="184" t="s">
        <v>33</v>
      </c>
      <c r="L12" s="185" t="s">
        <v>40</v>
      </c>
      <c r="M12" s="185">
        <v>1</v>
      </c>
      <c r="N12" s="185" t="s">
        <v>334</v>
      </c>
      <c r="O12" s="185" t="s">
        <v>1414</v>
      </c>
      <c r="P12" s="184" t="s">
        <v>335</v>
      </c>
      <c r="Q12" s="186">
        <v>1200</v>
      </c>
      <c r="R12" s="186">
        <v>1200</v>
      </c>
      <c r="S12" s="186">
        <v>0</v>
      </c>
      <c r="T12" s="186">
        <v>0</v>
      </c>
      <c r="U12" s="186">
        <v>0</v>
      </c>
      <c r="V12" s="186">
        <v>0</v>
      </c>
      <c r="W12" s="186">
        <v>0</v>
      </c>
      <c r="X12" s="186">
        <v>0</v>
      </c>
      <c r="Y12" s="186">
        <v>0</v>
      </c>
      <c r="Z12" s="186">
        <v>0</v>
      </c>
      <c r="AA12" s="186">
        <v>0</v>
      </c>
      <c r="AB12" s="186">
        <v>0</v>
      </c>
      <c r="AC12" s="186">
        <v>0</v>
      </c>
      <c r="AD12" s="186">
        <v>1200</v>
      </c>
      <c r="AE12" s="120">
        <v>1</v>
      </c>
      <c r="AF12" s="120" t="s">
        <v>43</v>
      </c>
      <c r="AG12" s="122" t="e">
        <f>+VLOOKUP(F12,[6]SEGUIMIENTO!$D$4:$AZ$602,49,0)</f>
        <v>#N/A</v>
      </c>
      <c r="AH12" s="187" t="e">
        <f>VLOOKUP(F12,[6]SEGUIMIENTO!$D$4:$BA$603,50,FALSE)</f>
        <v>#N/A</v>
      </c>
      <c r="AI12" s="187" t="e">
        <f>VLOOKUP(F12,[6]SEGUIMIENTO!$D$4:$BB$603,51,FALSE)</f>
        <v>#N/A</v>
      </c>
      <c r="AJ12" s="188" t="e">
        <f>VLOOKUP(F12,[6]SEGUIMIENTO!$D$4:$BD$603,52,FALSE)</f>
        <v>#N/A</v>
      </c>
      <c r="AK12" s="188" t="e">
        <f>VLOOKUP(F12,[6]SEGUIMIENTO!$D$4:$BF$603,54,FALSE)</f>
        <v>#N/A</v>
      </c>
      <c r="AL12" s="121"/>
      <c r="AM12" s="189"/>
      <c r="AN12" s="190"/>
      <c r="AO12" s="73"/>
      <c r="AP12" s="190" t="s">
        <v>1432</v>
      </c>
    </row>
  </sheetData>
  <conditionalFormatting sqref="AH1:AI12">
    <cfRule type="cellIs" dxfId="29" priority="18" operator="equal">
      <formula>"RETIRADO POR SER &lt; 8UIT"</formula>
    </cfRule>
    <cfRule type="cellIs" dxfId="28" priority="19" operator="equal">
      <formula>"INDAGACIÓN DE MERCADO 2DA CONVOCATORIA"</formula>
    </cfRule>
    <cfRule type="cellIs" dxfId="27" priority="20" operator="equal">
      <formula>"INDAGACIÓN DE MERCADO (DESIERTO CENARES - CORPORATIVA)"</formula>
    </cfRule>
    <cfRule type="cellIs" dxfId="26" priority="21" operator="equal">
      <formula>"EN INDAGACIÓN DE MERCADO"</formula>
    </cfRule>
    <cfRule type="cellIs" dxfId="25" priority="22" operator="equal">
      <formula>"DESIERTO PARA CENARES"</formula>
    </cfRule>
    <cfRule type="cellIs" dxfId="24" priority="23" operator="equal">
      <formula>"DESIERTO"</formula>
    </cfRule>
    <cfRule type="cellIs" dxfId="23" priority="24" operator="equal">
      <formula>"CONVOCADO"</formula>
    </cfRule>
    <cfRule type="cellIs" dxfId="22" priority="25" operator="equal">
      <formula>"CONTRATADO"</formula>
    </cfRule>
    <cfRule type="cellIs" dxfId="21" priority="26" operator="equal">
      <formula>"CONSENTIDO"</formula>
    </cfRule>
    <cfRule type="cellIs" dxfId="20" priority="27" operator="equal">
      <formula>"CERRO INDAGACIÓN DE MERCADO 2DA CONVOCATORIA"</formula>
    </cfRule>
    <cfRule type="cellIs" dxfId="19" priority="28" operator="equal">
      <formula>"CERRÓ INDAGACIÓN DE MERCADO"</formula>
    </cfRule>
    <cfRule type="cellIs" dxfId="18" priority="29" operator="equal">
      <formula>"APELADO"</formula>
    </cfRule>
    <cfRule type="cellIs" dxfId="17" priority="30" operator="equal">
      <formula>"ADJUDICADO"</formula>
    </cfRule>
  </conditionalFormatting>
  <conditionalFormatting sqref="AM2:AN12">
    <cfRule type="cellIs" dxfId="16" priority="16" operator="equal">
      <formula>"SI"</formula>
    </cfRule>
    <cfRule type="cellIs" dxfId="15" priority="17" operator="equal">
      <formula>"NO"</formula>
    </cfRule>
  </conditionalFormatting>
  <conditionalFormatting sqref="AP2:AP12">
    <cfRule type="cellIs" dxfId="14" priority="1" operator="equal">
      <formula>"SI"</formula>
    </cfRule>
    <cfRule type="cellIs" dxfId="13" priority="2" operator="equal">
      <formula>"NO"</formula>
    </cfRule>
  </conditionalFormatting>
  <conditionalFormatting sqref="AP2:AP12">
    <cfRule type="cellIs" dxfId="12" priority="3" operator="equal">
      <formula>"RETIRADO POR SER &lt; 8UIT"</formula>
    </cfRule>
    <cfRule type="cellIs" dxfId="11" priority="4" operator="equal">
      <formula>"INDAGACIÓN DE MERCADO 2DA CONVOCATORIA"</formula>
    </cfRule>
    <cfRule type="cellIs" dxfId="10" priority="5" operator="equal">
      <formula>"INDAGACIÓN DE MERCADO (DESIERTO CENARES - CORPORATIVA)"</formula>
    </cfRule>
    <cfRule type="cellIs" dxfId="9" priority="6" operator="equal">
      <formula>"EN INDAGACIÓN DE MERCADO"</formula>
    </cfRule>
    <cfRule type="cellIs" dxfId="8" priority="7" operator="equal">
      <formula>"DESIERTO PARA CENARES"</formula>
    </cfRule>
    <cfRule type="cellIs" dxfId="7" priority="8" operator="equal">
      <formula>"DESIERTO"</formula>
    </cfRule>
    <cfRule type="cellIs" dxfId="6" priority="9" operator="equal">
      <formula>"CONVOCADO"</formula>
    </cfRule>
    <cfRule type="cellIs" dxfId="5" priority="10" operator="equal">
      <formula>"CONTRATADO"</formula>
    </cfRule>
    <cfRule type="cellIs" dxfId="4" priority="11" operator="equal">
      <formula>"CONSENTIDO"</formula>
    </cfRule>
    <cfRule type="cellIs" dxfId="3" priority="12" operator="equal">
      <formula>"CERRO INDAGACIÓN DE MERCADO 2DA CONVOCATORIA"</formula>
    </cfRule>
    <cfRule type="cellIs" dxfId="2" priority="13" operator="equal">
      <formula>"CERRÓ INDAGACIÓN DE MERCADO"</formula>
    </cfRule>
    <cfRule type="cellIs" dxfId="1" priority="14" operator="equal">
      <formula>"APELADO"</formula>
    </cfRule>
    <cfRule type="cellIs" dxfId="0" priority="15" operator="equal">
      <formula>"ADJUDICADO"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15</vt:i4>
      </vt:variant>
    </vt:vector>
  </HeadingPairs>
  <TitlesOfParts>
    <vt:vector size="24" baseType="lpstr">
      <vt:lpstr>ANEXO 01</vt:lpstr>
      <vt:lpstr>ANEXO 02</vt:lpstr>
      <vt:lpstr>ANEXO 03 </vt:lpstr>
      <vt:lpstr>ANEXO 4</vt:lpstr>
      <vt:lpstr>ANEXO 05</vt:lpstr>
      <vt:lpstr>ANEXO 06</vt:lpstr>
      <vt:lpstr>TD</vt:lpstr>
      <vt:lpstr>cc 2025</vt:lpstr>
      <vt:lpstr>BD</vt:lpstr>
      <vt:lpstr>'ANEXO 01'!Área_de_impresión</vt:lpstr>
      <vt:lpstr>'ANEXO 02'!Área_de_impresión</vt:lpstr>
      <vt:lpstr>'ANEXO 03 '!Área_de_impresión</vt:lpstr>
      <vt:lpstr>'ANEXO 05'!Área_de_impresión</vt:lpstr>
      <vt:lpstr>'ANEXO 06'!Área_de_impresión</vt:lpstr>
      <vt:lpstr>'ANEXO 4'!Área_de_impresión</vt:lpstr>
      <vt:lpstr>'ANEXO 05'!data4</vt:lpstr>
      <vt:lpstr>'ANEXO 05'!datas</vt:lpstr>
      <vt:lpstr>'ANEXO 03 '!nume</vt:lpstr>
      <vt:lpstr>'ANEXO 01'!Títulos_a_imprimir</vt:lpstr>
      <vt:lpstr>'ANEXO 02'!Títulos_a_imprimir</vt:lpstr>
      <vt:lpstr>'ANEXO 03 '!Títulos_a_imprimir</vt:lpstr>
      <vt:lpstr>'ANEXO 05'!Títulos_a_imprimir</vt:lpstr>
      <vt:lpstr>'ANEXO 06'!Títulos_a_imprimir</vt:lpstr>
      <vt:lpstr>'ANEXO 4'!Títulos_a_imprimir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 Corporativa 2</dc:creator>
  <cp:lastModifiedBy>Mariella Edisol Alanya Mercado</cp:lastModifiedBy>
  <cp:lastPrinted>2025-01-16T15:37:14Z</cp:lastPrinted>
  <dcterms:created xsi:type="dcterms:W3CDTF">2018-01-23T19:29:54Z</dcterms:created>
  <dcterms:modified xsi:type="dcterms:W3CDTF">2025-01-16T15:37:55Z</dcterms:modified>
</cp:coreProperties>
</file>