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-120" yWindow="-120" windowWidth="29040" windowHeight="15720" tabRatio="673"/>
  </bookViews>
  <sheets>
    <sheet name="COMERCIO" sheetId="46961" r:id="rId1"/>
    <sheet name="18.1" sheetId="46978" r:id="rId2"/>
    <sheet name="18.2" sheetId="46979" r:id="rId3"/>
    <sheet name="18.3" sheetId="46980" r:id="rId4"/>
    <sheet name="18.4" sheetId="46966" r:id="rId5"/>
    <sheet name="18.5" sheetId="46967" r:id="rId6"/>
    <sheet name="18.6" sheetId="46969" r:id="rId7"/>
    <sheet name="18.7" sheetId="46972" r:id="rId8"/>
    <sheet name="18.8" sheetId="46974" r:id="rId9"/>
    <sheet name="18.9" sheetId="46968" r:id="rId10"/>
    <sheet name="18.10" sheetId="46970" r:id="rId11"/>
    <sheet name="18.11" sheetId="46971" r:id="rId12"/>
  </sheets>
  <definedNames>
    <definedName name="tabla">#REF!</definedName>
  </definedNames>
  <calcPr calcId="152511"/>
</workbook>
</file>

<file path=xl/calcChain.xml><?xml version="1.0" encoding="utf-8"?>
<calcChain xmlns="http://schemas.openxmlformats.org/spreadsheetml/2006/main">
  <c r="A114" i="46974" l="1"/>
  <c r="A91" i="46974"/>
  <c r="A68" i="46974"/>
  <c r="A121" i="46972"/>
  <c r="A95" i="46972"/>
  <c r="A69" i="46972"/>
  <c r="A9" i="46961" l="1"/>
  <c r="A8" i="46961"/>
  <c r="J121" i="46968" l="1"/>
  <c r="J136" i="46968"/>
  <c r="J151" i="46968"/>
  <c r="B149" i="46968" l="1"/>
  <c r="B148" i="46968"/>
  <c r="B147" i="46968"/>
  <c r="B146" i="46968"/>
  <c r="B145" i="46968"/>
  <c r="B144" i="46968"/>
  <c r="B143" i="46968"/>
  <c r="B142" i="46968"/>
  <c r="B141" i="46968"/>
  <c r="B140" i="46968"/>
  <c r="B139" i="46968"/>
  <c r="B138" i="46968"/>
  <c r="B137" i="46968"/>
  <c r="K136" i="46968"/>
  <c r="I136" i="46968"/>
  <c r="H136" i="46968"/>
  <c r="G136" i="46968"/>
  <c r="F136" i="46968"/>
  <c r="E136" i="46968"/>
  <c r="D136" i="46968"/>
  <c r="C136" i="46968"/>
  <c r="F121" i="46974"/>
  <c r="H121" i="46974"/>
  <c r="G121" i="46974"/>
  <c r="B122" i="46974"/>
  <c r="C121" i="46974"/>
  <c r="D121" i="46974"/>
  <c r="H75" i="46974"/>
  <c r="G75" i="46974"/>
  <c r="F75" i="46974"/>
  <c r="E75" i="46974"/>
  <c r="D75" i="46974"/>
  <c r="C75" i="46974"/>
  <c r="B110" i="46974"/>
  <c r="B109" i="46974"/>
  <c r="B108" i="46974"/>
  <c r="B107" i="46974"/>
  <c r="B106" i="46974"/>
  <c r="B105" i="46974"/>
  <c r="B104" i="46974"/>
  <c r="B103" i="46974"/>
  <c r="B102" i="46974"/>
  <c r="B101" i="46974"/>
  <c r="B100" i="46974"/>
  <c r="B99" i="46974"/>
  <c r="H98" i="46974"/>
  <c r="G98" i="46974"/>
  <c r="F98" i="46974"/>
  <c r="E98" i="46974"/>
  <c r="D98" i="46974"/>
  <c r="C98" i="46974"/>
  <c r="B64" i="46974"/>
  <c r="B53" i="46974"/>
  <c r="B52" i="46974"/>
  <c r="C129" i="46972"/>
  <c r="D129" i="46972"/>
  <c r="H103" i="46972"/>
  <c r="G103" i="46972"/>
  <c r="F103" i="46972"/>
  <c r="E103" i="46972"/>
  <c r="D103" i="46972"/>
  <c r="C103" i="46972"/>
  <c r="B105" i="46972"/>
  <c r="B106" i="46972"/>
  <c r="B107" i="46972"/>
  <c r="B108" i="46972"/>
  <c r="B109" i="46972"/>
  <c r="B110" i="46972"/>
  <c r="B111" i="46972"/>
  <c r="B112" i="46972"/>
  <c r="B113" i="46972"/>
  <c r="B114" i="46972"/>
  <c r="B115" i="46972"/>
  <c r="B104" i="46972"/>
  <c r="B98" i="46974" l="1"/>
  <c r="B103" i="46972"/>
  <c r="B136" i="46968"/>
  <c r="B19" i="46971"/>
  <c r="B18" i="46971"/>
  <c r="AS44" i="46969" l="1"/>
  <c r="AP39" i="46969"/>
  <c r="AP40" i="46969"/>
  <c r="AP41" i="46969"/>
  <c r="AP42" i="46969"/>
  <c r="AP43" i="46969"/>
  <c r="AL39" i="46969"/>
  <c r="AL40" i="46969"/>
  <c r="AL41" i="46969"/>
  <c r="AL42" i="46969"/>
  <c r="AL43" i="46969"/>
  <c r="AN8" i="46969"/>
  <c r="AL8" i="46969" s="1"/>
  <c r="AL73" i="46969"/>
  <c r="AL72" i="46969"/>
  <c r="AL71" i="46969"/>
  <c r="AL70" i="46969"/>
  <c r="AL69" i="46969"/>
  <c r="AL68" i="46969"/>
  <c r="AL67" i="46969"/>
  <c r="AL66" i="46969"/>
  <c r="AL65" i="46969"/>
  <c r="AL64" i="46969"/>
  <c r="AL63" i="46969"/>
  <c r="AL62" i="46969"/>
  <c r="AL61" i="46969"/>
  <c r="AL60" i="46969"/>
  <c r="AL59" i="46969"/>
  <c r="AL58" i="46969"/>
  <c r="AL57" i="46969"/>
  <c r="AL56" i="46969"/>
  <c r="AL55" i="46969"/>
  <c r="AL54" i="46969"/>
  <c r="AL53" i="46969"/>
  <c r="AL52" i="46969"/>
  <c r="AL51" i="46969"/>
  <c r="AL50" i="46969"/>
  <c r="AL49" i="46969"/>
  <c r="AL48" i="46969"/>
  <c r="AL47" i="46969"/>
  <c r="AL46" i="46969"/>
  <c r="AL45" i="46969"/>
  <c r="AO44" i="46969"/>
  <c r="AO7" i="46969" s="1"/>
  <c r="AN44" i="46969"/>
  <c r="AL38" i="46969"/>
  <c r="AL36" i="46969"/>
  <c r="AL35" i="46969"/>
  <c r="AL34" i="46969"/>
  <c r="AL33" i="46969"/>
  <c r="AL32" i="46969"/>
  <c r="AL31" i="46969"/>
  <c r="AL30" i="46969"/>
  <c r="AL29" i="46969"/>
  <c r="AL28" i="46969"/>
  <c r="AL27" i="46969"/>
  <c r="AL26" i="46969"/>
  <c r="AL25" i="46969"/>
  <c r="AL24" i="46969"/>
  <c r="AL23" i="46969"/>
  <c r="AL22" i="46969"/>
  <c r="AL21" i="46969"/>
  <c r="AL20" i="46969"/>
  <c r="AL19" i="46969"/>
  <c r="AL17" i="46969"/>
  <c r="AL16" i="46969"/>
  <c r="AL15" i="46969"/>
  <c r="AL13" i="46969"/>
  <c r="AL12" i="46969"/>
  <c r="AL11" i="46969"/>
  <c r="AL10" i="46969"/>
  <c r="AL9" i="46969"/>
  <c r="AL44" i="46969" l="1"/>
  <c r="AN7" i="46969"/>
  <c r="AL7" i="46969" s="1"/>
  <c r="J31" i="46967" l="1"/>
  <c r="B30" i="46967"/>
  <c r="F30" i="46967"/>
  <c r="B23" i="46967"/>
  <c r="B24" i="46967"/>
  <c r="B25" i="46967"/>
  <c r="F25" i="46967"/>
  <c r="J25" i="46967"/>
  <c r="J26" i="46967"/>
  <c r="J27" i="46967"/>
  <c r="B28" i="46967"/>
  <c r="F28" i="46967"/>
  <c r="B29" i="46967"/>
  <c r="F29" i="46967"/>
  <c r="J29" i="46967"/>
  <c r="J30" i="46967"/>
  <c r="B31" i="46967"/>
  <c r="F31" i="46967"/>
  <c r="B32" i="46967"/>
  <c r="F32" i="46967"/>
  <c r="J32" i="46967"/>
  <c r="L57" i="46978" l="1"/>
  <c r="L58" i="46978"/>
  <c r="E29" i="46978"/>
  <c r="E30" i="46978"/>
  <c r="G30" i="46978"/>
  <c r="G29" i="46978"/>
  <c r="G28" i="46978"/>
  <c r="E27" i="46978"/>
  <c r="A5" i="46961" l="1"/>
  <c r="A4" i="46961"/>
  <c r="A3" i="46961"/>
  <c r="A2" i="46961"/>
  <c r="L41" i="46978"/>
  <c r="L42" i="46978"/>
  <c r="L43" i="46978"/>
  <c r="L44" i="46978"/>
  <c r="L45" i="46978"/>
  <c r="L46" i="46978"/>
  <c r="L47" i="46978"/>
  <c r="L48" i="46978"/>
  <c r="L49" i="46978"/>
  <c r="L50" i="46978"/>
  <c r="L51" i="46978"/>
  <c r="L52" i="46978"/>
  <c r="L53" i="46978"/>
  <c r="L54" i="46978"/>
  <c r="L55" i="46978"/>
  <c r="L56" i="46978"/>
  <c r="L59" i="46978"/>
  <c r="E8" i="46978"/>
  <c r="E9" i="46978"/>
  <c r="E10" i="46978"/>
  <c r="E11" i="46978"/>
  <c r="E12" i="46978"/>
  <c r="E13" i="46978"/>
  <c r="E14" i="46978"/>
  <c r="E15" i="46978"/>
  <c r="E16" i="46978"/>
  <c r="E17" i="46978"/>
  <c r="E18" i="46978"/>
  <c r="E19" i="46978"/>
  <c r="E20" i="46978"/>
  <c r="E21" i="46978"/>
  <c r="E22" i="46978"/>
  <c r="E23" i="46978"/>
  <c r="E24" i="46978"/>
  <c r="E25" i="46978"/>
  <c r="E26" i="46978"/>
  <c r="E28" i="46978"/>
  <c r="E7" i="46978"/>
  <c r="G27" i="46978"/>
  <c r="G26" i="46978"/>
  <c r="G25" i="46978"/>
  <c r="G24" i="46978"/>
  <c r="G23" i="46978"/>
  <c r="G22" i="46978"/>
  <c r="G21" i="46978"/>
  <c r="G20" i="46978"/>
  <c r="G19" i="46978"/>
  <c r="G18" i="46978"/>
  <c r="G17" i="46978"/>
  <c r="G16" i="46978"/>
  <c r="G15" i="46978"/>
  <c r="G14" i="46978"/>
  <c r="G13" i="46978"/>
  <c r="G12" i="46978"/>
  <c r="G11" i="46978"/>
  <c r="G10" i="46978"/>
  <c r="G9" i="46978"/>
  <c r="G8" i="46978"/>
  <c r="B159" i="46968" l="1"/>
  <c r="B132" i="46968"/>
  <c r="B79" i="46968"/>
  <c r="B128" i="46974"/>
  <c r="B129" i="46974"/>
  <c r="E121" i="46974"/>
  <c r="B121" i="46974" s="1"/>
  <c r="B136" i="46972"/>
  <c r="B137" i="46972"/>
  <c r="B84" i="46972"/>
  <c r="F129" i="46972"/>
  <c r="G129" i="46972"/>
  <c r="H129" i="46972"/>
  <c r="E129" i="46972"/>
  <c r="C151" i="46968" l="1"/>
  <c r="B153" i="46968"/>
  <c r="B154" i="46968"/>
  <c r="B155" i="46968"/>
  <c r="B156" i="46968"/>
  <c r="B157" i="46968"/>
  <c r="B158" i="46968"/>
  <c r="B160" i="46968"/>
  <c r="B161" i="46968"/>
  <c r="B162" i="46968"/>
  <c r="B163" i="46968"/>
  <c r="B164" i="46968"/>
  <c r="B152" i="46968"/>
  <c r="B123" i="46968"/>
  <c r="B124" i="46968"/>
  <c r="B125" i="46968"/>
  <c r="B126" i="46968"/>
  <c r="B127" i="46968"/>
  <c r="B128" i="46968"/>
  <c r="B129" i="46968"/>
  <c r="B130" i="46968"/>
  <c r="B131" i="46968"/>
  <c r="B133" i="46968"/>
  <c r="B134" i="46968"/>
  <c r="B122" i="46968"/>
  <c r="B108" i="46968"/>
  <c r="B109" i="46968"/>
  <c r="B110" i="46968"/>
  <c r="B111" i="46968"/>
  <c r="B112" i="46968"/>
  <c r="B113" i="46968"/>
  <c r="B114" i="46968"/>
  <c r="B115" i="46968"/>
  <c r="B116" i="46968"/>
  <c r="B117" i="46968"/>
  <c r="B118" i="46968"/>
  <c r="B119" i="46968"/>
  <c r="B107" i="46968"/>
  <c r="B92" i="46968"/>
  <c r="B93" i="46968"/>
  <c r="B94" i="46968"/>
  <c r="B95" i="46968"/>
  <c r="B96" i="46968"/>
  <c r="B97" i="46968"/>
  <c r="B98" i="46968"/>
  <c r="B99" i="46968"/>
  <c r="B100" i="46968"/>
  <c r="B101" i="46968"/>
  <c r="B102" i="46968"/>
  <c r="B103" i="46968"/>
  <c r="B91" i="46968"/>
  <c r="B77" i="46968"/>
  <c r="B78" i="46968"/>
  <c r="B80" i="46968"/>
  <c r="B81" i="46968"/>
  <c r="B82" i="46968"/>
  <c r="B83" i="46968"/>
  <c r="B84" i="46968"/>
  <c r="B85" i="46968"/>
  <c r="B86" i="46968"/>
  <c r="B87" i="46968"/>
  <c r="B88" i="46968"/>
  <c r="B76" i="46968"/>
  <c r="C75" i="46968"/>
  <c r="B106" i="46968" l="1"/>
  <c r="B151" i="46968"/>
  <c r="B75" i="46968"/>
  <c r="B121" i="46968"/>
  <c r="B90" i="46968"/>
  <c r="K151" i="46968"/>
  <c r="I151" i="46968"/>
  <c r="H151" i="46968"/>
  <c r="G151" i="46968"/>
  <c r="F151" i="46968"/>
  <c r="E151" i="46968"/>
  <c r="D151" i="46968"/>
  <c r="B127" i="46974"/>
  <c r="B126" i="46974"/>
  <c r="B125" i="46974"/>
  <c r="B124" i="46974"/>
  <c r="B123" i="46974"/>
  <c r="B83" i="46974"/>
  <c r="B84" i="46974"/>
  <c r="B85" i="46974"/>
  <c r="B86" i="46974"/>
  <c r="B87" i="46974"/>
  <c r="B82" i="46974"/>
  <c r="B135" i="46972"/>
  <c r="B134" i="46972"/>
  <c r="B133" i="46972"/>
  <c r="B132" i="46972"/>
  <c r="B131" i="46972"/>
  <c r="B130" i="46972"/>
  <c r="E77" i="46972"/>
  <c r="B85" i="46972"/>
  <c r="B86" i="46972"/>
  <c r="B87" i="46972"/>
  <c r="B88" i="46972"/>
  <c r="B89" i="46972"/>
  <c r="B129" i="46972" l="1"/>
  <c r="B75" i="46974"/>
  <c r="AP73" i="46969" l="1"/>
  <c r="AP72" i="46969"/>
  <c r="AP71" i="46969"/>
  <c r="AP70" i="46969"/>
  <c r="AP69" i="46969"/>
  <c r="AP68" i="46969"/>
  <c r="AP67" i="46969"/>
  <c r="AP66" i="46969"/>
  <c r="AP65" i="46969"/>
  <c r="AP64" i="46969"/>
  <c r="AP63" i="46969"/>
  <c r="AP62" i="46969"/>
  <c r="AP61" i="46969"/>
  <c r="AP60" i="46969"/>
  <c r="AP59" i="46969"/>
  <c r="AP58" i="46969"/>
  <c r="AP57" i="46969"/>
  <c r="AP56" i="46969"/>
  <c r="AP55" i="46969"/>
  <c r="AP54" i="46969"/>
  <c r="AP53" i="46969"/>
  <c r="AP52" i="46969"/>
  <c r="AP51" i="46969"/>
  <c r="AP50" i="46969"/>
  <c r="AP49" i="46969"/>
  <c r="AP48" i="46969"/>
  <c r="AP47" i="46969"/>
  <c r="AP46" i="46969"/>
  <c r="AP45" i="46969"/>
  <c r="AS7" i="46969"/>
  <c r="AR44" i="46969"/>
  <c r="AP44" i="46969" s="1"/>
  <c r="AP38" i="46969"/>
  <c r="AP36" i="46969"/>
  <c r="AP35" i="46969"/>
  <c r="AP34" i="46969"/>
  <c r="AP33" i="46969"/>
  <c r="AP32" i="46969"/>
  <c r="AP31" i="46969"/>
  <c r="AP30" i="46969"/>
  <c r="AP29" i="46969"/>
  <c r="AP28" i="46969"/>
  <c r="AP27" i="46969"/>
  <c r="AP26" i="46969"/>
  <c r="AP25" i="46969"/>
  <c r="AP24" i="46969"/>
  <c r="AP23" i="46969"/>
  <c r="AP22" i="46969"/>
  <c r="AP21" i="46969"/>
  <c r="AP20" i="46969"/>
  <c r="AP19" i="46969"/>
  <c r="AP17" i="46969"/>
  <c r="AP16" i="46969"/>
  <c r="AP15" i="46969"/>
  <c r="AP13" i="46969"/>
  <c r="AP12" i="46969"/>
  <c r="AP11" i="46969"/>
  <c r="AP10" i="46969"/>
  <c r="AP9" i="46969"/>
  <c r="AR8" i="46969"/>
  <c r="AP8" i="46969" s="1"/>
  <c r="AF44" i="46969"/>
  <c r="AK44" i="46969"/>
  <c r="AG44" i="46969"/>
  <c r="AF8" i="46969"/>
  <c r="AJ8" i="46969"/>
  <c r="AH9" i="46969"/>
  <c r="AR7" i="46969" l="1"/>
  <c r="AP7" i="46969" s="1"/>
  <c r="A6" i="46961" l="1"/>
  <c r="A12" i="46961"/>
  <c r="A11" i="46961"/>
  <c r="A10" i="46961"/>
  <c r="A7" i="46961"/>
  <c r="C90" i="46968"/>
  <c r="D90" i="46968"/>
  <c r="E90" i="46968"/>
  <c r="F90" i="46968"/>
  <c r="G90" i="46968"/>
  <c r="H90" i="46968"/>
  <c r="I90" i="46968"/>
  <c r="J90" i="46968"/>
  <c r="K90" i="46968"/>
  <c r="K121" i="46968"/>
  <c r="I121" i="46968"/>
  <c r="H121" i="46968"/>
  <c r="G121" i="46968"/>
  <c r="F121" i="46968"/>
  <c r="E121" i="46968"/>
  <c r="D121" i="46968"/>
  <c r="C121" i="46968"/>
  <c r="K106" i="46968"/>
  <c r="J106" i="46968"/>
  <c r="I106" i="46968"/>
  <c r="H106" i="46968"/>
  <c r="G106" i="46968"/>
  <c r="F106" i="46968"/>
  <c r="E106" i="46968"/>
  <c r="D106" i="46968"/>
  <c r="C106" i="46968"/>
  <c r="K75" i="46968"/>
  <c r="J75" i="46968"/>
  <c r="I75" i="46968"/>
  <c r="H75" i="46968"/>
  <c r="G75" i="46968"/>
  <c r="F75" i="46968"/>
  <c r="E75" i="46968"/>
  <c r="D75" i="46968"/>
  <c r="B81" i="46974"/>
  <c r="B80" i="46974"/>
  <c r="B79" i="46974"/>
  <c r="B78" i="46974"/>
  <c r="B77" i="46974"/>
  <c r="B76" i="46974"/>
  <c r="B63" i="46974"/>
  <c r="B62" i="46974"/>
  <c r="B61" i="46974"/>
  <c r="B60" i="46974"/>
  <c r="B59" i="46974"/>
  <c r="B58" i="46974"/>
  <c r="B57" i="46974"/>
  <c r="B56" i="46974"/>
  <c r="B55" i="46974"/>
  <c r="B54" i="46974"/>
  <c r="B83" i="46972" l="1"/>
  <c r="B82" i="46972"/>
  <c r="B81" i="46972"/>
  <c r="B80" i="46972"/>
  <c r="B79" i="46972"/>
  <c r="B78" i="46972"/>
  <c r="H77" i="46972"/>
  <c r="G77" i="46972"/>
  <c r="F77" i="46972"/>
  <c r="D77" i="46972"/>
  <c r="C77" i="46972"/>
  <c r="B65" i="46972"/>
  <c r="B64" i="46972"/>
  <c r="B63" i="46972"/>
  <c r="B62" i="46972"/>
  <c r="B61" i="46972"/>
  <c r="B60" i="46972"/>
  <c r="B59" i="46972"/>
  <c r="B58" i="46972"/>
  <c r="B57" i="46972"/>
  <c r="B56" i="46972"/>
  <c r="B55" i="46972"/>
  <c r="B54" i="46972"/>
  <c r="H53" i="46972"/>
  <c r="G53" i="46972"/>
  <c r="F53" i="46972"/>
  <c r="E53" i="46972"/>
  <c r="D53" i="46972"/>
  <c r="C53" i="46972"/>
  <c r="B53" i="46972" l="1"/>
  <c r="B77" i="46972"/>
  <c r="B17" i="46971" l="1"/>
  <c r="B16" i="46971"/>
  <c r="B15" i="46971"/>
  <c r="B14" i="46971"/>
  <c r="B13" i="46971"/>
  <c r="B12" i="46971"/>
  <c r="B11" i="46971"/>
  <c r="B10" i="46971"/>
  <c r="B8" i="46971"/>
  <c r="B7" i="46971"/>
  <c r="B6" i="46971"/>
  <c r="B5" i="46971"/>
  <c r="AH73" i="46969"/>
  <c r="AH72" i="46969"/>
  <c r="AH71" i="46969"/>
  <c r="AH70" i="46969"/>
  <c r="AH69" i="46969"/>
  <c r="AH68" i="46969"/>
  <c r="AH67" i="46969"/>
  <c r="AD67" i="46969"/>
  <c r="Z67" i="46969"/>
  <c r="V67" i="46969"/>
  <c r="R67" i="46969"/>
  <c r="N67" i="46969"/>
  <c r="AH66" i="46969"/>
  <c r="AD66" i="46969"/>
  <c r="Z66" i="46969"/>
  <c r="V66" i="46969"/>
  <c r="AH65" i="46969"/>
  <c r="AD65" i="46969"/>
  <c r="Z65" i="46969"/>
  <c r="V65" i="46969"/>
  <c r="R65" i="46969"/>
  <c r="N65" i="46969"/>
  <c r="AH64" i="46969"/>
  <c r="AD64" i="46969"/>
  <c r="Z64" i="46969"/>
  <c r="V64" i="46969"/>
  <c r="R64" i="46969"/>
  <c r="N64" i="46969"/>
  <c r="AH63" i="46969"/>
  <c r="AD63" i="46969"/>
  <c r="AH62" i="46969"/>
  <c r="AD62" i="46969"/>
  <c r="Z62" i="46969"/>
  <c r="V62" i="46969"/>
  <c r="R62" i="46969"/>
  <c r="N62" i="46969"/>
  <c r="AH61" i="46969"/>
  <c r="AD61" i="46969"/>
  <c r="Z61" i="46969"/>
  <c r="V61" i="46969"/>
  <c r="R61" i="46969"/>
  <c r="N61" i="46969"/>
  <c r="AH60" i="46969"/>
  <c r="AD60" i="46969"/>
  <c r="Z60" i="46969"/>
  <c r="V60" i="46969"/>
  <c r="R60" i="46969"/>
  <c r="N60" i="46969"/>
  <c r="AH59" i="46969"/>
  <c r="AD59" i="46969"/>
  <c r="Z59" i="46969"/>
  <c r="V59" i="46969"/>
  <c r="R59" i="46969"/>
  <c r="N59" i="46969"/>
  <c r="AH58" i="46969"/>
  <c r="AD58" i="46969"/>
  <c r="Z58" i="46969"/>
  <c r="V58" i="46969"/>
  <c r="R58" i="46969"/>
  <c r="N58" i="46969"/>
  <c r="AH57" i="46969"/>
  <c r="AD57" i="46969"/>
  <c r="Z57" i="46969"/>
  <c r="V57" i="46969"/>
  <c r="R57" i="46969"/>
  <c r="N57" i="46969"/>
  <c r="AH56" i="46969"/>
  <c r="AD56" i="46969"/>
  <c r="Z56" i="46969"/>
  <c r="V56" i="46969"/>
  <c r="R56" i="46969"/>
  <c r="N56" i="46969"/>
  <c r="AH55" i="46969"/>
  <c r="AD55" i="46969"/>
  <c r="Z55" i="46969"/>
  <c r="V55" i="46969"/>
  <c r="R55" i="46969"/>
  <c r="N55" i="46969"/>
  <c r="AH54" i="46969"/>
  <c r="AD54" i="46969"/>
  <c r="Z54" i="46969"/>
  <c r="V54" i="46969"/>
  <c r="R54" i="46969"/>
  <c r="N54" i="46969"/>
  <c r="AH53" i="46969"/>
  <c r="AD53" i="46969"/>
  <c r="Z53" i="46969"/>
  <c r="V53" i="46969"/>
  <c r="R53" i="46969"/>
  <c r="N53" i="46969"/>
  <c r="AH52" i="46969"/>
  <c r="AD52" i="46969"/>
  <c r="Z52" i="46969"/>
  <c r="V52" i="46969"/>
  <c r="R52" i="46969"/>
  <c r="N52" i="46969"/>
  <c r="AH51" i="46969"/>
  <c r="AD51" i="46969"/>
  <c r="Z51" i="46969"/>
  <c r="V51" i="46969"/>
  <c r="R51" i="46969"/>
  <c r="N51" i="46969"/>
  <c r="AH50" i="46969"/>
  <c r="AD50" i="46969"/>
  <c r="Z50" i="46969"/>
  <c r="V50" i="46969"/>
  <c r="R50" i="46969"/>
  <c r="N50" i="46969"/>
  <c r="AH49" i="46969"/>
  <c r="AD49" i="46969"/>
  <c r="Z49" i="46969"/>
  <c r="V49" i="46969"/>
  <c r="N49" i="46969"/>
  <c r="AH48" i="46969"/>
  <c r="AD48" i="46969"/>
  <c r="Z48" i="46969"/>
  <c r="AH47" i="46969"/>
  <c r="AD47" i="46969"/>
  <c r="Z47" i="46969"/>
  <c r="V47" i="46969"/>
  <c r="R47" i="46969"/>
  <c r="N47" i="46969"/>
  <c r="AH46" i="46969"/>
  <c r="AD46" i="46969"/>
  <c r="Z46" i="46969"/>
  <c r="V46" i="46969"/>
  <c r="R46" i="46969"/>
  <c r="N46" i="46969"/>
  <c r="AH45" i="46969"/>
  <c r="AD45" i="46969"/>
  <c r="Z45" i="46969"/>
  <c r="AK7" i="46969"/>
  <c r="AJ44" i="46969"/>
  <c r="AH44" i="46969" s="1"/>
  <c r="AG7" i="46969"/>
  <c r="AC44" i="46969"/>
  <c r="AC7" i="46969" s="1"/>
  <c r="AB44" i="46969"/>
  <c r="Z44" i="46969" s="1"/>
  <c r="Y44" i="46969"/>
  <c r="Y7" i="46969" s="1"/>
  <c r="X44" i="46969"/>
  <c r="U44" i="46969"/>
  <c r="U7" i="46969" s="1"/>
  <c r="T44" i="46969"/>
  <c r="Q44" i="46969"/>
  <c r="Q7" i="46969" s="1"/>
  <c r="P44" i="46969"/>
  <c r="AH38" i="46969"/>
  <c r="AH36" i="46969"/>
  <c r="AH35" i="46969"/>
  <c r="AD35" i="46969"/>
  <c r="Z35" i="46969"/>
  <c r="V35" i="46969"/>
  <c r="R35" i="46969"/>
  <c r="N35" i="46969"/>
  <c r="AH34" i="46969"/>
  <c r="AD34" i="46969"/>
  <c r="Z34" i="46969"/>
  <c r="V34" i="46969"/>
  <c r="R34" i="46969"/>
  <c r="AH33" i="46969"/>
  <c r="AD33" i="46969"/>
  <c r="Z33" i="46969"/>
  <c r="V33" i="46969"/>
  <c r="R33" i="46969"/>
  <c r="N33" i="46969"/>
  <c r="AH32" i="46969"/>
  <c r="AD32" i="46969"/>
  <c r="Z32" i="46969"/>
  <c r="V32" i="46969"/>
  <c r="R32" i="46969"/>
  <c r="N32" i="46969"/>
  <c r="AH31" i="46969"/>
  <c r="AD31" i="46969"/>
  <c r="Z31" i="46969"/>
  <c r="V31" i="46969"/>
  <c r="AH30" i="46969"/>
  <c r="AD30" i="46969"/>
  <c r="Z30" i="46969"/>
  <c r="V30" i="46969"/>
  <c r="R30" i="46969"/>
  <c r="AH29" i="46969"/>
  <c r="AD29" i="46969"/>
  <c r="Z29" i="46969"/>
  <c r="V29" i="46969"/>
  <c r="R29" i="46969"/>
  <c r="N29" i="46969"/>
  <c r="AH28" i="46969"/>
  <c r="AD28" i="46969"/>
  <c r="Z28" i="46969"/>
  <c r="V28" i="46969"/>
  <c r="AH27" i="46969"/>
  <c r="AD27" i="46969"/>
  <c r="Z27" i="46969"/>
  <c r="V27" i="46969"/>
  <c r="N27" i="46969"/>
  <c r="AH26" i="46969"/>
  <c r="AD26" i="46969"/>
  <c r="AH25" i="46969"/>
  <c r="AD25" i="46969"/>
  <c r="Z25" i="46969"/>
  <c r="V25" i="46969"/>
  <c r="N25" i="46969"/>
  <c r="AH24" i="46969"/>
  <c r="AD24" i="46969"/>
  <c r="Z24" i="46969"/>
  <c r="V24" i="46969"/>
  <c r="R24" i="46969"/>
  <c r="N24" i="46969"/>
  <c r="AH23" i="46969"/>
  <c r="AD23" i="46969"/>
  <c r="Z23" i="46969"/>
  <c r="V23" i="46969"/>
  <c r="AH22" i="46969"/>
  <c r="AD22" i="46969"/>
  <c r="Z22" i="46969"/>
  <c r="V22" i="46969"/>
  <c r="R22" i="46969"/>
  <c r="N22" i="46969"/>
  <c r="AH21" i="46969"/>
  <c r="AD21" i="46969"/>
  <c r="Z21" i="46969"/>
  <c r="V21" i="46969"/>
  <c r="R21" i="46969"/>
  <c r="N21" i="46969"/>
  <c r="AH20" i="46969"/>
  <c r="AD20" i="46969"/>
  <c r="Z20" i="46969"/>
  <c r="V20" i="46969"/>
  <c r="R20" i="46969"/>
  <c r="N20" i="46969"/>
  <c r="AH19" i="46969"/>
  <c r="AD19" i="46969"/>
  <c r="Z19" i="46969"/>
  <c r="V19" i="46969"/>
  <c r="R19" i="46969"/>
  <c r="N19" i="46969"/>
  <c r="Z18" i="46969"/>
  <c r="V18" i="46969"/>
  <c r="AH17" i="46969"/>
  <c r="AD17" i="46969"/>
  <c r="Z17" i="46969"/>
  <c r="V17" i="46969"/>
  <c r="AH16" i="46969"/>
  <c r="AD16" i="46969"/>
  <c r="Z16" i="46969"/>
  <c r="V16" i="46969"/>
  <c r="N16" i="46969"/>
  <c r="AH15" i="46969"/>
  <c r="AD15" i="46969"/>
  <c r="Z15" i="46969"/>
  <c r="V15" i="46969"/>
  <c r="R15" i="46969"/>
  <c r="N15" i="46969"/>
  <c r="AD14" i="46969"/>
  <c r="Z14" i="46969"/>
  <c r="V14" i="46969"/>
  <c r="AH13" i="46969"/>
  <c r="AD13" i="46969"/>
  <c r="Z13" i="46969"/>
  <c r="V13" i="46969"/>
  <c r="AH12" i="46969"/>
  <c r="AD12" i="46969"/>
  <c r="Z12" i="46969"/>
  <c r="V12" i="46969"/>
  <c r="N12" i="46969"/>
  <c r="AH11" i="46969"/>
  <c r="AD11" i="46969"/>
  <c r="AH10" i="46969"/>
  <c r="AD9" i="46969"/>
  <c r="Z9" i="46969"/>
  <c r="AH8" i="46969"/>
  <c r="AD8" i="46969"/>
  <c r="AB8" i="46969"/>
  <c r="Z8" i="46969" s="1"/>
  <c r="X8" i="46969"/>
  <c r="V8" i="46969" s="1"/>
  <c r="T8" i="46969"/>
  <c r="R8" i="46969" s="1"/>
  <c r="P8" i="46969"/>
  <c r="N8" i="46969" s="1"/>
  <c r="B63" i="46968"/>
  <c r="T7" i="46969" l="1"/>
  <c r="R7" i="46969" s="1"/>
  <c r="N44" i="46969"/>
  <c r="R44" i="46969"/>
  <c r="X7" i="46969"/>
  <c r="V7" i="46969" s="1"/>
  <c r="AF7" i="46969"/>
  <c r="AD7" i="46969" s="1"/>
  <c r="AD44" i="46969"/>
  <c r="AJ7" i="46969"/>
  <c r="AH7" i="46969" s="1"/>
  <c r="AB7" i="46969"/>
  <c r="Z7" i="46969" s="1"/>
  <c r="P7" i="46969"/>
  <c r="N7" i="46969" s="1"/>
  <c r="V44" i="46969"/>
  <c r="G50" i="46968"/>
  <c r="G5" i="46968" l="1"/>
  <c r="K50" i="46968"/>
  <c r="J50" i="46968"/>
  <c r="I50" i="46968"/>
  <c r="H50" i="46968"/>
  <c r="K35" i="46968"/>
  <c r="J35" i="46968"/>
  <c r="I35" i="46968"/>
  <c r="H35" i="46968"/>
  <c r="G35" i="46968"/>
  <c r="K5" i="46968"/>
  <c r="J5" i="46968"/>
  <c r="I5" i="46968"/>
  <c r="H5" i="46968"/>
  <c r="C50" i="46968" l="1"/>
  <c r="B51" i="46968"/>
  <c r="D50" i="46968"/>
  <c r="E50" i="46968"/>
  <c r="F50" i="46968"/>
  <c r="B52" i="46968"/>
  <c r="B48" i="46968"/>
  <c r="B47" i="46968"/>
  <c r="B46" i="46968"/>
  <c r="B45" i="46968"/>
  <c r="B44" i="46968"/>
  <c r="B43" i="46968"/>
  <c r="B42" i="46968"/>
  <c r="B41" i="46968"/>
  <c r="B40" i="46968"/>
  <c r="B39" i="46968"/>
  <c r="B38" i="46968"/>
  <c r="B37" i="46968"/>
  <c r="B36" i="46968"/>
  <c r="F35" i="46968"/>
  <c r="E35" i="46968"/>
  <c r="D35" i="46968"/>
  <c r="C35" i="46968"/>
  <c r="B62" i="46968"/>
  <c r="B61" i="46968"/>
  <c r="B60" i="46968"/>
  <c r="B59" i="46968"/>
  <c r="B58" i="46968"/>
  <c r="B57" i="46968"/>
  <c r="B56" i="46968"/>
  <c r="B55" i="46968"/>
  <c r="B54" i="46968"/>
  <c r="B53" i="46968"/>
  <c r="B35" i="46968" l="1"/>
  <c r="B50" i="46968"/>
  <c r="B6" i="46968"/>
  <c r="B7" i="46968"/>
  <c r="B8" i="46968"/>
  <c r="B9" i="46968"/>
  <c r="B10" i="46968"/>
  <c r="B11" i="46968"/>
  <c r="B12" i="46968"/>
  <c r="B13" i="46968"/>
  <c r="B14" i="46968"/>
  <c r="B15" i="46968"/>
  <c r="B16" i="46968"/>
  <c r="B17" i="46968"/>
  <c r="B18" i="46968"/>
  <c r="F5" i="46968"/>
  <c r="E5" i="46968"/>
  <c r="D5" i="46968"/>
  <c r="C5" i="46968"/>
  <c r="B21" i="46968"/>
  <c r="B22" i="46968"/>
  <c r="B23" i="46968"/>
  <c r="B24" i="46968"/>
  <c r="B25" i="46968"/>
  <c r="B26" i="46968"/>
  <c r="B27" i="46968"/>
  <c r="B28" i="46968"/>
  <c r="B29" i="46968"/>
  <c r="B30" i="46968"/>
  <c r="B31" i="46968"/>
  <c r="B32" i="46968"/>
  <c r="B20" i="46968"/>
  <c r="B5" i="46968" l="1"/>
  <c r="C19" i="46967"/>
  <c r="D19" i="46967"/>
  <c r="C20" i="46967"/>
  <c r="D20" i="46967"/>
  <c r="C21" i="46967"/>
  <c r="D21" i="46967"/>
  <c r="C22" i="46967"/>
  <c r="D22" i="46967"/>
  <c r="B21" i="46967" l="1"/>
  <c r="B19" i="46967"/>
  <c r="B20" i="46967"/>
  <c r="B22" i="46967"/>
  <c r="D18" i="46967" l="1"/>
  <c r="C18" i="46967"/>
  <c r="D17" i="46967"/>
  <c r="C17" i="46967"/>
  <c r="D16" i="46967"/>
  <c r="C16" i="46967"/>
  <c r="B16" i="46967" l="1"/>
  <c r="B17" i="46967"/>
  <c r="B18" i="46967"/>
</calcChain>
</file>

<file path=xl/sharedStrings.xml><?xml version="1.0" encoding="utf-8"?>
<sst xmlns="http://schemas.openxmlformats.org/spreadsheetml/2006/main" count="1124" uniqueCount="267">
  <si>
    <t>Total</t>
  </si>
  <si>
    <t>Puno</t>
  </si>
  <si>
    <t>Moho</t>
  </si>
  <si>
    <t>Yunguyo</t>
  </si>
  <si>
    <t>Huancané</t>
  </si>
  <si>
    <t>Chucuito</t>
  </si>
  <si>
    <t>Sandia</t>
  </si>
  <si>
    <t>Azángaro</t>
  </si>
  <si>
    <t>Lampa</t>
  </si>
  <si>
    <t>Año</t>
  </si>
  <si>
    <t>Venta</t>
  </si>
  <si>
    <t>Industrial</t>
  </si>
  <si>
    <t>Comercial</t>
  </si>
  <si>
    <t>Residencial</t>
  </si>
  <si>
    <t>Alumbrado</t>
  </si>
  <si>
    <t>Público</t>
  </si>
  <si>
    <t>Distribuidoras</t>
  </si>
  <si>
    <t>Generadoras</t>
  </si>
  <si>
    <t>Regulados</t>
  </si>
  <si>
    <t>Libres</t>
  </si>
  <si>
    <t>Provincia</t>
  </si>
  <si>
    <t>Carabaya</t>
  </si>
  <si>
    <t>El Collao</t>
  </si>
  <si>
    <t>Melgar</t>
  </si>
  <si>
    <t>San Antonio de Putina</t>
  </si>
  <si>
    <t xml:space="preserve">San Roman </t>
  </si>
  <si>
    <t>Bodegas</t>
  </si>
  <si>
    <t>Farmacias y Boticas</t>
  </si>
  <si>
    <t>Ferreterías</t>
  </si>
  <si>
    <t>Mercados de abasto</t>
  </si>
  <si>
    <t>Campos feriales</t>
  </si>
  <si>
    <t>Otros</t>
  </si>
  <si>
    <t>Prendas de vestir</t>
  </si>
  <si>
    <t>Calzado</t>
  </si>
  <si>
    <t>Fuente: Instituto Nacional de Estadística e Informática - Registro Nacional de Municipalidades 2019.</t>
  </si>
  <si>
    <t xml:space="preserve"> -</t>
  </si>
  <si>
    <t>-</t>
  </si>
  <si>
    <t xml:space="preserve"> - </t>
  </si>
  <si>
    <t xml:space="preserve">  -</t>
  </si>
  <si>
    <t xml:space="preserve">        MUNICIPALIDAD, SEGÚN DISTRITO, 2017 - 2020</t>
  </si>
  <si>
    <t xml:space="preserve">Centros o galerías comerciales  </t>
  </si>
  <si>
    <t xml:space="preserve">Total Licencias </t>
  </si>
  <si>
    <t>Empresa</t>
  </si>
  <si>
    <t>Mercado</t>
  </si>
  <si>
    <t>Libre</t>
  </si>
  <si>
    <t>Regulado</t>
  </si>
  <si>
    <t xml:space="preserve">Atria Energía                           </t>
  </si>
  <si>
    <t>Agroaurora</t>
  </si>
  <si>
    <t>…</t>
  </si>
  <si>
    <t>Agroindustrias San Jacinto</t>
  </si>
  <si>
    <t>C.H. Tingo</t>
  </si>
  <si>
    <t>Celepsa</t>
  </si>
  <si>
    <t>Duke Energy</t>
  </si>
  <si>
    <t>Egasa</t>
  </si>
  <si>
    <t>Egemsa</t>
  </si>
  <si>
    <t>Egesur</t>
  </si>
  <si>
    <t>Eléctrica Santa Rosa</t>
  </si>
  <si>
    <t>Electro Perú</t>
  </si>
  <si>
    <t>Enel Generación Perú</t>
  </si>
  <si>
    <t>Enel Generación Piura</t>
  </si>
  <si>
    <t>Engie</t>
  </si>
  <si>
    <t>Fénix Power</t>
  </si>
  <si>
    <t>Huanza</t>
  </si>
  <si>
    <t>Huaura Power Group S.A.</t>
  </si>
  <si>
    <t>Hydro Patapo</t>
  </si>
  <si>
    <t>Inland Energy</t>
  </si>
  <si>
    <t>Kallpa Generación</t>
  </si>
  <si>
    <t>Minera Corona</t>
  </si>
  <si>
    <t>San Gaban</t>
  </si>
  <si>
    <t>SDF Energía</t>
  </si>
  <si>
    <t>Shougesa</t>
  </si>
  <si>
    <t>Statkraft</t>
  </si>
  <si>
    <t>Termochilca</t>
  </si>
  <si>
    <t>Termoselva</t>
  </si>
  <si>
    <t>La Virgen S.A.C.</t>
  </si>
  <si>
    <t>Bio Energia del Chira</t>
  </si>
  <si>
    <t xml:space="preserve">Distribuidoras </t>
  </si>
  <si>
    <t>Adinelsa</t>
  </si>
  <si>
    <t>Chavimochic</t>
  </si>
  <si>
    <t>Coelvisac</t>
  </si>
  <si>
    <t>Edelsa</t>
  </si>
  <si>
    <t>Electro Dunas 1/</t>
  </si>
  <si>
    <t>Electro Oriente</t>
  </si>
  <si>
    <t>Electro Pangoa</t>
  </si>
  <si>
    <t>Electro Puno</t>
  </si>
  <si>
    <t>Electro Sur Este</t>
  </si>
  <si>
    <t>Electro Tocache</t>
  </si>
  <si>
    <t>Electro Ucayali</t>
  </si>
  <si>
    <t>Electrocentro</t>
  </si>
  <si>
    <t>Electronoroeste</t>
  </si>
  <si>
    <t>Electronorte</t>
  </si>
  <si>
    <t>Electrosur</t>
  </si>
  <si>
    <t>Emsemsa</t>
  </si>
  <si>
    <t>Emseusa</t>
  </si>
  <si>
    <t>Enel Distribución</t>
  </si>
  <si>
    <t>Egepsa</t>
  </si>
  <si>
    <t>Hidrandina</t>
  </si>
  <si>
    <t>Luz del Sur</t>
  </si>
  <si>
    <t>Seal</t>
  </si>
  <si>
    <t>Sersa</t>
  </si>
  <si>
    <t>Eilhicha</t>
  </si>
  <si>
    <t>Entelin</t>
  </si>
  <si>
    <t>Ergon</t>
  </si>
  <si>
    <t>Esempat</t>
  </si>
  <si>
    <t>Perú Microenergía</t>
  </si>
  <si>
    <t>Tre Perú S.A.C.</t>
  </si>
  <si>
    <t/>
  </si>
  <si>
    <t>1/ Anteriormente Electro Sur Medio.</t>
  </si>
  <si>
    <t xml:space="preserve">D.     ENCUESTA ECONÓMICA ANUAL </t>
  </si>
  <si>
    <t>Estrato</t>
  </si>
  <si>
    <t>Persona Natural</t>
  </si>
  <si>
    <t>Sociedad Anónima</t>
  </si>
  <si>
    <t>Sociedad Comercial de Responsabilidad Limitada</t>
  </si>
  <si>
    <t>Empresa Individual de Responsabilidad Limitada</t>
  </si>
  <si>
    <t>Venta y reparación de vehículos automotores y motocicletas</t>
  </si>
  <si>
    <t>Comercio al por mayor</t>
  </si>
  <si>
    <t>Comercio al por menor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</si>
  <si>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Incluye información de las sucursales en el exterior. Los datos corresponden al 31 de diciembre de cada año.</t>
    </r>
  </si>
  <si>
    <t xml:space="preserve">         (Soles)</t>
  </si>
  <si>
    <t>Agua Potable</t>
  </si>
  <si>
    <t>Alcantarillado</t>
  </si>
  <si>
    <t>Ilave</t>
  </si>
  <si>
    <t>Juli</t>
  </si>
  <si>
    <t>Juliaca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</si>
  <si>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</si>
  <si>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</si>
  <si>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</si>
  <si>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</si>
  <si>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</si>
  <si>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</si>
  <si>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</si>
  <si>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</si>
  <si>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</si>
  <si>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</si>
  <si>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</si>
  <si>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</si>
  <si>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Continúa…</t>
  </si>
  <si>
    <t>Fuente: EMSA-Puno, SEDA Juliaca, UGASS Ilave, UGASS Juli, EMAPA Yunguyo.</t>
  </si>
  <si>
    <t>18. COMERCIO</t>
  </si>
  <si>
    <t xml:space="preserve">18.7  PUNO: LICENCIAS DE FUNCIONAMIENTO PARA ESTABLECIMIENTOS DE COMERCIO OTORGADAS POR LA </t>
  </si>
  <si>
    <t>Desaguadero</t>
  </si>
  <si>
    <t>1/ La Unidad de Gestion Administrativa de Agua Potable de Juli, proporciono informacion hasta agosto de 2021.</t>
  </si>
  <si>
    <t xml:space="preserve">          </t>
  </si>
  <si>
    <t>Mes</t>
  </si>
  <si>
    <t>Total departamento</t>
  </si>
  <si>
    <t>Fuente: Instituto Nacional de Estadística e Informática - Encuesta Económica Anual 2021.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</si>
  <si>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Las diferencias en los totales y subtotales se deben al redondeo de cifras.</t>
    </r>
  </si>
  <si>
    <t>Inversión Extranjera Directa 1/</t>
  </si>
  <si>
    <t>VAB Comercio</t>
  </si>
  <si>
    <t>Millones S/</t>
  </si>
  <si>
    <t>Millones S/ de 2007</t>
  </si>
  <si>
    <t>Créditos Corporativos 2/</t>
  </si>
  <si>
    <t>Créditos en MN</t>
  </si>
  <si>
    <t>Créditos en ME</t>
  </si>
  <si>
    <t>Conclusión.</t>
  </si>
  <si>
    <t xml:space="preserve">      (Gigawatt horas)</t>
  </si>
  <si>
    <t xml:space="preserve">        (Gigawatt horas)</t>
  </si>
  <si>
    <t xml:space="preserve">        (Millones de US dólares)</t>
  </si>
  <si>
    <t>Gas licuefactado</t>
  </si>
  <si>
    <t>Gasolina 84</t>
  </si>
  <si>
    <t>Gasolina 90</t>
  </si>
  <si>
    <t>Gasolina 95</t>
  </si>
  <si>
    <t>Gasolina 97</t>
  </si>
  <si>
    <t>Gasolina 98/98 BA</t>
  </si>
  <si>
    <t>Gasohol 97</t>
  </si>
  <si>
    <t>Gasohol 98</t>
  </si>
  <si>
    <t>Gasohol 84</t>
  </si>
  <si>
    <t>Gasohol 90</t>
  </si>
  <si>
    <t>Gasohol 95</t>
  </si>
  <si>
    <t>Diésel B-5</t>
  </si>
  <si>
    <t>Diésel B-5 S-50</t>
  </si>
  <si>
    <t>Petróleo industrial N° 6</t>
  </si>
  <si>
    <t>Petróleo industrial N° 500</t>
  </si>
  <si>
    <t>Turbo A-1</t>
  </si>
  <si>
    <t xml:space="preserve">Carne       </t>
  </si>
  <si>
    <t>Huevo</t>
  </si>
  <si>
    <t>Pescado 2/</t>
  </si>
  <si>
    <t>Menudencia 3/</t>
  </si>
  <si>
    <t>Ave 1/</t>
  </si>
  <si>
    <t>Vacuno</t>
  </si>
  <si>
    <t>Ovino</t>
  </si>
  <si>
    <t>Porcino</t>
  </si>
  <si>
    <t>Caprino</t>
  </si>
  <si>
    <t>1/ Incluye la carne de pollo (nacional e importado), gallina, pato y pavo.</t>
  </si>
  <si>
    <t>2/ Incluye pescado fresco y congelado.</t>
  </si>
  <si>
    <t>3/ Incluye menudencia de ovino, porcino, caprino y vacuno (nacional e importado).</t>
  </si>
  <si>
    <t>18.7  PUNO:VENTA DE AGUA POTABLE POR LOCALIDADES, SEGÚN MES, 2019 - 2023</t>
  </si>
  <si>
    <t>18.8  PUNO: FACTURACIÓN  POR SERVICIO DE ALCANTARILLADO POR LOCALIDADES, SEGÚN MES, 2019 - 2023</t>
  </si>
  <si>
    <t>18.8  PUNO: FACTURACIÓN  POR SERVICIO DE ALCANTARILLADO POR LOCALIDADES, SEGÚN MES, 2020 - 2023</t>
  </si>
  <si>
    <t xml:space="preserve">        (Soles)</t>
  </si>
  <si>
    <t>18.7  PUNO: VENTA DE AGUA POTABLE POR LOCALIDADES, SEGÚN MES, 2020 - 2023</t>
  </si>
  <si>
    <t>18.9  PUNO: LICENCIAS DE FUNCIONAMIENTO OTORGADAS POR LAS MUNICIPALIDADES PARA ESTABLECIMIENTOS DE</t>
  </si>
  <si>
    <t>18.1 PERÚ: PRINCIPALES INDICADORES DEL SECTOR  COMERCIO,  2011 - 2023</t>
  </si>
  <si>
    <t>- La información de PBI y de Valor Agregado del sector para los años 2020 y 2021 son preliminares y para los años 2022 y 2023 son estimados.</t>
  </si>
  <si>
    <t>2/ Créditos corporativos, grandes, medianas, pequeñas y a microempresas del sector comercio.</t>
  </si>
  <si>
    <t>BA = Sin plomo.</t>
  </si>
  <si>
    <t>2023 P/</t>
  </si>
  <si>
    <t xml:space="preserve"> Gasolina Premium 1/</t>
  </si>
  <si>
    <t xml:space="preserve"> Gasolina Regular 1/</t>
  </si>
  <si>
    <t xml:space="preserve"> Gasohol Premium 2/</t>
  </si>
  <si>
    <t xml:space="preserve"> Gasohol Regular 2/</t>
  </si>
  <si>
    <t>18.3  PERÚ: ABASTECIMIENTO DE PRINCIPALES PRODUCTOS PECUARIOS Y PESCADO, 2013 - 2023</t>
  </si>
  <si>
    <t>18.4  PERÚ: VENTA DE ENERGÍA ELÉCTRICA A CLIENTE FINAL, POR SECTOR DE CONSUMO, 2011 - 2023</t>
  </si>
  <si>
    <t>18.5  PERÚ: VENTA DE ENERGÍA ELÉCTRICA A CLIENTE FINAL, POR TIPO DE EMPRESA Y MERCADO, 2012 - 2023</t>
  </si>
  <si>
    <t>Chinango</t>
  </si>
  <si>
    <t>Eléctrica Huallaga</t>
  </si>
  <si>
    <t xml:space="preserve">Cogeneración Oquendo_x000D_
</t>
  </si>
  <si>
    <t>Colca Solar</t>
  </si>
  <si>
    <t>Huanchor</t>
  </si>
  <si>
    <t>Orazul Energy Perú (antes Duke Energy)</t>
  </si>
  <si>
    <t>18.6  PERÚ: VENTA FACTURADA DE ENERGÍA ELÉCTRICA, POR TIPO DE MERCADO, SEGÚN EMPRESA, 2022 - 2023</t>
  </si>
  <si>
    <t>18.7  PUNO: VENTA DE AGUA POTABLE POR LOCALIDADES, SEGÚN MES, 2021 - 2024</t>
  </si>
  <si>
    <t>18.8  PUNO: FACTURACIÓN  POR SERVICIO DE ALCANTARILLADO POR LOCALIDADES, SEGÚN MES, 2021 - 2024</t>
  </si>
  <si>
    <t>Fuente: Instituto Nacional de Estadística e Informática - Registro Nacional de Municipalidades 2023.</t>
  </si>
  <si>
    <t>18.2  PERÚ: VENTA DE PRINCIPALES COMBUSTIBLES EN EL MERCADO INTERNO, 2018-2023</t>
  </si>
  <si>
    <t xml:space="preserve">         Venta y Reparación de Vehículos</t>
  </si>
  <si>
    <t xml:space="preserve">         Comercio al por Menor</t>
  </si>
  <si>
    <t xml:space="preserve">         Comercio al por Mayor</t>
  </si>
  <si>
    <t xml:space="preserve">           (Miles de soles)</t>
  </si>
  <si>
    <t>PBI Global (Millones S/)</t>
  </si>
  <si>
    <t>PBI Global (Millones S/ de 2007)</t>
  </si>
  <si>
    <t>Participación % en PBI Global</t>
  </si>
  <si>
    <t>Variación % Anual</t>
  </si>
  <si>
    <t>Millones de US Dólares</t>
  </si>
  <si>
    <t>Millones de Soles</t>
  </si>
  <si>
    <t>Número de Deudores 3/</t>
  </si>
  <si>
    <t>Principales Combustibles</t>
  </si>
  <si>
    <t>Mercados de Clientes</t>
  </si>
  <si>
    <t>Prendas de Vestir</t>
  </si>
  <si>
    <t>Mercados de Abasto</t>
  </si>
  <si>
    <t>Centros o Galerías Comerciales</t>
  </si>
  <si>
    <t>Proveedores de Insumos Agropecuarios</t>
  </si>
  <si>
    <t>Clasificación Comercial/
Organización Jurídica</t>
  </si>
  <si>
    <t>Gran Empresa</t>
  </si>
  <si>
    <t>Mediana Empresa</t>
  </si>
  <si>
    <t>Pequeña Empresa</t>
  </si>
  <si>
    <t xml:space="preserve">1/  Saldo de inversión extranjera directa en el Perú como aporte al capital para el Sector Comercio, considera aportes provenientes del exterior 
  </t>
  </si>
  <si>
    <t xml:space="preserve">     destinados al capital social de empresas nacionales. Información disponible al 31 de diciembre de 2023.</t>
  </si>
  <si>
    <t xml:space="preserve">3/ Corresponde a la suma de deudores de cada empresa. Por lo tanto, si un deudor tiene obligaciones con más de un banco, éste se 
    </t>
  </si>
  <si>
    <t xml:space="preserve">      considera tantas veces como el número de bancos con las que mantiene deuda.</t>
  </si>
  <si>
    <t xml:space="preserve">Fuente: Instituto Nacional de Estadística e Informática (INEI) - PERÚ: Compendio Estadístico, 2024 - Agencia de </t>
  </si>
  <si>
    <t xml:space="preserve">              Promoción de la Inversión Privada - Superintendencia de Banca, Seguros y AFP. </t>
  </si>
  <si>
    <t>18.1 PERÚ: PRINCIPALES INDICADORES DEL SECTOR COMERCIO,  2011 - 2023</t>
  </si>
  <si>
    <t>(Miles de barriles)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</si>
  <si>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Información disponible al 24-06-2024. De acuerdo al Decreto Supremo 006-2022-EM, a partir del año 2023 se comercializa las
               gasolinas y gasoholes con bajo de azufre (no mayor de 50 ppm), con excepción en los departamentos de Loreto y Ucayali, para 
              uso automotor, según tipo: Gasolina Regular, Gasohol Regular, Gasolina Premium y Gasohol Premium, a nivel nacional.</t>
    </r>
  </si>
  <si>
    <t xml:space="preserve">1/  Gasolina Premium agrupa los octanaje 95 y 97; tendrá una equivalencia de 96 octanos como mínimo. Gasolina Regular agrupa los
    </t>
  </si>
  <si>
    <t xml:space="preserve">     octanaje 84 y 90; tendrá una equivalencia de 91 octanos como mínimo. </t>
  </si>
  <si>
    <t xml:space="preserve">      octanaje 84 y 90; tendrá una equivalencia de 91 octanos como mínimo. </t>
  </si>
  <si>
    <t xml:space="preserve">2/  Gasohol Premium agrupa los octanaje 95, 97 y 98, tendrá una equivalencia de 96 octanos como mínimo. Gasohol Regular agrupa los
    </t>
  </si>
  <si>
    <t xml:space="preserve">Fuente: Instituto Nacional de Estadística e Informática (INEI) - PERÚ: Compendio Estadístico, 2024 - Ministerio </t>
  </si>
  <si>
    <t xml:space="preserve">                 de Energía y Minas . Dirección General de Hidrocarburos. </t>
  </si>
  <si>
    <t>(Miles de toneladas)</t>
  </si>
  <si>
    <t xml:space="preserve">Fuente: Instituto Nacional de Estadística e Informática (INEI) - PERÚ: Compendio Estadístico, 2024 - Ministerio de Desarrollo Agrario y Riego - Dirección General de Estadística, </t>
  </si>
  <si>
    <t xml:space="preserve">Fuente: Instituto Nacional de Estadística e Informática (INEI) - PERÚ: Compendio Estadístico, 2024 - Ministerio de Energía y Minas - Dirección General </t>
  </si>
  <si>
    <t xml:space="preserve">             de Electricidad - Dirección de Estudios y Promoción Eléctrica.</t>
  </si>
  <si>
    <t xml:space="preserve">Fuente: Instituto Nacional de Estadística e Informática (INEI) - PERÚ: Compendio Estadístico, 2024 - </t>
  </si>
  <si>
    <t xml:space="preserve">Fuente: Instituto Nacional de Estadística e Informática (INEI) - PERÚ: Compendio Estadístico, 2024 - Organismo Superior de </t>
  </si>
  <si>
    <t xml:space="preserve">              la Inversión en Energía y Minería. 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</si>
  <si>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Encuesta Económica Anual solicita información a empresas con ventas mayores a 150 UIT (Unidad  Impositiva Tributaria). Estrato 
         asignado de acuerdo a la Ley Nº30056 que modifica diversas leyes para facilitar la inversión, impulsar el desarrollo productivo y el 
         </t>
    </r>
  </si>
  <si>
    <t xml:space="preserve">               Superintendencia de Banca, Seguros y AFP.</t>
  </si>
  <si>
    <t>18.11  PERÚ: CRÉDITOS DIRECTOS DE LA BANCA MÚLTIPLE POR CLASIFICACIÓN COMERCIAL DEL SECTOR 
          COMERCIO, 2014 - 2023</t>
  </si>
  <si>
    <t xml:space="preserve">               Seguimiento y Evaluación de Políticas.</t>
  </si>
  <si>
    <t xml:space="preserve">         COMERCIO POR TIPO, SEGÚN PROVINCIA, 2019 - 2022</t>
  </si>
  <si>
    <t xml:space="preserve">         crecimiento empresarial, emitido el 2 de julio de 2013.</t>
  </si>
  <si>
    <t xml:space="preserve">           La diferencia en los totales y subtotales se deben al redondeo de cifras.</t>
  </si>
  <si>
    <t xml:space="preserve">           Resultados preliminares.</t>
  </si>
  <si>
    <t>18.10  PERÚ: EMPRESAS COMERCIALES POR ESTRATO, SEGÚN CLASIFICACIÓN COMERCIAL Y ORGANIZACIÓN
           JURÍDICA,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</si>
</sst>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_-;\-* #,##0.00_-;_-* &quot;-&quot;??_-;_-@_-"/>
    <numFmt numFmtId="164" formatCode="_ * #,##0.00_ ;_ * \-#,##0.00_ ;_ * &quot;-&quot;??_ ;_ @_ "/>
    <numFmt numFmtId="165" formatCode="#.00"/>
    <numFmt numFmtId="166" formatCode="\$#.00"/>
    <numFmt numFmtId="167" formatCode="%#.00"/>
    <numFmt numFmtId="168" formatCode="0.0_)"/>
    <numFmt numFmtId="169" formatCode="###\ ###\ ##0"/>
    <numFmt numFmtId="170" formatCode="0&quot;  &quot;"/>
    <numFmt numFmtId="171" formatCode="###\ ###\ ##0.0"/>
    <numFmt numFmtId="172" formatCode="0.0"/>
    <numFmt numFmtId="173" formatCode="0.000000"/>
    <numFmt numFmtId="174" formatCode="###\ ###\ ##0.00"/>
    <numFmt numFmtId="175" formatCode="#\ ###\ ##0"/>
    <numFmt numFmtId="176" formatCode="###\ ###\ ###\ ###"/>
    <numFmt numFmtId="177" formatCode="#\ ###\ ##0;0;&quot;-&quot;"/>
    <numFmt numFmtId="178" formatCode="_(* #,##0.00_);_(* \(#,##0.00\);_(* &quot;-&quot;??_);_(@_)"/>
    <numFmt numFmtId="179" formatCode="_-* #,##0.00\ _€_-;\-* #,##0.00\ _€_-;_-* &quot;-&quot;??\ _€_-;_-@_-"/>
    <numFmt numFmtId="180" formatCode="0.00_)"/>
    <numFmt numFmtId="181" formatCode="#\ ###\ ##0.00"/>
    <numFmt numFmtId="182" formatCode="_ * #,##0_ ;_ * \-#,##0_ ;_ * &quot;-&quot;??_ ;_ @_ "/>
    <numFmt numFmtId="183" formatCode=".\ \ ###;"/>
    <numFmt numFmtId="184" formatCode="_ * #,##0.0_ ;_ * \-#,##0.0_ ;_ * &quot;-&quot;?_ ;_ @_ "/>
    <numFmt numFmtId="185" formatCode="#######\ ###\ ##0.0"/>
    <numFmt numFmtId="186" formatCode="#\ ##0"/>
    <numFmt numFmtId="187" formatCode="#,###,##0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7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name val="Helv"/>
    </font>
    <font>
      <b/>
      <i/>
      <sz val="9"/>
      <name val="Arial Narrow"/>
      <family val="2"/>
    </font>
    <font>
      <i/>
      <sz val="9"/>
      <name val="Arial Narrow"/>
      <family val="2"/>
    </font>
    <font>
      <i/>
      <sz val="8"/>
      <name val="Arial Narrow"/>
      <family val="2"/>
    </font>
    <font>
      <sz val="7"/>
      <name val="Times New Roman"/>
      <family val="1"/>
    </font>
    <font>
      <sz val="7"/>
      <color theme="1"/>
      <name val="Arial Narrow"/>
      <family val="2"/>
    </font>
    <font>
      <i/>
      <sz val="7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u/>
      <sz val="11"/>
      <color theme="10"/>
      <name val="Arial Narrow"/>
      <family val="2"/>
    </font>
    <font>
      <sz val="11"/>
      <name val="Arial Narrow"/>
      <family val="2"/>
    </font>
    <font>
      <sz val="8"/>
      <name val="Arial"/>
      <family val="2"/>
    </font>
    <font>
      <b/>
      <sz val="9"/>
      <color rgb="FFFF0000"/>
      <name val="Arial Narrow"/>
      <family val="2"/>
    </font>
    <font>
      <b/>
      <sz val="8"/>
      <color rgb="FFFF0000"/>
      <name val="Arial Narrow"/>
      <family val="2"/>
    </font>
    <font>
      <b/>
      <sz val="11"/>
      <color theme="1"/>
      <name val="Arial Narrow"/>
      <family val="2"/>
    </font>
    <font>
      <b/>
      <sz val="9"/>
      <color indexed="8"/>
      <name val="Arial Narrow"/>
      <family val="2"/>
    </font>
    <font>
      <b/>
      <sz val="10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8"/>
      <color rgb="FFFF0000"/>
      <name val="Arial Narrow"/>
      <family val="2"/>
    </font>
    <font>
      <sz val="7"/>
      <color rgb="FFFF0000"/>
      <name val="Arial Narrow"/>
      <family val="2"/>
    </font>
    <font>
      <sz val="12"/>
      <name val="Helv"/>
    </font>
    <font>
      <sz val="8"/>
      <color indexed="8"/>
      <name val="Arial Narrow"/>
      <family val="2"/>
    </font>
    <font>
      <sz val="8"/>
      <color rgb="FFFF0000"/>
      <name val="Arial"/>
      <family val="2"/>
    </font>
    <font>
      <b/>
      <sz val="7"/>
      <color theme="1"/>
      <name val="Arial Narrow"/>
      <family val="2"/>
    </font>
    <font>
      <i/>
      <sz val="8"/>
      <color theme="0" tint="-0.14999847407452621"/>
      <name val="Arial Narrow"/>
      <family val="2"/>
    </font>
    <font>
      <i/>
      <sz val="7"/>
      <color theme="0" tint="-0.14999847407452621"/>
      <name val="Arial Narrow"/>
      <family val="2"/>
    </font>
    <font>
      <sz val="8"/>
      <color theme="0" tint="-0.14999847407452621"/>
      <name val="Arial Narrow"/>
      <family val="2"/>
    </font>
    <font>
      <b/>
      <sz val="7"/>
      <color theme="0" tint="-0.14999847407452621"/>
      <name val="Arial Narrow"/>
      <family val="2"/>
    </font>
    <font>
      <sz val="7"/>
      <color theme="0" tint="-0.14999847407452621"/>
      <name val="Arial Narrow"/>
      <family val="2"/>
    </font>
    <font>
      <sz val="10"/>
      <name val="Arial Narrow"/>
      <family val="2"/>
    </font>
    <font>
      <sz val="8"/>
      <name val="Times New Roman"/>
      <family val="1"/>
    </font>
    <font>
      <u/>
      <sz val="10"/>
      <color theme="10"/>
      <name val="Arial Narrow"/>
      <family val="2"/>
    </font>
    <font>
      <b/>
      <sz val="12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/>
      <top/>
      <bottom style="thin">
        <color rgb="FF33CCCC"/>
      </bottom>
      <diagonal/>
    </border>
    <border>
      <left/>
      <right style="medium">
        <color indexed="64"/>
      </right>
      <top/>
      <bottom/>
      <diagonal/>
    </border>
    <border>
      <left style="thick">
        <color rgb="FF33CCCC"/>
      </left>
      <right/>
      <top style="thin">
        <color rgb="FF33CCCC"/>
      </top>
      <bottom/>
      <diagonal/>
    </border>
    <border>
      <left/>
      <right/>
      <top style="thin">
        <color rgb="FF33CCCC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 style="thick">
        <color rgb="FF33CCCC"/>
      </right>
      <top/>
      <bottom/>
      <diagonal/>
    </border>
    <border>
      <left/>
      <right/>
      <top style="thin">
        <color rgb="FF33CCCC"/>
      </top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 style="medium">
        <color rgb="FF33CCCC"/>
      </right>
      <top style="thin">
        <color rgb="FF33CCCC"/>
      </top>
      <bottom/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 style="thin">
        <color rgb="FF33CCCC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rgb="FF33CCCC"/>
      </left>
      <right/>
      <top/>
      <bottom/>
      <diagonal/>
    </border>
    <border>
      <left/>
      <right/>
      <top style="thin">
        <color rgb="FF33CCCC"/>
      </top>
      <bottom style="thin">
        <color theme="1"/>
      </bottom>
      <diagonal/>
    </border>
    <border>
      <left style="thin">
        <color rgb="FF33CCCC"/>
      </left>
      <right/>
      <top/>
      <bottom/>
      <diagonal/>
    </border>
    <border>
      <left style="thin">
        <color rgb="FF33CCCC"/>
      </left>
      <right/>
      <top style="thin">
        <color rgb="FF33CCCC"/>
      </top>
      <bottom style="thin">
        <color rgb="FF33CCCC"/>
      </bottom>
      <diagonal/>
    </border>
    <border>
      <left style="thin">
        <color rgb="FF33CCCC"/>
      </left>
      <right/>
      <top/>
      <bottom style="thin">
        <color rgb="FF33CCCC"/>
      </bottom>
      <diagonal/>
    </border>
    <border>
      <left/>
      <right/>
      <top style="thin">
        <color indexed="49"/>
      </top>
      <bottom/>
      <diagonal/>
    </border>
  </borders>
  <cellStyleXfs count="38">
    <xf numFmtId="0" fontId="0" fillId="0" borderId="0"/>
    <xf numFmtId="0" fontId="12" fillId="0" borderId="0"/>
    <xf numFmtId="0" fontId="8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165" fontId="8" fillId="0" borderId="0">
      <protection locked="0"/>
    </xf>
    <xf numFmtId="4" fontId="8" fillId="0" borderId="0">
      <protection locked="0"/>
    </xf>
    <xf numFmtId="166" fontId="8" fillId="0" borderId="0">
      <protection locked="0"/>
    </xf>
    <xf numFmtId="167" fontId="8" fillId="0" borderId="0">
      <protection locked="0"/>
    </xf>
    <xf numFmtId="0" fontId="8" fillId="0" borderId="1">
      <protection locked="0"/>
    </xf>
    <xf numFmtId="0" fontId="13" fillId="0" borderId="0" applyNumberFormat="0" applyFill="0" applyBorder="0" applyAlignment="0" applyProtection="0"/>
    <xf numFmtId="0" fontId="15" fillId="0" borderId="0"/>
    <xf numFmtId="0" fontId="15" fillId="0" borderId="0"/>
    <xf numFmtId="168" fontId="15" fillId="0" borderId="0"/>
    <xf numFmtId="9" fontId="14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15" fillId="0" borderId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0" fontId="19" fillId="0" borderId="0"/>
    <xf numFmtId="168" fontId="36" fillId="0" borderId="0"/>
    <xf numFmtId="0" fontId="19" fillId="0" borderId="0"/>
    <xf numFmtId="0" fontId="1" fillId="0" borderId="0"/>
    <xf numFmtId="0" fontId="46" fillId="0" borderId="0"/>
  </cellStyleXfs>
  <cellXfs count="464">
    <xf numFmtId="0" fontId="0" fillId="0" borderId="0" xfId="0"/>
    <xf numFmtId="0" fontId="7" fillId="0" borderId="0" xfId="18" applyFont="1"/>
    <xf numFmtId="0" fontId="6" fillId="0" borderId="0" xfId="18" applyFont="1"/>
    <xf numFmtId="0" fontId="11" fillId="0" borderId="0" xfId="18" applyFont="1"/>
    <xf numFmtId="0" fontId="22" fillId="0" borderId="0" xfId="0" applyFont="1"/>
    <xf numFmtId="0" fontId="0" fillId="0" borderId="6" xfId="0" applyBorder="1"/>
    <xf numFmtId="1" fontId="23" fillId="0" borderId="17" xfId="0" applyNumberFormat="1" applyFont="1" applyBorder="1" applyAlignment="1">
      <alignment horizontal="left"/>
    </xf>
    <xf numFmtId="0" fontId="24" fillId="0" borderId="0" xfId="0" applyFont="1"/>
    <xf numFmtId="0" fontId="23" fillId="0" borderId="17" xfId="0" applyFont="1" applyBorder="1"/>
    <xf numFmtId="0" fontId="24" fillId="0" borderId="17" xfId="0" applyFont="1" applyBorder="1"/>
    <xf numFmtId="0" fontId="24" fillId="0" borderId="17" xfId="0" applyFont="1" applyBorder="1" applyAlignment="1">
      <alignment wrapText="1"/>
    </xf>
    <xf numFmtId="0" fontId="24" fillId="0" borderId="18" xfId="0" applyFont="1" applyBorder="1"/>
    <xf numFmtId="177" fontId="24" fillId="0" borderId="6" xfId="0" applyNumberFormat="1" applyFont="1" applyBorder="1" applyAlignment="1">
      <alignment horizontal="right"/>
    </xf>
    <xf numFmtId="0" fontId="7" fillId="0" borderId="0" xfId="0" applyFont="1"/>
    <xf numFmtId="177" fontId="23" fillId="0" borderId="0" xfId="0" applyNumberFormat="1" applyFont="1" applyAlignment="1">
      <alignment horizontal="center"/>
    </xf>
    <xf numFmtId="177" fontId="24" fillId="0" borderId="0" xfId="0" applyNumberFormat="1" applyFont="1" applyAlignment="1">
      <alignment horizontal="center"/>
    </xf>
    <xf numFmtId="170" fontId="11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left" vertical="center"/>
    </xf>
    <xf numFmtId="1" fontId="23" fillId="0" borderId="17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17" xfId="0" applyFont="1" applyBorder="1" applyAlignment="1">
      <alignment vertical="center"/>
    </xf>
    <xf numFmtId="177" fontId="23" fillId="0" borderId="0" xfId="0" applyNumberFormat="1" applyFont="1" applyAlignment="1">
      <alignment horizontal="center" vertical="center"/>
    </xf>
    <xf numFmtId="0" fontId="24" fillId="0" borderId="17" xfId="0" applyFont="1" applyBorder="1" applyAlignment="1">
      <alignment vertical="center"/>
    </xf>
    <xf numFmtId="177" fontId="24" fillId="0" borderId="0" xfId="0" applyNumberFormat="1" applyFont="1" applyAlignment="1">
      <alignment horizontal="center" vertical="center"/>
    </xf>
    <xf numFmtId="0" fontId="24" fillId="0" borderId="17" xfId="0" applyFont="1" applyBorder="1" applyAlignment="1">
      <alignment vertical="center" wrapText="1"/>
    </xf>
    <xf numFmtId="0" fontId="25" fillId="2" borderId="0" xfId="17" applyFont="1" applyFill="1"/>
    <xf numFmtId="0" fontId="26" fillId="2" borderId="0" xfId="0" applyFont="1" applyFill="1"/>
    <xf numFmtId="177" fontId="24" fillId="0" borderId="0" xfId="0" applyNumberFormat="1" applyFont="1" applyAlignment="1">
      <alignment vertical="center"/>
    </xf>
    <xf numFmtId="177" fontId="24" fillId="0" borderId="0" xfId="0" applyNumberFormat="1" applyFont="1"/>
    <xf numFmtId="0" fontId="23" fillId="0" borderId="14" xfId="0" applyFont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168" fontId="28" fillId="2" borderId="0" xfId="26" applyFont="1" applyFill="1"/>
    <xf numFmtId="168" fontId="6" fillId="2" borderId="0" xfId="26" applyFont="1" applyFill="1"/>
    <xf numFmtId="174" fontId="4" fillId="2" borderId="0" xfId="26" applyNumberFormat="1" applyFont="1" applyFill="1" applyAlignment="1">
      <alignment horizontal="right" vertical="center"/>
    </xf>
    <xf numFmtId="179" fontId="7" fillId="2" borderId="0" xfId="27" applyNumberFormat="1" applyFont="1" applyFill="1" applyBorder="1" applyAlignment="1">
      <alignment horizontal="right" vertical="center" wrapText="1" shrinkToFit="1"/>
    </xf>
    <xf numFmtId="179" fontId="4" fillId="2" borderId="0" xfId="27" applyNumberFormat="1" applyFont="1" applyFill="1" applyBorder="1" applyAlignment="1">
      <alignment horizontal="right" vertical="center" wrapText="1" shrinkToFit="1"/>
    </xf>
    <xf numFmtId="174" fontId="7" fillId="2" borderId="0" xfId="26" applyNumberFormat="1" applyFont="1" applyFill="1" applyAlignment="1">
      <alignment horizontal="right" vertical="center"/>
    </xf>
    <xf numFmtId="174" fontId="7" fillId="2" borderId="0" xfId="26" applyNumberFormat="1" applyFont="1" applyFill="1" applyAlignment="1">
      <alignment horizontal="right"/>
    </xf>
    <xf numFmtId="168" fontId="7" fillId="2" borderId="0" xfId="26" applyFont="1" applyFill="1"/>
    <xf numFmtId="179" fontId="7" fillId="2" borderId="0" xfId="28" applyNumberFormat="1" applyFont="1" applyFill="1" applyBorder="1" applyAlignment="1">
      <alignment horizontal="right" vertical="center" wrapText="1" shrinkToFit="1"/>
    </xf>
    <xf numFmtId="180" fontId="7" fillId="2" borderId="0" xfId="26" applyNumberFormat="1" applyFont="1" applyFill="1" applyAlignment="1">
      <alignment horizontal="right"/>
    </xf>
    <xf numFmtId="181" fontId="4" fillId="2" borderId="0" xfId="26" applyNumberFormat="1" applyFont="1" applyFill="1" applyAlignment="1">
      <alignment horizontal="right" vertical="center"/>
    </xf>
    <xf numFmtId="4" fontId="4" fillId="2" borderId="0" xfId="26" applyNumberFormat="1" applyFont="1" applyFill="1" applyAlignment="1">
      <alignment horizontal="right" vertical="center"/>
    </xf>
    <xf numFmtId="0" fontId="2" fillId="2" borderId="0" xfId="30" applyFill="1"/>
    <xf numFmtId="0" fontId="31" fillId="2" borderId="0" xfId="31" applyFont="1" applyFill="1" applyAlignment="1">
      <alignment horizontal="left" vertical="center" wrapText="1" indent="3"/>
    </xf>
    <xf numFmtId="0" fontId="32" fillId="2" borderId="0" xfId="30" applyFont="1" applyFill="1" applyAlignment="1">
      <alignment horizontal="center"/>
    </xf>
    <xf numFmtId="0" fontId="10" fillId="2" borderId="0" xfId="31" applyFont="1" applyFill="1" applyAlignment="1">
      <alignment horizontal="center" vertical="center" wrapText="1"/>
    </xf>
    <xf numFmtId="0" fontId="10" fillId="2" borderId="0" xfId="31" applyFont="1" applyFill="1" applyAlignment="1">
      <alignment horizontal="right" vertical="center" wrapText="1"/>
    </xf>
    <xf numFmtId="3" fontId="11" fillId="2" borderId="0" xfId="31" applyNumberFormat="1" applyFont="1" applyFill="1" applyAlignment="1">
      <alignment horizontal="center" vertical="center" wrapText="1"/>
    </xf>
    <xf numFmtId="175" fontId="10" fillId="2" borderId="0" xfId="31" applyNumberFormat="1" applyFont="1" applyFill="1" applyAlignment="1">
      <alignment horizontal="right" vertical="top"/>
    </xf>
    <xf numFmtId="164" fontId="11" fillId="2" borderId="0" xfId="32" applyFont="1" applyFill="1" applyBorder="1" applyAlignment="1">
      <alignment horizontal="right" vertical="top"/>
    </xf>
    <xf numFmtId="175" fontId="11" fillId="2" borderId="0" xfId="31" applyNumberFormat="1" applyFont="1" applyFill="1" applyAlignment="1">
      <alignment horizontal="right" vertical="top"/>
    </xf>
    <xf numFmtId="0" fontId="11" fillId="2" borderId="0" xfId="31" applyFont="1" applyFill="1" applyAlignment="1">
      <alignment horizontal="left" vertical="top" wrapText="1"/>
    </xf>
    <xf numFmtId="0" fontId="29" fillId="0" borderId="17" xfId="0" applyFont="1" applyBorder="1" applyAlignment="1">
      <alignment vertical="center"/>
    </xf>
    <xf numFmtId="177" fontId="29" fillId="0" borderId="0" xfId="0" applyNumberFormat="1" applyFont="1" applyAlignment="1">
      <alignment horizontal="center" vertical="center"/>
    </xf>
    <xf numFmtId="0" fontId="34" fillId="0" borderId="17" xfId="0" applyFont="1" applyBorder="1" applyAlignment="1">
      <alignment vertical="center"/>
    </xf>
    <xf numFmtId="177" fontId="34" fillId="0" borderId="0" xfId="0" applyNumberFormat="1" applyFont="1" applyAlignment="1">
      <alignment horizontal="center" vertical="center"/>
    </xf>
    <xf numFmtId="0" fontId="34" fillId="0" borderId="17" xfId="0" applyFont="1" applyBorder="1" applyAlignment="1">
      <alignment vertical="center" wrapText="1"/>
    </xf>
    <xf numFmtId="0" fontId="10" fillId="2" borderId="0" xfId="30" applyFont="1" applyFill="1" applyAlignment="1">
      <alignment horizontal="left" vertical="top" wrapText="1"/>
    </xf>
    <xf numFmtId="0" fontId="30" fillId="2" borderId="0" xfId="30" applyFont="1" applyFill="1" applyAlignment="1">
      <alignment horizontal="left"/>
    </xf>
    <xf numFmtId="0" fontId="31" fillId="2" borderId="0" xfId="31" applyFont="1" applyFill="1" applyAlignment="1">
      <alignment horizontal="left" vertical="center" wrapText="1"/>
    </xf>
    <xf numFmtId="0" fontId="31" fillId="2" borderId="0" xfId="31" applyFont="1" applyFill="1" applyAlignment="1">
      <alignment vertical="center" wrapText="1"/>
    </xf>
    <xf numFmtId="0" fontId="7" fillId="2" borderId="0" xfId="18" applyFont="1" applyFill="1"/>
    <xf numFmtId="0" fontId="4" fillId="2" borderId="0" xfId="18" quotePrefix="1" applyFont="1" applyFill="1" applyAlignment="1">
      <alignment horizontal="left"/>
    </xf>
    <xf numFmtId="168" fontId="4" fillId="2" borderId="20" xfId="26" applyFont="1" applyFill="1" applyBorder="1" applyAlignment="1">
      <alignment horizontal="right" vertical="center"/>
    </xf>
    <xf numFmtId="168" fontId="4" fillId="2" borderId="19" xfId="26" applyFont="1" applyFill="1" applyBorder="1" applyAlignment="1">
      <alignment horizontal="right"/>
    </xf>
    <xf numFmtId="168" fontId="29" fillId="2" borderId="0" xfId="26" applyFont="1" applyFill="1"/>
    <xf numFmtId="179" fontId="24" fillId="2" borderId="0" xfId="27" applyNumberFormat="1" applyFont="1" applyFill="1" applyBorder="1" applyAlignment="1">
      <alignment horizontal="right" vertical="center" wrapText="1" shrinkToFit="1"/>
    </xf>
    <xf numFmtId="174" fontId="4" fillId="2" borderId="0" xfId="26" applyNumberFormat="1" applyFont="1" applyFill="1" applyAlignment="1">
      <alignment horizontal="right"/>
    </xf>
    <xf numFmtId="49" fontId="7" fillId="2" borderId="0" xfId="26" applyNumberFormat="1" applyFont="1" applyFill="1" applyAlignment="1">
      <alignment horizontal="right" vertical="center"/>
    </xf>
    <xf numFmtId="168" fontId="11" fillId="2" borderId="0" xfId="26" applyFont="1" applyFill="1"/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69" fontId="4" fillId="2" borderId="0" xfId="0" applyNumberFormat="1" applyFont="1" applyFill="1" applyAlignment="1">
      <alignment horizontal="right" vertical="center"/>
    </xf>
    <xf numFmtId="0" fontId="7" fillId="2" borderId="4" xfId="0" applyFont="1" applyFill="1" applyBorder="1" applyAlignment="1">
      <alignment horizontal="left" vertical="center"/>
    </xf>
    <xf numFmtId="169" fontId="7" fillId="2" borderId="0" xfId="0" applyNumberFormat="1" applyFont="1" applyFill="1" applyAlignment="1">
      <alignment horizontal="right" vertical="center"/>
    </xf>
    <xf numFmtId="1" fontId="27" fillId="2" borderId="0" xfId="0" applyNumberFormat="1" applyFont="1" applyFill="1" applyAlignment="1">
      <alignment vertical="center"/>
    </xf>
    <xf numFmtId="0" fontId="7" fillId="2" borderId="3" xfId="0" applyFont="1" applyFill="1" applyBorder="1" applyAlignment="1">
      <alignment horizontal="left" vertical="center"/>
    </xf>
    <xf numFmtId="169" fontId="4" fillId="2" borderId="24" xfId="0" applyNumberFormat="1" applyFont="1" applyFill="1" applyBorder="1" applyAlignment="1">
      <alignment horizontal="right" vertical="center"/>
    </xf>
    <xf numFmtId="169" fontId="37" fillId="2" borderId="2" xfId="34" applyNumberFormat="1" applyFont="1" applyFill="1" applyBorder="1" applyAlignment="1">
      <alignment horizontal="right"/>
    </xf>
    <xf numFmtId="169" fontId="37" fillId="2" borderId="6" xfId="34" applyNumberFormat="1" applyFont="1" applyFill="1" applyBorder="1" applyAlignment="1">
      <alignment horizontal="right"/>
    </xf>
    <xf numFmtId="0" fontId="10" fillId="2" borderId="0" xfId="0" quotePrefix="1" applyFont="1" applyFill="1" applyAlignment="1">
      <alignment vertical="center"/>
    </xf>
    <xf numFmtId="0" fontId="11" fillId="2" borderId="0" xfId="0" applyFont="1" applyFill="1" applyAlignment="1">
      <alignment horizontal="right"/>
    </xf>
    <xf numFmtId="0" fontId="0" fillId="2" borderId="0" xfId="0" applyFill="1"/>
    <xf numFmtId="169" fontId="7" fillId="2" borderId="6" xfId="0" applyNumberFormat="1" applyFont="1" applyFill="1" applyBorder="1" applyAlignment="1">
      <alignment horizontal="right" vertical="center"/>
    </xf>
    <xf numFmtId="1" fontId="0" fillId="2" borderId="0" xfId="0" applyNumberFormat="1" applyFill="1"/>
    <xf numFmtId="2" fontId="0" fillId="2" borderId="0" xfId="0" applyNumberFormat="1" applyFill="1"/>
    <xf numFmtId="0" fontId="10" fillId="2" borderId="0" xfId="0" quotePrefix="1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169" fontId="4" fillId="2" borderId="6" xfId="0" applyNumberFormat="1" applyFont="1" applyFill="1" applyBorder="1" applyAlignment="1">
      <alignment horizontal="right" vertical="center"/>
    </xf>
    <xf numFmtId="0" fontId="11" fillId="2" borderId="0" xfId="30" applyFont="1" applyFill="1"/>
    <xf numFmtId="164" fontId="11" fillId="2" borderId="0" xfId="32" applyFont="1" applyFill="1"/>
    <xf numFmtId="182" fontId="11" fillId="2" borderId="0" xfId="30" applyNumberFormat="1" applyFont="1" applyFill="1"/>
    <xf numFmtId="175" fontId="2" fillId="2" borderId="0" xfId="30" applyNumberFormat="1" applyFill="1"/>
    <xf numFmtId="175" fontId="11" fillId="2" borderId="0" xfId="30" applyNumberFormat="1" applyFont="1" applyFill="1"/>
    <xf numFmtId="182" fontId="2" fillId="2" borderId="0" xfId="32" applyNumberFormat="1" applyFont="1" applyFill="1"/>
    <xf numFmtId="175" fontId="20" fillId="2" borderId="0" xfId="30" applyNumberFormat="1" applyFont="1" applyFill="1"/>
    <xf numFmtId="182" fontId="2" fillId="2" borderId="0" xfId="30" applyNumberFormat="1" applyFill="1"/>
    <xf numFmtId="183" fontId="11" fillId="2" borderId="0" xfId="30" applyNumberFormat="1" applyFont="1" applyFill="1"/>
    <xf numFmtId="183" fontId="20" fillId="2" borderId="0" xfId="30" applyNumberFormat="1" applyFont="1" applyFill="1"/>
    <xf numFmtId="0" fontId="20" fillId="2" borderId="0" xfId="30" applyFont="1" applyFill="1"/>
    <xf numFmtId="0" fontId="11" fillId="2" borderId="0" xfId="30" applyFont="1" applyFill="1" applyAlignment="1">
      <alignment horizontal="justify" vertical="top" wrapText="1"/>
    </xf>
    <xf numFmtId="0" fontId="17" fillId="2" borderId="0" xfId="24" applyFont="1" applyFill="1"/>
    <xf numFmtId="0" fontId="17" fillId="2" borderId="0" xfId="24" applyFont="1" applyFill="1" applyAlignment="1">
      <alignment vertical="center"/>
    </xf>
    <xf numFmtId="2" fontId="17" fillId="2" borderId="0" xfId="24" applyNumberFormat="1" applyFont="1" applyFill="1" applyAlignment="1">
      <alignment vertical="center"/>
    </xf>
    <xf numFmtId="0" fontId="5" fillId="2" borderId="0" xfId="24" applyFont="1" applyFill="1" applyAlignment="1">
      <alignment horizontal="left"/>
    </xf>
    <xf numFmtId="0" fontId="4" fillId="2" borderId="0" xfId="24" quotePrefix="1" applyFont="1" applyFill="1" applyAlignment="1">
      <alignment horizontal="left"/>
    </xf>
    <xf numFmtId="0" fontId="18" fillId="2" borderId="0" xfId="24" applyFont="1" applyFill="1"/>
    <xf numFmtId="0" fontId="3" fillId="2" borderId="0" xfId="24" applyFill="1"/>
    <xf numFmtId="0" fontId="18" fillId="2" borderId="0" xfId="24" applyFont="1" applyFill="1" applyAlignment="1">
      <alignment vertical="center"/>
    </xf>
    <xf numFmtId="2" fontId="18" fillId="2" borderId="0" xfId="24" applyNumberFormat="1" applyFont="1" applyFill="1" applyAlignment="1">
      <alignment vertical="center"/>
    </xf>
    <xf numFmtId="0" fontId="21" fillId="2" borderId="0" xfId="24" applyFont="1" applyFill="1" applyAlignment="1">
      <alignment vertical="center"/>
    </xf>
    <xf numFmtId="3" fontId="7" fillId="2" borderId="0" xfId="24" applyNumberFormat="1" applyFont="1" applyFill="1" applyAlignment="1">
      <alignment horizontal="right"/>
    </xf>
    <xf numFmtId="3" fontId="3" fillId="2" borderId="0" xfId="24" applyNumberFormat="1" applyFill="1"/>
    <xf numFmtId="3" fontId="10" fillId="2" borderId="0" xfId="24" applyNumberFormat="1" applyFont="1" applyFill="1" applyAlignment="1">
      <alignment horizontal="right"/>
    </xf>
    <xf numFmtId="184" fontId="11" fillId="2" borderId="0" xfId="24" applyNumberFormat="1" applyFont="1" applyFill="1" applyAlignment="1">
      <alignment vertical="center"/>
    </xf>
    <xf numFmtId="172" fontId="11" fillId="2" borderId="0" xfId="24" applyNumberFormat="1" applyFont="1" applyFill="1" applyAlignment="1">
      <alignment vertical="center"/>
    </xf>
    <xf numFmtId="172" fontId="21" fillId="2" borderId="0" xfId="24" applyNumberFormat="1" applyFont="1" applyFill="1" applyAlignment="1">
      <alignment vertical="center"/>
    </xf>
    <xf numFmtId="0" fontId="33" fillId="2" borderId="0" xfId="24" applyFont="1" applyFill="1"/>
    <xf numFmtId="1" fontId="4" fillId="2" borderId="19" xfId="26" applyNumberFormat="1" applyFont="1" applyFill="1" applyBorder="1" applyAlignment="1">
      <alignment horizontal="right" vertical="center"/>
    </xf>
    <xf numFmtId="1" fontId="4" fillId="2" borderId="20" xfId="26" applyNumberFormat="1" applyFont="1" applyFill="1" applyBorder="1" applyAlignment="1">
      <alignment horizontal="right" vertical="center"/>
    </xf>
    <xf numFmtId="49" fontId="11" fillId="2" borderId="0" xfId="31" applyNumberFormat="1" applyFont="1" applyFill="1" applyAlignment="1">
      <alignment horizontal="left" vertical="top" wrapText="1"/>
    </xf>
    <xf numFmtId="177" fontId="34" fillId="4" borderId="0" xfId="0" applyNumberFormat="1" applyFont="1" applyFill="1" applyAlignment="1">
      <alignment horizontal="center" vertical="center"/>
    </xf>
    <xf numFmtId="177" fontId="34" fillId="5" borderId="0" xfId="0" applyNumberFormat="1" applyFont="1" applyFill="1" applyAlignment="1">
      <alignment horizontal="center" vertical="center"/>
    </xf>
    <xf numFmtId="177" fontId="34" fillId="6" borderId="0" xfId="0" applyNumberFormat="1" applyFont="1" applyFill="1" applyAlignment="1">
      <alignment horizontal="center" vertical="center"/>
    </xf>
    <xf numFmtId="177" fontId="34" fillId="7" borderId="0" xfId="0" applyNumberFormat="1" applyFont="1" applyFill="1" applyAlignment="1">
      <alignment horizontal="center" vertical="center"/>
    </xf>
    <xf numFmtId="177" fontId="34" fillId="8" borderId="0" xfId="0" applyNumberFormat="1" applyFont="1" applyFill="1" applyAlignment="1">
      <alignment horizontal="center" vertical="center"/>
    </xf>
    <xf numFmtId="177" fontId="34" fillId="9" borderId="0" xfId="0" applyNumberFormat="1" applyFont="1" applyFill="1" applyAlignment="1">
      <alignment horizontal="center" vertical="center"/>
    </xf>
    <xf numFmtId="177" fontId="24" fillId="5" borderId="6" xfId="0" applyNumberFormat="1" applyFont="1" applyFill="1" applyBorder="1" applyAlignment="1">
      <alignment horizontal="right"/>
    </xf>
    <xf numFmtId="0" fontId="16" fillId="2" borderId="0" xfId="18" applyFont="1" applyFill="1" applyAlignment="1">
      <alignment horizontal="centerContinuous"/>
    </xf>
    <xf numFmtId="0" fontId="6" fillId="2" borderId="0" xfId="18" applyFont="1" applyFill="1" applyAlignment="1">
      <alignment horizontal="centerContinuous"/>
    </xf>
    <xf numFmtId="0" fontId="6" fillId="2" borderId="0" xfId="18" applyFont="1" applyFill="1"/>
    <xf numFmtId="0" fontId="4" fillId="2" borderId="8" xfId="18" quotePrefix="1" applyFont="1" applyFill="1" applyBorder="1" applyAlignment="1">
      <alignment horizontal="right"/>
    </xf>
    <xf numFmtId="0" fontId="4" fillId="2" borderId="9" xfId="18" applyFont="1" applyFill="1" applyBorder="1" applyAlignment="1">
      <alignment horizontal="right"/>
    </xf>
    <xf numFmtId="0" fontId="11" fillId="2" borderId="0" xfId="18" applyFont="1" applyFill="1"/>
    <xf numFmtId="0" fontId="4" fillId="2" borderId="10" xfId="18" applyFont="1" applyFill="1" applyBorder="1" applyAlignment="1">
      <alignment horizontal="right" vertical="top"/>
    </xf>
    <xf numFmtId="0" fontId="4" fillId="2" borderId="6" xfId="18" applyFont="1" applyFill="1" applyBorder="1" applyAlignment="1">
      <alignment horizontal="right" vertical="top"/>
    </xf>
    <xf numFmtId="0" fontId="7" fillId="2" borderId="7" xfId="19" quotePrefix="1" applyFont="1" applyFill="1" applyBorder="1" applyAlignment="1">
      <alignment horizontal="center"/>
    </xf>
    <xf numFmtId="171" fontId="7" fillId="2" borderId="0" xfId="0" applyNumberFormat="1" applyFont="1" applyFill="1" applyAlignment="1">
      <alignment horizontal="right"/>
    </xf>
    <xf numFmtId="0" fontId="7" fillId="2" borderId="7" xfId="19" applyFont="1" applyFill="1" applyBorder="1" applyAlignment="1">
      <alignment horizontal="center"/>
    </xf>
    <xf numFmtId="0" fontId="7" fillId="2" borderId="7" xfId="18" applyFont="1" applyFill="1" applyBorder="1" applyAlignment="1">
      <alignment horizontal="center"/>
    </xf>
    <xf numFmtId="0" fontId="7" fillId="2" borderId="7" xfId="18" applyFont="1" applyFill="1" applyBorder="1" applyAlignment="1">
      <alignment horizontal="center" vertical="center"/>
    </xf>
    <xf numFmtId="169" fontId="7" fillId="2" borderId="0" xfId="0" applyNumberFormat="1" applyFont="1" applyFill="1" applyAlignment="1">
      <alignment horizontal="right"/>
    </xf>
    <xf numFmtId="169" fontId="11" fillId="2" borderId="0" xfId="18" applyNumberFormat="1" applyFont="1" applyFill="1"/>
    <xf numFmtId="169" fontId="7" fillId="2" borderId="0" xfId="18" applyNumberFormat="1" applyFont="1" applyFill="1"/>
    <xf numFmtId="0" fontId="7" fillId="2" borderId="13" xfId="18" applyFont="1" applyFill="1" applyBorder="1" applyAlignment="1">
      <alignment horizontal="center" vertical="center"/>
    </xf>
    <xf numFmtId="0" fontId="7" fillId="2" borderId="13" xfId="18" applyFont="1" applyFill="1" applyBorder="1" applyAlignment="1">
      <alignment horizontal="left" vertical="center"/>
    </xf>
    <xf numFmtId="0" fontId="11" fillId="2" borderId="12" xfId="18" applyFont="1" applyFill="1" applyBorder="1" applyAlignment="1">
      <alignment horizontal="center" vertical="center"/>
    </xf>
    <xf numFmtId="171" fontId="11" fillId="2" borderId="10" xfId="0" applyNumberFormat="1" applyFont="1" applyFill="1" applyBorder="1" applyAlignment="1">
      <alignment horizontal="right" vertical="center"/>
    </xf>
    <xf numFmtId="171" fontId="11" fillId="2" borderId="6" xfId="0" applyNumberFormat="1" applyFont="1" applyFill="1" applyBorder="1" applyAlignment="1">
      <alignment horizontal="right" vertical="center"/>
    </xf>
    <xf numFmtId="172" fontId="11" fillId="2" borderId="0" xfId="18" applyNumberFormat="1" applyFont="1" applyFill="1"/>
    <xf numFmtId="9" fontId="11" fillId="2" borderId="0" xfId="21" applyFont="1" applyFill="1"/>
    <xf numFmtId="172" fontId="7" fillId="2" borderId="0" xfId="18" applyNumberFormat="1" applyFont="1" applyFill="1"/>
    <xf numFmtId="173" fontId="7" fillId="2" borderId="0" xfId="18" applyNumberFormat="1" applyFont="1" applyFill="1"/>
    <xf numFmtId="0" fontId="17" fillId="2" borderId="0" xfId="0" applyFont="1" applyFill="1"/>
    <xf numFmtId="0" fontId="18" fillId="2" borderId="0" xfId="0" applyFont="1" applyFill="1"/>
    <xf numFmtId="0" fontId="4" fillId="2" borderId="15" xfId="18" applyFont="1" applyFill="1" applyBorder="1" applyAlignment="1">
      <alignment horizontal="centerContinuous" vertical="center"/>
    </xf>
    <xf numFmtId="0" fontId="4" fillId="2" borderId="14" xfId="18" applyFont="1" applyFill="1" applyBorder="1" applyAlignment="1">
      <alignment horizontal="centerContinuous" vertical="center"/>
    </xf>
    <xf numFmtId="0" fontId="4" fillId="2" borderId="9" xfId="18" applyFont="1" applyFill="1" applyBorder="1" applyAlignment="1">
      <alignment horizontal="centerContinuous" vertical="center"/>
    </xf>
    <xf numFmtId="0" fontId="4" fillId="2" borderId="10" xfId="18" applyFont="1" applyFill="1" applyBorder="1" applyAlignment="1">
      <alignment horizontal="right" vertical="center"/>
    </xf>
    <xf numFmtId="0" fontId="4" fillId="2" borderId="6" xfId="18" applyFont="1" applyFill="1" applyBorder="1" applyAlignment="1">
      <alignment horizontal="right" vertical="center" wrapText="1"/>
    </xf>
    <xf numFmtId="0" fontId="4" fillId="2" borderId="6" xfId="18" applyFont="1" applyFill="1" applyBorder="1" applyAlignment="1">
      <alignment horizontal="right" vertical="center"/>
    </xf>
    <xf numFmtId="0" fontId="7" fillId="2" borderId="13" xfId="19" quotePrefix="1" applyFont="1" applyFill="1" applyBorder="1" applyAlignment="1">
      <alignment horizontal="center"/>
    </xf>
    <xf numFmtId="174" fontId="7" fillId="2" borderId="0" xfId="0" applyNumberFormat="1" applyFont="1" applyFill="1" applyAlignment="1">
      <alignment horizontal="right"/>
    </xf>
    <xf numFmtId="0" fontId="7" fillId="2" borderId="13" xfId="19" applyFont="1" applyFill="1" applyBorder="1" applyAlignment="1">
      <alignment horizontal="center"/>
    </xf>
    <xf numFmtId="175" fontId="7" fillId="2" borderId="0" xfId="0" applyNumberFormat="1" applyFont="1" applyFill="1" applyAlignment="1">
      <alignment horizontal="right"/>
    </xf>
    <xf numFmtId="175" fontId="11" fillId="2" borderId="0" xfId="18" applyNumberFormat="1" applyFont="1" applyFill="1"/>
    <xf numFmtId="0" fontId="7" fillId="2" borderId="13" xfId="19" applyFont="1" applyFill="1" applyBorder="1" applyAlignment="1">
      <alignment horizontal="left"/>
    </xf>
    <xf numFmtId="169" fontId="7" fillId="2" borderId="0" xfId="0" applyNumberFormat="1" applyFont="1" applyFill="1"/>
    <xf numFmtId="175" fontId="7" fillId="2" borderId="0" xfId="24" applyNumberFormat="1" applyFont="1" applyFill="1" applyAlignment="1">
      <alignment horizontal="right"/>
    </xf>
    <xf numFmtId="175" fontId="11" fillId="2" borderId="0" xfId="24" applyNumberFormat="1" applyFont="1" applyFill="1" applyAlignment="1">
      <alignment horizontal="right"/>
    </xf>
    <xf numFmtId="175" fontId="34" fillId="2" borderId="0" xfId="24" applyNumberFormat="1" applyFont="1" applyFill="1" applyAlignment="1">
      <alignment horizontal="right"/>
    </xf>
    <xf numFmtId="175" fontId="35" fillId="2" borderId="0" xfId="24" applyNumberFormat="1" applyFont="1" applyFill="1" applyAlignment="1">
      <alignment horizontal="right"/>
    </xf>
    <xf numFmtId="0" fontId="11" fillId="2" borderId="12" xfId="19" applyFont="1" applyFill="1" applyBorder="1" applyAlignment="1">
      <alignment horizontal="center"/>
    </xf>
    <xf numFmtId="174" fontId="11" fillId="2" borderId="10" xfId="0" applyNumberFormat="1" applyFont="1" applyFill="1" applyBorder="1" applyAlignment="1">
      <alignment horizontal="right"/>
    </xf>
    <xf numFmtId="174" fontId="11" fillId="2" borderId="6" xfId="0" applyNumberFormat="1" applyFont="1" applyFill="1" applyBorder="1" applyAlignment="1">
      <alignment horizontal="right"/>
    </xf>
    <xf numFmtId="179" fontId="4" fillId="2" borderId="0" xfId="28" applyNumberFormat="1" applyFont="1" applyFill="1" applyBorder="1" applyAlignment="1">
      <alignment horizontal="right" vertical="center" wrapText="1" shrinkToFit="1"/>
    </xf>
    <xf numFmtId="174" fontId="4" fillId="2" borderId="25" xfId="26" applyNumberFormat="1" applyFont="1" applyFill="1" applyBorder="1" applyAlignment="1">
      <alignment horizontal="right" vertical="center"/>
    </xf>
    <xf numFmtId="174" fontId="7" fillId="2" borderId="25" xfId="26" applyNumberFormat="1" applyFont="1" applyFill="1" applyBorder="1" applyAlignment="1">
      <alignment horizontal="right" vertical="center"/>
    </xf>
    <xf numFmtId="179" fontId="7" fillId="2" borderId="25" xfId="28" applyNumberFormat="1" applyFont="1" applyFill="1" applyBorder="1" applyAlignment="1">
      <alignment horizontal="right" vertical="center" wrapText="1" shrinkToFit="1"/>
    </xf>
    <xf numFmtId="1" fontId="4" fillId="2" borderId="9" xfId="26" applyNumberFormat="1" applyFont="1" applyFill="1" applyBorder="1" applyAlignment="1">
      <alignment horizontal="right" vertical="center"/>
    </xf>
    <xf numFmtId="168" fontId="4" fillId="2" borderId="26" xfId="26" applyFont="1" applyFill="1" applyBorder="1" applyAlignment="1">
      <alignment horizontal="centerContinuous" vertical="center"/>
    </xf>
    <xf numFmtId="168" fontId="4" fillId="2" borderId="26" xfId="26" applyFont="1" applyFill="1" applyBorder="1" applyAlignment="1">
      <alignment horizontal="center" vertical="center"/>
    </xf>
    <xf numFmtId="1" fontId="4" fillId="2" borderId="0" xfId="26" applyNumberFormat="1" applyFont="1" applyFill="1" applyAlignment="1">
      <alignment horizontal="right" vertical="center"/>
    </xf>
    <xf numFmtId="168" fontId="7" fillId="2" borderId="8" xfId="26" applyFont="1" applyFill="1" applyBorder="1"/>
    <xf numFmtId="168" fontId="7" fillId="2" borderId="9" xfId="26" applyFont="1" applyFill="1" applyBorder="1"/>
    <xf numFmtId="168" fontId="4" fillId="2" borderId="9" xfId="26" applyFont="1" applyFill="1" applyBorder="1" applyAlignment="1">
      <alignment horizontal="centerContinuous" vertical="center"/>
    </xf>
    <xf numFmtId="168" fontId="4" fillId="2" borderId="14" xfId="26" applyFont="1" applyFill="1" applyBorder="1" applyAlignment="1">
      <alignment horizontal="right" vertical="center"/>
    </xf>
    <xf numFmtId="174" fontId="11" fillId="2" borderId="0" xfId="26" applyNumberFormat="1" applyFont="1" applyFill="1"/>
    <xf numFmtId="174" fontId="11" fillId="2" borderId="25" xfId="26" applyNumberFormat="1" applyFont="1" applyFill="1" applyBorder="1"/>
    <xf numFmtId="168" fontId="11" fillId="2" borderId="9" xfId="26" applyFont="1" applyFill="1" applyBorder="1"/>
    <xf numFmtId="174" fontId="11" fillId="2" borderId="9" xfId="26" applyNumberFormat="1" applyFont="1" applyFill="1" applyBorder="1"/>
    <xf numFmtId="179" fontId="7" fillId="2" borderId="9" xfId="28" applyNumberFormat="1" applyFont="1" applyFill="1" applyBorder="1" applyAlignment="1">
      <alignment horizontal="right" vertical="center" wrapText="1" shrinkToFit="1"/>
    </xf>
    <xf numFmtId="174" fontId="7" fillId="2" borderId="9" xfId="26" applyNumberFormat="1" applyFont="1" applyFill="1" applyBorder="1" applyAlignment="1">
      <alignment horizontal="right"/>
    </xf>
    <xf numFmtId="0" fontId="38" fillId="2" borderId="0" xfId="0" applyFont="1" applyFill="1" applyAlignment="1">
      <alignment vertical="center"/>
    </xf>
    <xf numFmtId="0" fontId="24" fillId="2" borderId="0" xfId="0" applyFont="1" applyFill="1"/>
    <xf numFmtId="177" fontId="23" fillId="2" borderId="0" xfId="0" applyNumberFormat="1" applyFont="1" applyFill="1" applyAlignment="1">
      <alignment horizontal="center"/>
    </xf>
    <xf numFmtId="177" fontId="24" fillId="2" borderId="0" xfId="0" applyNumberFormat="1" applyFont="1" applyFill="1" applyAlignment="1">
      <alignment horizontal="center"/>
    </xf>
    <xf numFmtId="0" fontId="24" fillId="2" borderId="0" xfId="0" applyFont="1" applyFill="1" applyAlignment="1">
      <alignment vertical="center"/>
    </xf>
    <xf numFmtId="177" fontId="23" fillId="2" borderId="0" xfId="0" applyNumberFormat="1" applyFont="1" applyFill="1" applyAlignment="1">
      <alignment horizontal="center" vertical="center"/>
    </xf>
    <xf numFmtId="177" fontId="24" fillId="2" borderId="0" xfId="0" applyNumberFormat="1" applyFont="1" applyFill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4" fillId="2" borderId="9" xfId="31" applyFont="1" applyFill="1" applyBorder="1" applyAlignment="1">
      <alignment horizontal="right" vertical="center" wrapText="1"/>
    </xf>
    <xf numFmtId="3" fontId="7" fillId="2" borderId="9" xfId="31" applyNumberFormat="1" applyFont="1" applyFill="1" applyBorder="1" applyAlignment="1">
      <alignment horizontal="center" vertical="center" wrapText="1"/>
    </xf>
    <xf numFmtId="3" fontId="11" fillId="2" borderId="0" xfId="31" applyNumberFormat="1" applyFont="1" applyFill="1" applyAlignment="1">
      <alignment horizontal="right" vertical="top"/>
    </xf>
    <xf numFmtId="0" fontId="7" fillId="2" borderId="0" xfId="31" applyFont="1" applyFill="1" applyAlignment="1">
      <alignment horizontal="center" vertical="center" wrapText="1"/>
    </xf>
    <xf numFmtId="0" fontId="4" fillId="2" borderId="0" xfId="31" applyFont="1" applyFill="1" applyAlignment="1">
      <alignment horizontal="left" vertical="top" wrapText="1"/>
    </xf>
    <xf numFmtId="0" fontId="7" fillId="2" borderId="0" xfId="31" applyFont="1" applyFill="1" applyAlignment="1">
      <alignment horizontal="left" vertical="top" wrapText="1"/>
    </xf>
    <xf numFmtId="0" fontId="7" fillId="2" borderId="0" xfId="30" applyFont="1" applyFill="1" applyAlignment="1">
      <alignment horizontal="left" vertical="top"/>
    </xf>
    <xf numFmtId="0" fontId="7" fillId="2" borderId="0" xfId="30" applyFont="1" applyFill="1" applyAlignment="1">
      <alignment horizontal="left" vertical="top" indent="1"/>
    </xf>
    <xf numFmtId="3" fontId="7" fillId="2" borderId="8" xfId="31" applyNumberFormat="1" applyFont="1" applyFill="1" applyBorder="1" applyAlignment="1">
      <alignment horizontal="center" vertical="center" wrapText="1"/>
    </xf>
    <xf numFmtId="3" fontId="11" fillId="2" borderId="10" xfId="31" applyNumberFormat="1" applyFont="1" applyFill="1" applyBorder="1" applyAlignment="1">
      <alignment horizontal="right" vertical="top"/>
    </xf>
    <xf numFmtId="0" fontId="7" fillId="2" borderId="0" xfId="24" applyFont="1" applyFill="1" applyAlignment="1">
      <alignment horizontal="left"/>
    </xf>
    <xf numFmtId="3" fontId="4" fillId="2" borderId="25" xfId="24" applyNumberFormat="1" applyFont="1" applyFill="1" applyBorder="1" applyAlignment="1">
      <alignment horizontal="right"/>
    </xf>
    <xf numFmtId="0" fontId="4" fillId="2" borderId="9" xfId="24" applyFont="1" applyFill="1" applyBorder="1" applyAlignment="1">
      <alignment horizontal="center" vertical="center"/>
    </xf>
    <xf numFmtId="0" fontId="11" fillId="2" borderId="0" xfId="24" applyFont="1" applyFill="1" applyAlignment="1">
      <alignment horizontal="center"/>
    </xf>
    <xf numFmtId="171" fontId="11" fillId="2" borderId="0" xfId="24" applyNumberFormat="1" applyFont="1" applyFill="1" applyAlignment="1">
      <alignment horizontal="right"/>
    </xf>
    <xf numFmtId="185" fontId="11" fillId="2" borderId="0" xfId="24" applyNumberFormat="1" applyFont="1" applyFill="1" applyAlignment="1">
      <alignment horizontal="right"/>
    </xf>
    <xf numFmtId="0" fontId="4" fillId="2" borderId="15" xfId="24" applyFont="1" applyFill="1" applyBorder="1" applyAlignment="1">
      <alignment horizontal="right" vertical="center" wrapText="1"/>
    </xf>
    <xf numFmtId="0" fontId="4" fillId="2" borderId="14" xfId="24" applyFont="1" applyFill="1" applyBorder="1" applyAlignment="1">
      <alignment horizontal="right" vertical="center" wrapText="1"/>
    </xf>
    <xf numFmtId="177" fontId="24" fillId="2" borderId="0" xfId="0" applyNumberFormat="1" applyFont="1" applyFill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168" fontId="11" fillId="2" borderId="9" xfId="26" applyFont="1" applyFill="1" applyBorder="1" applyAlignment="1">
      <alignment vertical="center"/>
    </xf>
    <xf numFmtId="168" fontId="7" fillId="2" borderId="0" xfId="26" applyFont="1" applyFill="1" applyAlignment="1">
      <alignment vertical="center"/>
    </xf>
    <xf numFmtId="0" fontId="7" fillId="2" borderId="0" xfId="24" applyFont="1" applyFill="1" applyAlignment="1">
      <alignment horizontal="left" vertical="center"/>
    </xf>
    <xf numFmtId="3" fontId="4" fillId="2" borderId="8" xfId="24" applyNumberFormat="1" applyFont="1" applyFill="1" applyBorder="1" applyAlignment="1">
      <alignment horizontal="right" vertical="center"/>
    </xf>
    <xf numFmtId="3" fontId="7" fillId="2" borderId="9" xfId="24" applyNumberFormat="1" applyFont="1" applyFill="1" applyBorder="1" applyAlignment="1">
      <alignment horizontal="right" vertical="center"/>
    </xf>
    <xf numFmtId="3" fontId="4" fillId="2" borderId="25" xfId="24" applyNumberFormat="1" applyFont="1" applyFill="1" applyBorder="1" applyAlignment="1">
      <alignment horizontal="right" vertical="center"/>
    </xf>
    <xf numFmtId="3" fontId="7" fillId="2" borderId="0" xfId="24" applyNumberFormat="1" applyFont="1" applyFill="1" applyAlignment="1">
      <alignment horizontal="right" vertical="center"/>
    </xf>
    <xf numFmtId="0" fontId="7" fillId="2" borderId="0" xfId="18" applyFont="1" applyFill="1" applyAlignment="1">
      <alignment horizontal="left" vertical="center"/>
    </xf>
    <xf numFmtId="0" fontId="40" fillId="2" borderId="0" xfId="24" applyFont="1" applyFill="1" applyAlignment="1">
      <alignment vertical="center"/>
    </xf>
    <xf numFmtId="2" fontId="40" fillId="2" borderId="0" xfId="24" applyNumberFormat="1" applyFont="1" applyFill="1" applyAlignment="1">
      <alignment vertical="center"/>
    </xf>
    <xf numFmtId="0" fontId="41" fillId="2" borderId="0" xfId="24" applyFont="1" applyFill="1" applyAlignment="1">
      <alignment vertical="center"/>
    </xf>
    <xf numFmtId="0" fontId="42" fillId="2" borderId="0" xfId="24" applyFont="1" applyFill="1" applyAlignment="1">
      <alignment vertical="center"/>
    </xf>
    <xf numFmtId="0" fontId="43" fillId="2" borderId="0" xfId="24" applyFont="1" applyFill="1" applyAlignment="1">
      <alignment horizontal="center" vertical="center" wrapText="1"/>
    </xf>
    <xf numFmtId="0" fontId="43" fillId="2" borderId="0" xfId="24" applyFont="1" applyFill="1" applyAlignment="1">
      <alignment vertical="center"/>
    </xf>
    <xf numFmtId="2" fontId="44" fillId="2" borderId="0" xfId="24" applyNumberFormat="1" applyFont="1" applyFill="1" applyAlignment="1">
      <alignment vertical="center"/>
    </xf>
    <xf numFmtId="0" fontId="44" fillId="2" borderId="0" xfId="24" applyFont="1" applyFill="1" applyAlignment="1">
      <alignment vertical="center"/>
    </xf>
    <xf numFmtId="186" fontId="7" fillId="0" borderId="0" xfId="35" applyNumberFormat="1" applyFont="1" applyAlignment="1">
      <alignment horizontal="right" vertical="center"/>
    </xf>
    <xf numFmtId="0" fontId="39" fillId="2" borderId="9" xfId="0" applyFont="1" applyFill="1" applyBorder="1" applyAlignment="1">
      <alignment horizontal="left" vertical="center"/>
    </xf>
    <xf numFmtId="0" fontId="7" fillId="0" borderId="9" xfId="0" applyFont="1" applyBorder="1"/>
    <xf numFmtId="170" fontId="11" fillId="2" borderId="9" xfId="0" applyNumberFormat="1" applyFont="1" applyFill="1" applyBorder="1" applyAlignment="1">
      <alignment horizontal="right" vertical="center"/>
    </xf>
    <xf numFmtId="177" fontId="0" fillId="0" borderId="0" xfId="0" applyNumberFormat="1"/>
    <xf numFmtId="172" fontId="7" fillId="0" borderId="0" xfId="35" applyNumberFormat="1" applyFont="1" applyAlignment="1">
      <alignment horizontal="right" vertical="center"/>
    </xf>
    <xf numFmtId="1" fontId="7" fillId="2" borderId="0" xfId="22" applyNumberFormat="1" applyFont="1" applyFill="1" applyAlignment="1">
      <alignment horizontal="right" vertical="center" wrapText="1"/>
    </xf>
    <xf numFmtId="3" fontId="7" fillId="2" borderId="0" xfId="22" applyNumberFormat="1" applyFont="1" applyFill="1" applyAlignment="1">
      <alignment horizontal="right" vertical="center" wrapText="1"/>
    </xf>
    <xf numFmtId="176" fontId="7" fillId="2" borderId="0" xfId="23" applyNumberFormat="1" applyFont="1" applyFill="1" applyAlignment="1">
      <alignment horizontal="right" vertical="center"/>
    </xf>
    <xf numFmtId="186" fontId="7" fillId="0" borderId="25" xfId="35" applyNumberFormat="1" applyFont="1" applyBorder="1" applyAlignment="1">
      <alignment horizontal="right" vertical="center"/>
    </xf>
    <xf numFmtId="1" fontId="7" fillId="2" borderId="25" xfId="22" applyNumberFormat="1" applyFont="1" applyFill="1" applyBorder="1" applyAlignment="1">
      <alignment horizontal="right" vertical="center" wrapText="1"/>
    </xf>
    <xf numFmtId="172" fontId="7" fillId="0" borderId="6" xfId="35" applyNumberFormat="1" applyFont="1" applyBorder="1" applyAlignment="1">
      <alignment horizontal="right" vertical="center"/>
    </xf>
    <xf numFmtId="3" fontId="7" fillId="2" borderId="6" xfId="22" applyNumberFormat="1" applyFont="1" applyFill="1" applyBorder="1" applyAlignment="1">
      <alignment horizontal="right" vertical="center" wrapText="1"/>
    </xf>
    <xf numFmtId="176" fontId="7" fillId="2" borderId="6" xfId="23" applyNumberFormat="1" applyFont="1" applyFill="1" applyBorder="1" applyAlignment="1">
      <alignment horizontal="right" vertical="center"/>
    </xf>
    <xf numFmtId="0" fontId="4" fillId="0" borderId="9" xfId="35" quotePrefix="1" applyFont="1" applyBorder="1" applyAlignment="1">
      <alignment horizontal="center" vertical="center" wrapText="1"/>
    </xf>
    <xf numFmtId="0" fontId="7" fillId="0" borderId="9" xfId="35" applyFont="1" applyBorder="1" applyAlignment="1">
      <alignment horizontal="center" vertical="center" wrapText="1"/>
    </xf>
    <xf numFmtId="1" fontId="7" fillId="2" borderId="6" xfId="22" applyNumberFormat="1" applyFont="1" applyFill="1" applyBorder="1" applyAlignment="1">
      <alignment horizontal="right" vertical="center" wrapText="1"/>
    </xf>
    <xf numFmtId="0" fontId="4" fillId="0" borderId="15" xfId="35" quotePrefix="1" applyFont="1" applyBorder="1" applyAlignment="1">
      <alignment horizontal="center" vertical="center" wrapText="1"/>
    </xf>
    <xf numFmtId="0" fontId="7" fillId="0" borderId="25" xfId="0" applyFont="1" applyBorder="1"/>
    <xf numFmtId="0" fontId="4" fillId="0" borderId="6" xfId="35" quotePrefix="1" applyFont="1" applyBorder="1" applyAlignment="1">
      <alignment horizontal="right" vertical="center" wrapText="1" indent="1"/>
    </xf>
    <xf numFmtId="0" fontId="4" fillId="0" borderId="25" xfId="35" quotePrefix="1" applyFont="1" applyBorder="1" applyAlignment="1">
      <alignment horizontal="center" vertical="center" wrapText="1"/>
    </xf>
    <xf numFmtId="0" fontId="4" fillId="2" borderId="0" xfId="35" quotePrefix="1" applyFont="1" applyFill="1" applyAlignment="1">
      <alignment horizontal="center" vertical="center" wrapText="1"/>
    </xf>
    <xf numFmtId="0" fontId="7" fillId="0" borderId="0" xfId="35" quotePrefix="1" applyFont="1" applyAlignment="1">
      <alignment horizontal="center" vertical="center" wrapText="1"/>
    </xf>
    <xf numFmtId="0" fontId="7" fillId="0" borderId="0" xfId="35" applyFont="1" applyAlignment="1">
      <alignment horizontal="center" vertical="center" wrapText="1"/>
    </xf>
    <xf numFmtId="0" fontId="11" fillId="2" borderId="0" xfId="0" applyFont="1" applyFill="1"/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2" borderId="0" xfId="18" applyFont="1" applyFill="1" applyAlignment="1">
      <alignment horizontal="center" vertical="center"/>
    </xf>
    <xf numFmtId="169" fontId="7" fillId="0" borderId="0" xfId="0" applyNumberFormat="1" applyFont="1" applyAlignment="1">
      <alignment horizontal="right" vertical="center"/>
    </xf>
    <xf numFmtId="169" fontId="7" fillId="0" borderId="27" xfId="0" applyNumberFormat="1" applyFont="1" applyBorder="1" applyAlignment="1">
      <alignment horizontal="right" vertical="center"/>
    </xf>
    <xf numFmtId="0" fontId="4" fillId="0" borderId="11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quotePrefix="1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3" xfId="0" quotePrefix="1" applyFont="1" applyBorder="1" applyAlignment="1">
      <alignment horizontal="left" vertical="center" wrapText="1"/>
    </xf>
    <xf numFmtId="0" fontId="11" fillId="0" borderId="12" xfId="0" quotePrefix="1" applyFont="1" applyBorder="1" applyAlignment="1">
      <alignment horizontal="left" vertical="center"/>
    </xf>
    <xf numFmtId="0" fontId="45" fillId="0" borderId="0" xfId="0" applyFont="1"/>
    <xf numFmtId="0" fontId="45" fillId="0" borderId="27" xfId="0" applyFont="1" applyBorder="1"/>
    <xf numFmtId="0" fontId="45" fillId="0" borderId="29" xfId="0" applyFont="1" applyBorder="1"/>
    <xf numFmtId="0" fontId="45" fillId="0" borderId="6" xfId="0" applyFont="1" applyBorder="1"/>
    <xf numFmtId="0" fontId="4" fillId="0" borderId="28" xfId="0" applyFont="1" applyBorder="1"/>
    <xf numFmtId="0" fontId="17" fillId="0" borderId="0" xfId="24" applyFont="1" applyAlignment="1">
      <alignment vertical="center"/>
    </xf>
    <xf numFmtId="0" fontId="7" fillId="0" borderId="0" xfId="37" applyFont="1" applyAlignment="1">
      <alignment horizontal="left" vertical="center" indent="2"/>
    </xf>
    <xf numFmtId="0" fontId="4" fillId="0" borderId="0" xfId="37" quotePrefix="1" applyFont="1" applyAlignment="1">
      <alignment horizontal="left" vertical="center"/>
    </xf>
    <xf numFmtId="0" fontId="18" fillId="0" borderId="0" xfId="24" applyFont="1" applyAlignment="1">
      <alignment vertical="center"/>
    </xf>
    <xf numFmtId="172" fontId="7" fillId="0" borderId="0" xfId="37" applyNumberFormat="1" applyFont="1" applyAlignment="1">
      <alignment horizontal="right" vertical="center"/>
    </xf>
    <xf numFmtId="172" fontId="7" fillId="0" borderId="0" xfId="37" applyNumberFormat="1" applyFont="1" applyAlignment="1">
      <alignment vertical="center"/>
    </xf>
    <xf numFmtId="0" fontId="7" fillId="0" borderId="13" xfId="24" applyFont="1" applyBorder="1" applyAlignment="1">
      <alignment horizontal="center" vertical="center" wrapText="1"/>
    </xf>
    <xf numFmtId="0" fontId="7" fillId="0" borderId="13" xfId="37" applyFont="1" applyBorder="1" applyAlignment="1">
      <alignment horizontal="left" vertical="center"/>
    </xf>
    <xf numFmtId="172" fontId="7" fillId="0" borderId="6" xfId="37" applyNumberFormat="1" applyFont="1" applyBorder="1" applyAlignment="1">
      <alignment horizontal="right" vertical="center"/>
    </xf>
    <xf numFmtId="0" fontId="4" fillId="0" borderId="0" xfId="37" applyFont="1" applyAlignment="1">
      <alignment horizontal="right" vertical="center"/>
    </xf>
    <xf numFmtId="0" fontId="7" fillId="0" borderId="0" xfId="24" applyFont="1" applyAlignment="1">
      <alignment vertical="center" wrapText="1"/>
    </xf>
    <xf numFmtId="0" fontId="4" fillId="0" borderId="10" xfId="37" applyFont="1" applyBorder="1" applyAlignment="1">
      <alignment horizontal="right" vertical="center"/>
    </xf>
    <xf numFmtId="0" fontId="4" fillId="0" borderId="6" xfId="37" applyFont="1" applyBorder="1" applyAlignment="1">
      <alignment horizontal="right" vertical="center"/>
    </xf>
    <xf numFmtId="186" fontId="7" fillId="0" borderId="6" xfId="35" applyNumberFormat="1" applyFont="1" applyBorder="1" applyAlignment="1">
      <alignment horizontal="right" vertical="center"/>
    </xf>
    <xf numFmtId="187" fontId="7" fillId="0" borderId="10" xfId="3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left"/>
    </xf>
    <xf numFmtId="0" fontId="18" fillId="0" borderId="0" xfId="0" applyFont="1" applyAlignment="1">
      <alignment vertical="center"/>
    </xf>
    <xf numFmtId="0" fontId="11" fillId="0" borderId="0" xfId="0" quotePrefix="1" applyFont="1" applyAlignment="1">
      <alignment vertical="center" wrapText="1"/>
    </xf>
    <xf numFmtId="0" fontId="4" fillId="0" borderId="14" xfId="0" applyFont="1" applyBorder="1" applyAlignment="1">
      <alignment horizontal="right"/>
    </xf>
    <xf numFmtId="168" fontId="4" fillId="2" borderId="13" xfId="26" applyFont="1" applyFill="1" applyBorder="1" applyAlignment="1">
      <alignment horizontal="center" vertical="center"/>
    </xf>
    <xf numFmtId="168" fontId="4" fillId="2" borderId="13" xfId="26" applyFont="1" applyFill="1" applyBorder="1" applyAlignment="1">
      <alignment horizontal="left" vertical="center"/>
    </xf>
    <xf numFmtId="1" fontId="4" fillId="2" borderId="13" xfId="26" applyNumberFormat="1" applyFont="1" applyFill="1" applyBorder="1" applyAlignment="1">
      <alignment vertical="center"/>
    </xf>
    <xf numFmtId="1" fontId="7" fillId="2" borderId="13" xfId="26" applyNumberFormat="1" applyFont="1" applyFill="1" applyBorder="1" applyAlignment="1">
      <alignment horizontal="left" vertical="center" indent="1"/>
    </xf>
    <xf numFmtId="0" fontId="7" fillId="2" borderId="13" xfId="29" applyFont="1" applyFill="1" applyBorder="1" applyAlignment="1">
      <alignment horizontal="left" vertical="center" indent="1"/>
    </xf>
    <xf numFmtId="0" fontId="7" fillId="2" borderId="13" xfId="29" quotePrefix="1" applyFont="1" applyFill="1" applyBorder="1" applyAlignment="1">
      <alignment horizontal="left" vertical="center" indent="1"/>
    </xf>
    <xf numFmtId="168" fontId="11" fillId="2" borderId="12" xfId="26" applyFont="1" applyFill="1" applyBorder="1"/>
    <xf numFmtId="0" fontId="25" fillId="2" borderId="0" xfId="17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9" xfId="0" applyFill="1" applyBorder="1"/>
    <xf numFmtId="0" fontId="4" fillId="0" borderId="0" xfId="35" quotePrefix="1" applyFont="1" applyAlignment="1">
      <alignment horizontal="right" vertical="center" wrapText="1"/>
    </xf>
    <xf numFmtId="0" fontId="4" fillId="0" borderId="6" xfId="35" quotePrefix="1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22" fillId="0" borderId="6" xfId="0" applyFont="1" applyBorder="1" applyAlignment="1">
      <alignment horizontal="center"/>
    </xf>
    <xf numFmtId="0" fontId="7" fillId="2" borderId="0" xfId="24" applyFont="1" applyFill="1" applyAlignment="1">
      <alignment vertical="center"/>
    </xf>
    <xf numFmtId="171" fontId="11" fillId="2" borderId="10" xfId="24" applyNumberFormat="1" applyFont="1" applyFill="1" applyBorder="1" applyAlignment="1">
      <alignment horizontal="right"/>
    </xf>
    <xf numFmtId="187" fontId="7" fillId="0" borderId="25" xfId="35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15" xfId="0" applyFont="1" applyBorder="1" applyAlignment="1">
      <alignment horizontal="right"/>
    </xf>
    <xf numFmtId="0" fontId="45" fillId="0" borderId="25" xfId="0" applyFont="1" applyBorder="1"/>
    <xf numFmtId="169" fontId="7" fillId="0" borderId="25" xfId="0" applyNumberFormat="1" applyFont="1" applyBorder="1" applyAlignment="1">
      <alignment horizontal="right" vertical="center"/>
    </xf>
    <xf numFmtId="0" fontId="45" fillId="0" borderId="10" xfId="0" applyFont="1" applyBorder="1"/>
    <xf numFmtId="0" fontId="7" fillId="0" borderId="6" xfId="37" applyFont="1" applyBorder="1" applyAlignment="1">
      <alignment horizontal="left" vertical="center"/>
    </xf>
    <xf numFmtId="172" fontId="7" fillId="0" borderId="10" xfId="37" applyNumberFormat="1" applyFont="1" applyBorder="1" applyAlignment="1">
      <alignment horizontal="right" vertical="center"/>
    </xf>
    <xf numFmtId="174" fontId="11" fillId="2" borderId="10" xfId="26" applyNumberFormat="1" applyFont="1" applyFill="1" applyBorder="1"/>
    <xf numFmtId="168" fontId="7" fillId="2" borderId="0" xfId="26" applyFont="1" applyFill="1" applyAlignment="1">
      <alignment horizontal="right" vertical="center"/>
    </xf>
    <xf numFmtId="0" fontId="7" fillId="2" borderId="0" xfId="18" applyFont="1" applyFill="1" applyAlignment="1">
      <alignment vertical="top"/>
    </xf>
    <xf numFmtId="0" fontId="10" fillId="2" borderId="30" xfId="0" quotePrefix="1" applyFont="1" applyFill="1" applyBorder="1" applyAlignment="1">
      <alignment vertical="center"/>
    </xf>
    <xf numFmtId="177" fontId="23" fillId="2" borderId="0" xfId="0" applyNumberFormat="1" applyFont="1" applyFill="1" applyAlignment="1">
      <alignment horizontal="right"/>
    </xf>
    <xf numFmtId="177" fontId="24" fillId="2" borderId="0" xfId="0" applyNumberFormat="1" applyFont="1" applyFill="1" applyAlignment="1">
      <alignment horizontal="right"/>
    </xf>
    <xf numFmtId="0" fontId="24" fillId="2" borderId="0" xfId="0" applyFont="1" applyFill="1" applyAlignment="1">
      <alignment horizontal="right" vertical="center"/>
    </xf>
    <xf numFmtId="177" fontId="4" fillId="2" borderId="0" xfId="0" applyNumberFormat="1" applyFont="1" applyFill="1" applyAlignment="1">
      <alignment horizontal="right" vertical="center"/>
    </xf>
    <xf numFmtId="177" fontId="7" fillId="2" borderId="0" xfId="0" applyNumberFormat="1" applyFont="1" applyFill="1" applyAlignment="1">
      <alignment horizontal="right" vertical="center"/>
    </xf>
    <xf numFmtId="177" fontId="7" fillId="2" borderId="0" xfId="0" applyNumberFormat="1" applyFont="1" applyFill="1" applyAlignment="1">
      <alignment horizontal="right"/>
    </xf>
    <xf numFmtId="170" fontId="11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77" fontId="4" fillId="2" borderId="10" xfId="0" applyNumberFormat="1" applyFont="1" applyFill="1" applyBorder="1" applyAlignment="1">
      <alignment horizontal="right" vertical="center"/>
    </xf>
    <xf numFmtId="0" fontId="23" fillId="0" borderId="9" xfId="0" applyFont="1" applyBorder="1" applyAlignment="1">
      <alignment horizontal="center" vertical="center" wrapText="1"/>
    </xf>
    <xf numFmtId="1" fontId="23" fillId="0" borderId="0" xfId="0" applyNumberFormat="1" applyFont="1" applyAlignment="1">
      <alignment horizontal="left"/>
    </xf>
    <xf numFmtId="0" fontId="23" fillId="0" borderId="0" xfId="0" applyFont="1" applyAlignment="1">
      <alignment vertical="center"/>
    </xf>
    <xf numFmtId="1" fontId="23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right" vertical="center" wrapText="1"/>
    </xf>
    <xf numFmtId="177" fontId="24" fillId="2" borderId="25" xfId="0" applyNumberFormat="1" applyFont="1" applyFill="1" applyBorder="1"/>
    <xf numFmtId="177" fontId="23" fillId="2" borderId="25" xfId="0" applyNumberFormat="1" applyFont="1" applyFill="1" applyBorder="1" applyAlignment="1">
      <alignment horizontal="center"/>
    </xf>
    <xf numFmtId="177" fontId="24" fillId="2" borderId="25" xfId="0" applyNumberFormat="1" applyFont="1" applyFill="1" applyBorder="1" applyAlignment="1">
      <alignment vertical="center"/>
    </xf>
    <xf numFmtId="177" fontId="23" fillId="2" borderId="25" xfId="0" applyNumberFormat="1" applyFont="1" applyFill="1" applyBorder="1" applyAlignment="1">
      <alignment horizontal="center" vertical="center"/>
    </xf>
    <xf numFmtId="177" fontId="23" fillId="2" borderId="25" xfId="0" applyNumberFormat="1" applyFont="1" applyFill="1" applyBorder="1" applyAlignment="1">
      <alignment horizontal="right"/>
    </xf>
    <xf numFmtId="177" fontId="24" fillId="2" borderId="25" xfId="0" applyNumberFormat="1" applyFont="1" applyFill="1" applyBorder="1" applyAlignment="1">
      <alignment horizontal="right" vertical="center"/>
    </xf>
    <xf numFmtId="177" fontId="4" fillId="2" borderId="25" xfId="0" applyNumberFormat="1" applyFont="1" applyFill="1" applyBorder="1" applyAlignment="1">
      <alignment horizontal="right" vertical="center"/>
    </xf>
    <xf numFmtId="175" fontId="4" fillId="2" borderId="25" xfId="31" applyNumberFormat="1" applyFont="1" applyFill="1" applyBorder="1" applyAlignment="1">
      <alignment horizontal="right" vertical="center"/>
    </xf>
    <xf numFmtId="175" fontId="4" fillId="2" borderId="0" xfId="31" applyNumberFormat="1" applyFont="1" applyFill="1" applyAlignment="1">
      <alignment horizontal="right" vertical="center"/>
    </xf>
    <xf numFmtId="175" fontId="7" fillId="2" borderId="25" xfId="31" applyNumberFormat="1" applyFont="1" applyFill="1" applyBorder="1" applyAlignment="1">
      <alignment horizontal="right" vertical="center"/>
    </xf>
    <xf numFmtId="175" fontId="7" fillId="2" borderId="0" xfId="31" applyNumberFormat="1" applyFont="1" applyFill="1" applyAlignment="1">
      <alignment horizontal="right" vertical="center"/>
    </xf>
    <xf numFmtId="0" fontId="11" fillId="2" borderId="30" xfId="0" applyFont="1" applyFill="1" applyBorder="1" applyAlignment="1">
      <alignment horizontal="left" vertical="center"/>
    </xf>
    <xf numFmtId="0" fontId="10" fillId="0" borderId="0" xfId="24" applyFont="1" applyAlignment="1">
      <alignment horizontal="left" vertical="center"/>
    </xf>
    <xf numFmtId="168" fontId="10" fillId="2" borderId="0" xfId="26" applyFont="1" applyFill="1" applyAlignment="1">
      <alignment horizontal="left" vertical="center"/>
    </xf>
    <xf numFmtId="2" fontId="7" fillId="0" borderId="0" xfId="35" applyNumberFormat="1" applyFont="1" applyAlignment="1">
      <alignment horizontal="right" vertical="center"/>
    </xf>
    <xf numFmtId="0" fontId="4" fillId="0" borderId="14" xfId="35" quotePrefix="1" applyFont="1" applyBorder="1" applyAlignment="1">
      <alignment horizontal="right" vertical="center" wrapText="1"/>
    </xf>
    <xf numFmtId="0" fontId="10" fillId="0" borderId="0" xfId="35" applyFont="1" applyAlignment="1">
      <alignment vertical="center"/>
    </xf>
    <xf numFmtId="0" fontId="7" fillId="0" borderId="12" xfId="0" applyFont="1" applyBorder="1" applyAlignment="1">
      <alignment horizontal="left"/>
    </xf>
    <xf numFmtId="0" fontId="10" fillId="0" borderId="0" xfId="0" quotePrefix="1" applyFont="1" applyAlignment="1">
      <alignment vertical="center"/>
    </xf>
    <xf numFmtId="168" fontId="10" fillId="2" borderId="0" xfId="20" applyFont="1" applyFill="1" applyAlignment="1">
      <alignment vertical="center"/>
    </xf>
    <xf numFmtId="0" fontId="11" fillId="2" borderId="0" xfId="31" applyFont="1" applyFill="1" applyAlignment="1">
      <alignment horizontal="distributed" vertical="justify" wrapText="1"/>
    </xf>
    <xf numFmtId="0" fontId="11" fillId="2" borderId="0" xfId="30" applyFont="1" applyFill="1" applyAlignment="1">
      <alignment horizontal="distributed" vertical="justify" wrapText="1"/>
    </xf>
    <xf numFmtId="0" fontId="10" fillId="2" borderId="0" xfId="33" quotePrefix="1" applyFont="1" applyFill="1" applyAlignment="1">
      <alignment vertical="center"/>
    </xf>
    <xf numFmtId="171" fontId="7" fillId="0" borderId="0" xfId="37" applyNumberFormat="1" applyFont="1" applyAlignment="1">
      <alignment horizontal="right" vertical="center"/>
    </xf>
    <xf numFmtId="0" fontId="47" fillId="2" borderId="0" xfId="17" applyFont="1" applyFill="1" applyAlignment="1">
      <alignment vertical="center"/>
    </xf>
    <xf numFmtId="0" fontId="5" fillId="0" borderId="0" xfId="0" applyFont="1" applyAlignment="1">
      <alignment horizontal="left"/>
    </xf>
    <xf numFmtId="0" fontId="4" fillId="0" borderId="9" xfId="35" quotePrefix="1" applyFont="1" applyBorder="1" applyAlignment="1">
      <alignment horizontal="center" vertical="center" wrapText="1"/>
    </xf>
    <xf numFmtId="0" fontId="4" fillId="0" borderId="14" xfId="35" quotePrefix="1" applyFont="1" applyBorder="1" applyAlignment="1">
      <alignment horizontal="center" vertical="center" wrapText="1"/>
    </xf>
    <xf numFmtId="0" fontId="4" fillId="0" borderId="9" xfId="35" quotePrefix="1" applyFont="1" applyBorder="1" applyAlignment="1">
      <alignment horizontal="right" vertical="center" wrapText="1"/>
    </xf>
    <xf numFmtId="0" fontId="4" fillId="0" borderId="0" xfId="35" quotePrefix="1" applyFont="1" applyAlignment="1">
      <alignment horizontal="right" vertical="center" wrapText="1"/>
    </xf>
    <xf numFmtId="0" fontId="4" fillId="0" borderId="6" xfId="35" quotePrefix="1" applyFont="1" applyBorder="1" applyAlignment="1">
      <alignment horizontal="right" vertical="center" wrapText="1"/>
    </xf>
    <xf numFmtId="0" fontId="4" fillId="0" borderId="8" xfId="35" quotePrefix="1" applyFont="1" applyBorder="1" applyAlignment="1">
      <alignment horizontal="right" vertical="center" wrapText="1"/>
    </xf>
    <xf numFmtId="0" fontId="4" fillId="0" borderId="10" xfId="35" quotePrefix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0" xfId="35" quotePrefix="1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9" xfId="35" applyFont="1" applyBorder="1" applyAlignment="1">
      <alignment horizontal="right" vertical="center" wrapText="1"/>
    </xf>
    <xf numFmtId="0" fontId="4" fillId="0" borderId="6" xfId="35" applyFont="1" applyBorder="1" applyAlignment="1">
      <alignment horizontal="right" vertical="center" wrapText="1"/>
    </xf>
    <xf numFmtId="0" fontId="4" fillId="0" borderId="25" xfId="35" quotePrefix="1" applyFont="1" applyBorder="1" applyAlignment="1">
      <alignment horizontal="right" vertical="center" wrapText="1"/>
    </xf>
    <xf numFmtId="0" fontId="4" fillId="2" borderId="9" xfId="35" quotePrefix="1" applyFont="1" applyFill="1" applyBorder="1" applyAlignment="1">
      <alignment horizontal="right" vertical="center" wrapText="1"/>
    </xf>
    <xf numFmtId="0" fontId="4" fillId="2" borderId="0" xfId="35" quotePrefix="1" applyFont="1" applyFill="1" applyAlignment="1">
      <alignment horizontal="right" vertical="center" wrapText="1"/>
    </xf>
    <xf numFmtId="0" fontId="4" fillId="2" borderId="6" xfId="35" quotePrefix="1" applyFont="1" applyFill="1" applyBorder="1" applyAlignment="1">
      <alignment horizontal="right" vertical="center" wrapText="1"/>
    </xf>
    <xf numFmtId="0" fontId="10" fillId="0" borderId="0" xfId="35" applyFont="1" applyAlignment="1">
      <alignment horizontal="distributed" vertical="justify"/>
    </xf>
    <xf numFmtId="0" fontId="11" fillId="0" borderId="9" xfId="35" applyFont="1" applyBorder="1" applyAlignment="1">
      <alignment horizontal="left" vertical="center"/>
    </xf>
    <xf numFmtId="0" fontId="11" fillId="0" borderId="0" xfId="35" quotePrefix="1" applyFont="1" applyAlignment="1">
      <alignment horizontal="justify" vertical="center" wrapText="1"/>
    </xf>
    <xf numFmtId="0" fontId="11" fillId="2" borderId="0" xfId="22" quotePrefix="1" applyFont="1" applyFill="1" applyAlignment="1">
      <alignment horizontal="distributed" vertical="justify" wrapText="1"/>
    </xf>
    <xf numFmtId="0" fontId="11" fillId="2" borderId="0" xfId="22" quotePrefix="1" applyFont="1" applyFill="1" applyAlignment="1">
      <alignment horizontal="distributed" vertical="justify"/>
    </xf>
    <xf numFmtId="0" fontId="11" fillId="2" borderId="0" xfId="22" quotePrefix="1" applyFont="1" applyFill="1" applyAlignment="1">
      <alignment horizontal="justify" vertical="center"/>
    </xf>
    <xf numFmtId="0" fontId="11" fillId="2" borderId="0" xfId="22" quotePrefix="1" applyFont="1" applyFill="1" applyAlignment="1">
      <alignment horizontal="left" vertical="justify" wrapText="1"/>
    </xf>
    <xf numFmtId="0" fontId="11" fillId="2" borderId="0" xfId="22" quotePrefix="1" applyFont="1" applyFill="1" applyAlignment="1">
      <alignment horizontal="left" vertical="center" wrapText="1"/>
    </xf>
    <xf numFmtId="0" fontId="11" fillId="0" borderId="0" xfId="0" quotePrefix="1" applyFont="1" applyAlignment="1">
      <alignment horizontal="left" vertical="center"/>
    </xf>
    <xf numFmtId="0" fontId="10" fillId="0" borderId="0" xfId="0" quotePrefix="1" applyFont="1" applyAlignment="1">
      <alignment horizontal="distributed" vertical="justify"/>
    </xf>
    <xf numFmtId="0" fontId="11" fillId="0" borderId="0" xfId="0" quotePrefix="1" applyFont="1" applyAlignment="1">
      <alignment horizontal="distributed" vertical="justify" wrapText="1"/>
    </xf>
    <xf numFmtId="0" fontId="11" fillId="0" borderId="0" xfId="0" quotePrefix="1" applyFont="1" applyAlignment="1">
      <alignment horizontal="left" vertical="justify" wrapText="1"/>
    </xf>
    <xf numFmtId="0" fontId="11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37" applyFont="1" applyAlignment="1">
      <alignment horizontal="left" vertical="center"/>
    </xf>
    <xf numFmtId="0" fontId="11" fillId="0" borderId="0" xfId="37" applyFont="1" applyAlignment="1">
      <alignment horizontal="left" vertical="center"/>
    </xf>
    <xf numFmtId="0" fontId="10" fillId="0" borderId="0" xfId="24" applyFont="1" applyAlignment="1">
      <alignment horizontal="distributed" vertical="justify"/>
    </xf>
    <xf numFmtId="0" fontId="4" fillId="0" borderId="11" xfId="37" applyFont="1" applyBorder="1" applyAlignment="1">
      <alignment horizontal="center" vertical="center" wrapText="1"/>
    </xf>
    <xf numFmtId="0" fontId="7" fillId="0" borderId="13" xfId="24" applyFont="1" applyBorder="1" applyAlignment="1">
      <alignment horizontal="center" vertical="center" wrapText="1"/>
    </xf>
    <xf numFmtId="0" fontId="4" fillId="0" borderId="15" xfId="24" applyFont="1" applyBorder="1" applyAlignment="1">
      <alignment horizontal="center" vertical="center"/>
    </xf>
    <xf numFmtId="0" fontId="4" fillId="0" borderId="14" xfId="24" applyFont="1" applyBorder="1" applyAlignment="1">
      <alignment horizontal="center" vertical="center"/>
    </xf>
    <xf numFmtId="0" fontId="4" fillId="0" borderId="9" xfId="37" applyFont="1" applyBorder="1" applyAlignment="1">
      <alignment horizontal="right" vertical="center" wrapText="1"/>
    </xf>
    <xf numFmtId="0" fontId="7" fillId="0" borderId="6" xfId="24" applyFont="1" applyBorder="1" applyAlignment="1">
      <alignment horizontal="right" vertical="center" wrapText="1"/>
    </xf>
    <xf numFmtId="0" fontId="4" fillId="0" borderId="9" xfId="37" quotePrefix="1" applyFont="1" applyBorder="1" applyAlignment="1">
      <alignment horizontal="right" vertical="center" wrapText="1"/>
    </xf>
    <xf numFmtId="0" fontId="7" fillId="0" borderId="6" xfId="24" applyFont="1" applyBorder="1" applyAlignment="1">
      <alignment vertical="center" wrapText="1"/>
    </xf>
    <xf numFmtId="0" fontId="11" fillId="0" borderId="9" xfId="37" applyFont="1" applyBorder="1" applyAlignment="1">
      <alignment horizontal="left" vertical="center"/>
    </xf>
    <xf numFmtId="49" fontId="5" fillId="2" borderId="0" xfId="18" applyNumberFormat="1" applyFont="1" applyFill="1" applyAlignment="1">
      <alignment horizontal="left"/>
    </xf>
    <xf numFmtId="168" fontId="10" fillId="2" borderId="9" xfId="20" applyFont="1" applyFill="1" applyBorder="1" applyAlignment="1">
      <alignment horizontal="distributed" vertical="justify"/>
    </xf>
    <xf numFmtId="0" fontId="4" fillId="2" borderId="9" xfId="18" quotePrefix="1" applyFont="1" applyFill="1" applyBorder="1" applyAlignment="1">
      <alignment horizontal="right" vertical="center"/>
    </xf>
    <xf numFmtId="0" fontId="27" fillId="2" borderId="6" xfId="0" applyFont="1" applyFill="1" applyBorder="1" applyAlignment="1">
      <alignment horizontal="right" vertical="center"/>
    </xf>
    <xf numFmtId="0" fontId="4" fillId="2" borderId="9" xfId="18" applyFont="1" applyFill="1" applyBorder="1" applyAlignment="1">
      <alignment horizontal="right" vertical="center"/>
    </xf>
    <xf numFmtId="0" fontId="4" fillId="2" borderId="11" xfId="18" applyFont="1" applyFill="1" applyBorder="1" applyAlignment="1">
      <alignment horizontal="center" vertical="center"/>
    </xf>
    <xf numFmtId="0" fontId="4" fillId="2" borderId="13" xfId="18" applyFont="1" applyFill="1" applyBorder="1" applyAlignment="1">
      <alignment horizontal="center" vertical="center"/>
    </xf>
    <xf numFmtId="49" fontId="5" fillId="2" borderId="0" xfId="19" applyNumberFormat="1" applyFont="1" applyFill="1" applyAlignment="1">
      <alignment horizontal="left" vertical="center"/>
    </xf>
    <xf numFmtId="168" fontId="10" fillId="2" borderId="0" xfId="26" applyFont="1" applyFill="1" applyAlignment="1">
      <alignment horizontal="distributed" vertical="justify"/>
    </xf>
    <xf numFmtId="1" fontId="4" fillId="2" borderId="9" xfId="26" applyNumberFormat="1" applyFont="1" applyFill="1" applyBorder="1" applyAlignment="1">
      <alignment horizontal="right" vertical="center"/>
    </xf>
    <xf numFmtId="1" fontId="4" fillId="2" borderId="0" xfId="26" applyNumberFormat="1" applyFont="1" applyFill="1" applyAlignment="1">
      <alignment horizontal="right" vertical="center"/>
    </xf>
    <xf numFmtId="168" fontId="4" fillId="2" borderId="11" xfId="26" applyFont="1" applyFill="1" applyBorder="1" applyAlignment="1">
      <alignment horizontal="center" vertical="center"/>
    </xf>
    <xf numFmtId="168" fontId="4" fillId="2" borderId="13" xfId="26" applyFont="1" applyFill="1" applyBorder="1" applyAlignment="1">
      <alignment horizontal="center" vertical="center"/>
    </xf>
    <xf numFmtId="1" fontId="4" fillId="2" borderId="20" xfId="26" applyNumberFormat="1" applyFont="1" applyFill="1" applyBorder="1" applyAlignment="1">
      <alignment horizontal="right" vertical="center"/>
    </xf>
    <xf numFmtId="168" fontId="5" fillId="2" borderId="0" xfId="26" applyFont="1" applyFill="1" applyAlignment="1">
      <alignment horizontal="left"/>
    </xf>
    <xf numFmtId="1" fontId="4" fillId="2" borderId="8" xfId="26" applyNumberFormat="1" applyFont="1" applyFill="1" applyBorder="1" applyAlignment="1">
      <alignment horizontal="right" vertical="center"/>
    </xf>
    <xf numFmtId="1" fontId="4" fillId="2" borderId="25" xfId="26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right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22" fillId="0" borderId="0" xfId="0" applyFont="1" applyAlignment="1">
      <alignment horizontal="left"/>
    </xf>
    <xf numFmtId="0" fontId="11" fillId="2" borderId="9" xfId="31" applyFont="1" applyFill="1" applyBorder="1" applyAlignment="1">
      <alignment horizontal="distributed" vertical="justify" wrapText="1"/>
    </xf>
    <xf numFmtId="0" fontId="11" fillId="2" borderId="9" xfId="30" applyFont="1" applyFill="1" applyBorder="1" applyAlignment="1">
      <alignment horizontal="distributed" vertical="justify" wrapText="1"/>
    </xf>
    <xf numFmtId="49" fontId="11" fillId="2" borderId="0" xfId="31" applyNumberFormat="1" applyFont="1" applyFill="1" applyAlignment="1">
      <alignment horizontal="left" vertical="top" wrapText="1"/>
    </xf>
    <xf numFmtId="0" fontId="10" fillId="2" borderId="0" xfId="30" applyFont="1" applyFill="1" applyAlignment="1">
      <alignment horizontal="left" vertical="top" wrapText="1"/>
    </xf>
    <xf numFmtId="0" fontId="30" fillId="2" borderId="0" xfId="30" applyFont="1" applyFill="1" applyAlignment="1">
      <alignment horizontal="left"/>
    </xf>
    <xf numFmtId="0" fontId="31" fillId="2" borderId="0" xfId="31" applyFont="1" applyFill="1" applyAlignment="1">
      <alignment vertical="center" wrapText="1"/>
    </xf>
    <xf numFmtId="0" fontId="4" fillId="2" borderId="9" xfId="31" applyFont="1" applyFill="1" applyBorder="1" applyAlignment="1">
      <alignment horizontal="center" vertical="center" wrapText="1"/>
    </xf>
    <xf numFmtId="0" fontId="4" fillId="2" borderId="0" xfId="31" applyFont="1" applyFill="1" applyAlignment="1">
      <alignment horizontal="center" vertical="center" wrapText="1"/>
    </xf>
    <xf numFmtId="0" fontId="4" fillId="2" borderId="8" xfId="31" applyFont="1" applyFill="1" applyBorder="1" applyAlignment="1">
      <alignment horizontal="right" vertical="center" wrapText="1"/>
    </xf>
    <xf numFmtId="0" fontId="4" fillId="2" borderId="25" xfId="31" applyFont="1" applyFill="1" applyBorder="1" applyAlignment="1">
      <alignment horizontal="right" vertical="center" wrapText="1"/>
    </xf>
    <xf numFmtId="0" fontId="31" fillId="2" borderId="0" xfId="31" applyFont="1" applyFill="1" applyAlignment="1">
      <alignment horizontal="left" vertical="center" wrapText="1"/>
    </xf>
    <xf numFmtId="0" fontId="31" fillId="2" borderId="0" xfId="31" applyFont="1" applyFill="1" applyAlignment="1">
      <alignment horizontal="left" vertical="center"/>
    </xf>
    <xf numFmtId="0" fontId="10" fillId="2" borderId="0" xfId="33" quotePrefix="1" applyFont="1" applyFill="1" applyAlignment="1">
      <alignment horizontal="distributed" vertical="justify"/>
    </xf>
    <xf numFmtId="0" fontId="11" fillId="2" borderId="9" xfId="30" applyFont="1" applyFill="1" applyBorder="1" applyAlignment="1">
      <alignment horizontal="left" vertical="center"/>
    </xf>
    <xf numFmtId="0" fontId="11" fillId="2" borderId="0" xfId="30" applyFont="1" applyFill="1" applyAlignment="1">
      <alignment horizontal="left" vertical="center"/>
    </xf>
    <xf numFmtId="49" fontId="5" fillId="2" borderId="0" xfId="24" applyNumberFormat="1" applyFont="1" applyFill="1" applyAlignment="1">
      <alignment horizontal="left" wrapText="1"/>
    </xf>
    <xf numFmtId="0" fontId="48" fillId="3" borderId="0" xfId="0" applyFont="1" applyFill="1"/>
  </cellXfs>
  <cellStyles count="38">
    <cellStyle name="Cancel" xfId="1"/>
    <cellStyle name="Dia" xfId="2"/>
    <cellStyle name="Encabez1" xfId="3"/>
    <cellStyle name="Encabez2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jo" xfId="12"/>
    <cellStyle name="Financiero" xfId="13"/>
    <cellStyle name="Hipervínculo" xfId="17" builtinId="8"/>
    <cellStyle name="Millares 2" xfId="27"/>
    <cellStyle name="Millares 2 2" xfId="28"/>
    <cellStyle name="Millares 3" xfId="32"/>
    <cellStyle name="Millares 5" xfId="25"/>
    <cellStyle name="Monetario" xfId="14"/>
    <cellStyle name="Normal" xfId="0" builtinId="0"/>
    <cellStyle name="Normal 2 2" xfId="24"/>
    <cellStyle name="Normal 3" xfId="30"/>
    <cellStyle name="Normal 3 2" xfId="36"/>
    <cellStyle name="Normal 4" xfId="23"/>
    <cellStyle name="Normal_IEC10001" xfId="22"/>
    <cellStyle name="Normal_IEC12001" xfId="35"/>
    <cellStyle name="Normal_IEC14002" xfId="20"/>
    <cellStyle name="Normal_IEC14003" xfId="26"/>
    <cellStyle name="Normal_IEC14006" xfId="18"/>
    <cellStyle name="Normal_IEC14007" xfId="19"/>
    <cellStyle name="Normal_IEC14008" xfId="29"/>
    <cellStyle name="Normal_IEC14022" xfId="33"/>
    <cellStyle name="Normal_IEC16010" xfId="37"/>
    <cellStyle name="Normal_INICIO" xfId="31"/>
    <cellStyle name="Normal_vbp_01_02" xfId="34"/>
    <cellStyle name="Porcentaje" xfId="15"/>
    <cellStyle name="Porcentaje 2" xfId="21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321945</xdr:colOff>
      <xdr:row>60</xdr:row>
      <xdr:rowOff>142875</xdr:rowOff>
    </xdr:from>
    <xdr:to>
      <xdr:col>6</xdr:col>
      <xdr:colOff>3575</xdr:colOff>
      <xdr:row>61</xdr:row>
      <xdr:rowOff>142875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xmlns="" id="{64028642-BF53-457F-BCC1-E5FF26948529}"/>
            </a:ext>
          </a:extLst>
        </xdr:cNvPr>
        <xdr:cNvSpPr txBox="1"/>
      </xdr:nvSpPr>
      <xdr:spPr>
        <a:xfrm>
          <a:off x="321945" y="9906000"/>
          <a:ext cx="5577605" cy="161925"/>
        </a:xfrm>
        <a:prstGeom prst="rect">
          <a:avLst/>
        </a:prstGeom>
        <a:noFill/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PE" sz="700" b="1">
            <a:latin typeface="Arial Narrow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1003935</xdr:colOff>
      <xdr:row>30</xdr:row>
      <xdr:rowOff>57150</xdr:rowOff>
    </xdr:from>
    <xdr:to>
      <xdr:col>4</xdr:col>
      <xdr:colOff>367701</xdr:colOff>
      <xdr:row>32</xdr:row>
      <xdr:rowOff>38100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xmlns="" id="{8CA9A7A0-F442-4577-8EF4-3BFC033B4A5D}"/>
            </a:ext>
          </a:extLst>
        </xdr:cNvPr>
        <xdr:cNvSpPr/>
      </xdr:nvSpPr>
      <xdr:spPr>
        <a:xfrm>
          <a:off x="4070985" y="5114925"/>
          <a:ext cx="544866" cy="304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800" b="1">
              <a:solidFill>
                <a:schemeClr val="bg1"/>
              </a:solidFill>
              <a:latin typeface="Arial Narrow" panose="020B0606020202030204" pitchFamily="34" charset="0"/>
            </a:rPr>
            <a:t>13.92%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22"/>
  <sheetViews>
    <sheetView tabSelected="1" zoomScaleNormal="100" workbookViewId="0"/>
  </sheetViews>
  <sheetFormatPr baseColWidth="10" defaultRowHeight="16.5" x14ac:dyDescent="0.3"/>
  <cols>
    <col min="1" max="1" width="138.140625" style="27" customWidth="1"/>
    <col min="2" max="16384" width="11.42578125" style="27"/>
  </cols>
  <sheetData>
    <row r="1" spans="1:2" x14ac:dyDescent="0.3">
      <c r="A1" s="463" t="s">
        <v>138</v>
      </c>
    </row>
    <row r="2" spans="1:2" ht="18" customHeight="1" x14ac:dyDescent="0.3">
      <c r="A2" s="375" t="str">
        <f>'18.1'!A1</f>
        <v>18.1 PERÚ: PRINCIPALES INDICADORES DEL SECTOR COMERCIO,  2011 - 2023</v>
      </c>
    </row>
    <row r="3" spans="1:2" ht="18" customHeight="1" x14ac:dyDescent="0.3">
      <c r="A3" s="375" t="str">
        <f>'18.2'!A1</f>
        <v>18.2  PERÚ: VENTA DE PRINCIPALES COMBUSTIBLES EN EL MERCADO INTERNO, 2018-2023</v>
      </c>
    </row>
    <row r="4" spans="1:2" ht="18" customHeight="1" x14ac:dyDescent="0.3">
      <c r="A4" s="375" t="str">
        <f>'18.3'!A1</f>
        <v>18.3  PERÚ: ABASTECIMIENTO DE PRINCIPALES PRODUCTOS PECUARIOS Y PESCADO, 2013 - 2023</v>
      </c>
    </row>
    <row r="5" spans="1:2" ht="18" customHeight="1" x14ac:dyDescent="0.3">
      <c r="A5" s="375" t="str">
        <f>'18.4'!A1</f>
        <v>18.4  PERÚ: VENTA DE ENERGÍA ELÉCTRICA A CLIENTE FINAL, POR SECTOR DE CONSUMO, 2011 - 2023</v>
      </c>
      <c r="B5"/>
    </row>
    <row r="6" spans="1:2" ht="18" customHeight="1" x14ac:dyDescent="0.3">
      <c r="A6" s="375" t="str">
        <f>TRIM('18.5'!A1)</f>
        <v>18.5 PERÚ: VENTA DE ENERGÍA ELÉCTRICA A CLIENTE FINAL, POR TIPO DE EMPRESA Y MERCADO, 2012 - 2023</v>
      </c>
      <c r="B6"/>
    </row>
    <row r="7" spans="1:2" ht="18" customHeight="1" x14ac:dyDescent="0.3">
      <c r="A7" s="375" t="str">
        <f>TRIM('18.6'!A1)</f>
        <v>18.6 PERÚ: VENTA FACTURADA DE ENERGÍA ELÉCTRICA, POR TIPO DE MERCADO, SEGÚN EMPRESA, 2022 - 2023</v>
      </c>
    </row>
    <row r="8" spans="1:2" ht="18" customHeight="1" x14ac:dyDescent="0.3">
      <c r="A8" s="375" t="str">
        <f>TRIM('18.7'!A46)</f>
        <v>18.7 PUNO: VENTA DE AGUA POTABLE POR LOCALIDADES, SEGÚN MES, 2021 - 2024</v>
      </c>
    </row>
    <row r="9" spans="1:2" ht="18" customHeight="1" x14ac:dyDescent="0.3">
      <c r="A9" s="375" t="str">
        <f>TRIM('18.8'!A45)</f>
        <v>18.8 PUNO: FACTURACIÓN POR SERVICIO DE ALCANTARILLADO POR LOCALIDADES, SEGÚN MES, 2021 - 2024</v>
      </c>
    </row>
    <row r="10" spans="1:2" x14ac:dyDescent="0.3">
      <c r="A10" s="375" t="str">
        <f>TRIM('18.9'!A70&amp;'18.9'!A71)</f>
        <v>18.9 PUNO: LICENCIAS DE FUNCIONAMIENTO OTORGADAS POR LAS MUNICIPALIDADES PARA ESTABLECIMIENTOS DE COMERCIO POR TIPO, SEGÚN PROVINCIA, 2019 - 2022</v>
      </c>
    </row>
    <row r="11" spans="1:2" x14ac:dyDescent="0.3">
      <c r="A11" s="375" t="str">
        <f>TRIM('18.10'!A2)</f>
        <v>18.10 PERÚ: EMPRESAS COMERCIALES POR ESTRATO, SEGÚN CLASIFICACIÓN COMERCIAL Y ORGANIZACIÓN
 JURÍDICA, 2020</v>
      </c>
    </row>
    <row r="12" spans="1:2" x14ac:dyDescent="0.3">
      <c r="A12" s="375" t="str">
        <f>TRIM('18.11'!A1)</f>
        <v>18.11 PERÚ: CRÉDITOS DIRECTOS DE LA BANCA MÚLTIPLE POR CLASIFICACIÓN COMERCIAL DEL SECTOR 
 COMERCIO, 2014 - 2023</v>
      </c>
    </row>
    <row r="13" spans="1:2" x14ac:dyDescent="0.3">
      <c r="A13" s="314"/>
    </row>
    <row r="16" spans="1:2" x14ac:dyDescent="0.3">
      <c r="A16" s="26"/>
    </row>
    <row r="17" spans="1:1" x14ac:dyDescent="0.3">
      <c r="A17" s="26"/>
    </row>
    <row r="18" spans="1:1" x14ac:dyDescent="0.3">
      <c r="A18" s="26"/>
    </row>
    <row r="19" spans="1:1" x14ac:dyDescent="0.3">
      <c r="A19" s="26"/>
    </row>
    <row r="20" spans="1:1" x14ac:dyDescent="0.3">
      <c r="A20" s="26"/>
    </row>
    <row r="21" spans="1:1" x14ac:dyDescent="0.3">
      <c r="A21" s="26"/>
    </row>
    <row r="22" spans="1:1" x14ac:dyDescent="0.3">
      <c r="A22" s="26"/>
    </row>
  </sheetData>
  <hyperlinks>
    <hyperlink ref="A2" location="'18.1'!A1" display="'18.1'!A1"/>
    <hyperlink ref="A7" location="'18.6'!A1" display="'18.6'!A1"/>
    <hyperlink ref="A8" location="'18.7'!A46" display="'18.7'!A46"/>
    <hyperlink ref="A9" location="'18.8'!A45" display="'18.8'!A45"/>
    <hyperlink ref="A10" location="'18.9'!A70" display="'18.9'!A70"/>
    <hyperlink ref="A11" location="'18.10'!A2" display="'18.10'!A2"/>
    <hyperlink ref="A12" location="'18.11'!A1" display="'18.11'!A1"/>
    <hyperlink ref="A5" location="'18.4'!A1" display="'18.4'!A1"/>
    <hyperlink ref="A6" location="'18.5'!A1" display="'18.5'!A1"/>
    <hyperlink ref="A3" location="'18.2'!A1" display="'18.2'!A1"/>
    <hyperlink ref="A4" location="'18.3'!A1" display="'18.3'!A1"/>
  </hyperlinks>
  <pageMargins left="0.7" right="0.7" top="0.75" bottom="0.75" header="0.3" footer="0.3"/>
  <pageSetup paperSize="9" orientation="portrait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M166"/>
  <sheetViews>
    <sheetView showGridLines="0" topLeftCell="A70" zoomScaleNormal="100" workbookViewId="0">
      <selection activeCell="A70" sqref="A70:K70"/>
    </sheetView>
  </sheetViews>
  <sheetFormatPr baseColWidth="10" defaultRowHeight="12.75" x14ac:dyDescent="0.2"/>
  <cols>
    <col min="1" max="1" width="13.5703125" customWidth="1"/>
    <col min="2" max="2" width="7.28515625" customWidth="1"/>
    <col min="3" max="3" width="6.5703125" customWidth="1"/>
    <col min="4" max="4" width="7" customWidth="1"/>
    <col min="5" max="5" width="7.28515625" customWidth="1"/>
    <col min="6" max="6" width="6.85546875" customWidth="1"/>
    <col min="7" max="7" width="6.7109375" customWidth="1"/>
    <col min="8" max="8" width="6.85546875" customWidth="1"/>
    <col min="9" max="9" width="8.42578125" customWidth="1"/>
    <col min="10" max="10" width="9.7109375" customWidth="1"/>
    <col min="11" max="11" width="5.5703125" customWidth="1"/>
  </cols>
  <sheetData>
    <row r="1" spans="1:11" ht="13.5" hidden="1" x14ac:dyDescent="0.25">
      <c r="A1" s="4" t="s">
        <v>139</v>
      </c>
      <c r="D1" s="4"/>
    </row>
    <row r="2" spans="1:11" ht="12" hidden="1" customHeight="1" x14ac:dyDescent="0.25">
      <c r="A2" s="4" t="s">
        <v>39</v>
      </c>
      <c r="B2" s="5"/>
      <c r="C2" s="5"/>
      <c r="D2" s="5"/>
      <c r="E2" s="5"/>
      <c r="K2" s="16"/>
    </row>
    <row r="3" spans="1:11" ht="45" hidden="1" customHeight="1" x14ac:dyDescent="0.2">
      <c r="A3" s="31" t="s">
        <v>20</v>
      </c>
      <c r="B3" s="30" t="s">
        <v>41</v>
      </c>
      <c r="C3" s="30" t="s">
        <v>26</v>
      </c>
      <c r="D3" s="30" t="s">
        <v>27</v>
      </c>
      <c r="E3" s="30" t="s">
        <v>28</v>
      </c>
      <c r="F3" s="30" t="s">
        <v>32</v>
      </c>
      <c r="G3" s="30" t="s">
        <v>33</v>
      </c>
      <c r="H3" s="30" t="s">
        <v>29</v>
      </c>
      <c r="I3" s="30" t="s">
        <v>40</v>
      </c>
      <c r="J3" s="30" t="s">
        <v>30</v>
      </c>
      <c r="K3" s="30" t="s">
        <v>31</v>
      </c>
    </row>
    <row r="4" spans="1:11" s="20" customFormat="1" ht="10.9" hidden="1" customHeight="1" x14ac:dyDescent="0.25">
      <c r="A4" s="6">
        <v>2017</v>
      </c>
      <c r="B4" s="29"/>
      <c r="C4" s="7"/>
      <c r="D4" s="7"/>
      <c r="E4" s="7"/>
      <c r="F4" s="7"/>
      <c r="G4" s="7"/>
      <c r="H4" s="7"/>
      <c r="I4" s="7"/>
      <c r="J4" s="7"/>
      <c r="K4" s="7"/>
    </row>
    <row r="5" spans="1:11" s="20" customFormat="1" ht="10.9" hidden="1" customHeight="1" x14ac:dyDescent="0.25">
      <c r="A5" s="8" t="s">
        <v>0</v>
      </c>
      <c r="B5" s="14">
        <f>SUM(B6:B18)</f>
        <v>308</v>
      </c>
      <c r="C5" s="14">
        <f>SUM(C6:C18)</f>
        <v>201</v>
      </c>
      <c r="D5" s="14">
        <f t="shared" ref="D5:F5" si="0">SUM(D6:D18)</f>
        <v>30</v>
      </c>
      <c r="E5" s="14">
        <f t="shared" si="0"/>
        <v>24</v>
      </c>
      <c r="F5" s="14">
        <f t="shared" si="0"/>
        <v>53</v>
      </c>
      <c r="G5" s="14">
        <f>SUM(G6:G18)</f>
        <v>22</v>
      </c>
      <c r="H5" s="14">
        <f t="shared" ref="H5:K5" si="1">SUM(H6:H18)</f>
        <v>3</v>
      </c>
      <c r="I5" s="14">
        <f t="shared" si="1"/>
        <v>0</v>
      </c>
      <c r="J5" s="14">
        <f t="shared" si="1"/>
        <v>7</v>
      </c>
      <c r="K5" s="14">
        <f t="shared" si="1"/>
        <v>69</v>
      </c>
    </row>
    <row r="6" spans="1:11" s="20" customFormat="1" ht="10.9" hidden="1" customHeight="1" x14ac:dyDescent="0.25">
      <c r="A6" s="9" t="s">
        <v>1</v>
      </c>
      <c r="B6" s="14">
        <f t="shared" ref="B6:B18" si="2">SUM(C6:F6)</f>
        <v>25</v>
      </c>
      <c r="C6" s="15">
        <v>19</v>
      </c>
      <c r="D6" s="15">
        <v>4</v>
      </c>
      <c r="E6" s="15">
        <v>2</v>
      </c>
      <c r="F6" s="15">
        <v>0</v>
      </c>
      <c r="G6" s="15">
        <v>0</v>
      </c>
      <c r="H6" s="15">
        <v>0</v>
      </c>
      <c r="I6" s="15">
        <v>0</v>
      </c>
      <c r="J6" s="15">
        <v>1</v>
      </c>
      <c r="K6" s="15">
        <v>11</v>
      </c>
    </row>
    <row r="7" spans="1:11" s="20" customFormat="1" ht="10.9" hidden="1" customHeight="1" x14ac:dyDescent="0.25">
      <c r="A7" s="9" t="s">
        <v>7</v>
      </c>
      <c r="B7" s="14">
        <f t="shared" si="2"/>
        <v>65</v>
      </c>
      <c r="C7" s="15">
        <v>34</v>
      </c>
      <c r="D7" s="15">
        <v>4</v>
      </c>
      <c r="E7" s="15">
        <v>3</v>
      </c>
      <c r="F7" s="15">
        <v>24</v>
      </c>
      <c r="G7" s="15">
        <v>21</v>
      </c>
      <c r="H7" s="15">
        <v>1</v>
      </c>
      <c r="I7" s="15">
        <v>0</v>
      </c>
      <c r="J7" s="15">
        <v>1</v>
      </c>
      <c r="K7" s="15">
        <v>3</v>
      </c>
    </row>
    <row r="8" spans="1:11" s="20" customFormat="1" ht="10.9" hidden="1" customHeight="1" x14ac:dyDescent="0.25">
      <c r="A8" s="9" t="s">
        <v>21</v>
      </c>
      <c r="B8" s="14">
        <f t="shared" si="2"/>
        <v>16</v>
      </c>
      <c r="C8" s="15">
        <v>6</v>
      </c>
      <c r="D8" s="15">
        <v>1</v>
      </c>
      <c r="E8" s="15">
        <v>0</v>
      </c>
      <c r="F8" s="15">
        <v>9</v>
      </c>
      <c r="G8" s="15">
        <v>0</v>
      </c>
      <c r="H8" s="15">
        <v>0</v>
      </c>
      <c r="I8" s="15">
        <v>0</v>
      </c>
      <c r="J8" s="15">
        <v>3</v>
      </c>
      <c r="K8" s="15">
        <v>2</v>
      </c>
    </row>
    <row r="9" spans="1:11" s="20" customFormat="1" ht="10.9" hidden="1" customHeight="1" x14ac:dyDescent="0.25">
      <c r="A9" s="9" t="s">
        <v>5</v>
      </c>
      <c r="B9" s="14">
        <f t="shared" si="2"/>
        <v>11</v>
      </c>
      <c r="C9" s="15">
        <v>9</v>
      </c>
      <c r="D9" s="15">
        <v>0</v>
      </c>
      <c r="E9" s="15">
        <v>2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1</v>
      </c>
    </row>
    <row r="10" spans="1:11" s="20" customFormat="1" ht="10.9" hidden="1" customHeight="1" x14ac:dyDescent="0.25">
      <c r="A10" s="9" t="s">
        <v>22</v>
      </c>
      <c r="B10" s="14">
        <f t="shared" si="2"/>
        <v>32</v>
      </c>
      <c r="C10" s="15">
        <v>28</v>
      </c>
      <c r="D10" s="15">
        <v>2</v>
      </c>
      <c r="E10" s="15">
        <v>1</v>
      </c>
      <c r="F10" s="15">
        <v>1</v>
      </c>
      <c r="G10" s="15">
        <v>0</v>
      </c>
      <c r="H10" s="15">
        <v>1</v>
      </c>
      <c r="I10" s="15">
        <v>0</v>
      </c>
      <c r="J10" s="15">
        <v>0</v>
      </c>
      <c r="K10" s="15">
        <v>4</v>
      </c>
    </row>
    <row r="11" spans="1:11" s="20" customFormat="1" ht="10.9" hidden="1" customHeight="1" x14ac:dyDescent="0.25">
      <c r="A11" s="9" t="s">
        <v>4</v>
      </c>
      <c r="B11" s="14">
        <f t="shared" si="2"/>
        <v>22</v>
      </c>
      <c r="C11" s="15">
        <v>20</v>
      </c>
      <c r="D11" s="15">
        <v>2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1</v>
      </c>
      <c r="K11" s="15">
        <v>3</v>
      </c>
    </row>
    <row r="12" spans="1:11" s="20" customFormat="1" ht="10.9" hidden="1" customHeight="1" x14ac:dyDescent="0.25">
      <c r="A12" s="9" t="s">
        <v>8</v>
      </c>
      <c r="B12" s="14">
        <f t="shared" si="2"/>
        <v>9</v>
      </c>
      <c r="C12" s="15">
        <v>9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8</v>
      </c>
    </row>
    <row r="13" spans="1:11" s="20" customFormat="1" ht="10.9" hidden="1" customHeight="1" x14ac:dyDescent="0.25">
      <c r="A13" s="9" t="s">
        <v>23</v>
      </c>
      <c r="B13" s="14">
        <f t="shared" si="2"/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/>
      <c r="J13" s="15">
        <v>0</v>
      </c>
      <c r="K13" s="15">
        <v>0</v>
      </c>
    </row>
    <row r="14" spans="1:11" s="20" customFormat="1" ht="10.9" hidden="1" customHeight="1" x14ac:dyDescent="0.25">
      <c r="A14" s="9" t="s">
        <v>2</v>
      </c>
      <c r="B14" s="14">
        <f t="shared" si="2"/>
        <v>9</v>
      </c>
      <c r="C14" s="15">
        <v>6</v>
      </c>
      <c r="D14" s="15">
        <v>1</v>
      </c>
      <c r="E14" s="15">
        <v>1</v>
      </c>
      <c r="F14" s="15">
        <v>1</v>
      </c>
      <c r="G14" s="15">
        <v>0</v>
      </c>
      <c r="H14" s="15">
        <v>1</v>
      </c>
      <c r="I14" s="15">
        <v>0</v>
      </c>
      <c r="J14" s="15">
        <v>0</v>
      </c>
      <c r="K14" s="15">
        <v>4</v>
      </c>
    </row>
    <row r="15" spans="1:11" s="20" customFormat="1" ht="10.9" hidden="1" customHeight="1" x14ac:dyDescent="0.25">
      <c r="A15" s="10" t="s">
        <v>24</v>
      </c>
      <c r="B15" s="14">
        <f t="shared" si="2"/>
        <v>99</v>
      </c>
      <c r="C15" s="15">
        <v>61</v>
      </c>
      <c r="D15" s="15">
        <v>11</v>
      </c>
      <c r="E15" s="15">
        <v>10</v>
      </c>
      <c r="F15" s="15">
        <v>17</v>
      </c>
      <c r="G15" s="15">
        <v>1</v>
      </c>
      <c r="H15" s="15">
        <v>0</v>
      </c>
      <c r="I15" s="15">
        <v>0</v>
      </c>
      <c r="J15" s="15">
        <v>0</v>
      </c>
      <c r="K15" s="15">
        <v>1</v>
      </c>
    </row>
    <row r="16" spans="1:11" s="20" customFormat="1" ht="10.9" hidden="1" customHeight="1" x14ac:dyDescent="0.25">
      <c r="A16" s="9" t="s">
        <v>25</v>
      </c>
      <c r="B16" s="14">
        <f t="shared" si="2"/>
        <v>9</v>
      </c>
      <c r="C16" s="15">
        <v>9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1</v>
      </c>
      <c r="K16" s="15">
        <v>21</v>
      </c>
    </row>
    <row r="17" spans="1:11" s="20" customFormat="1" ht="10.9" hidden="1" customHeight="1" x14ac:dyDescent="0.25">
      <c r="A17" s="9" t="s">
        <v>6</v>
      </c>
      <c r="B17" s="14">
        <f t="shared" si="2"/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7</v>
      </c>
    </row>
    <row r="18" spans="1:11" s="20" customFormat="1" ht="10.9" hidden="1" customHeight="1" x14ac:dyDescent="0.25">
      <c r="A18" s="9" t="s">
        <v>3</v>
      </c>
      <c r="B18" s="14">
        <f t="shared" si="2"/>
        <v>11</v>
      </c>
      <c r="C18" s="15">
        <v>0</v>
      </c>
      <c r="D18" s="15">
        <v>5</v>
      </c>
      <c r="E18" s="15">
        <v>5</v>
      </c>
      <c r="F18" s="15">
        <v>1</v>
      </c>
      <c r="G18" s="15">
        <v>0</v>
      </c>
      <c r="H18" s="15">
        <v>0</v>
      </c>
      <c r="I18" s="15">
        <v>0</v>
      </c>
      <c r="J18" s="15">
        <v>0</v>
      </c>
      <c r="K18" s="15">
        <v>4</v>
      </c>
    </row>
    <row r="19" spans="1:11" s="20" customFormat="1" ht="10.9" hidden="1" customHeight="1" x14ac:dyDescent="0.2">
      <c r="A19" s="18">
        <v>2018</v>
      </c>
      <c r="B19" s="28"/>
      <c r="C19" s="19"/>
      <c r="D19" s="19"/>
      <c r="E19" s="19"/>
      <c r="F19" s="19"/>
      <c r="G19" s="19"/>
      <c r="H19" s="19"/>
      <c r="I19" s="19"/>
      <c r="J19" s="19"/>
      <c r="K19" s="19"/>
    </row>
    <row r="20" spans="1:11" s="20" customFormat="1" ht="10.9" hidden="1" customHeight="1" x14ac:dyDescent="0.2">
      <c r="A20" s="21" t="s">
        <v>0</v>
      </c>
      <c r="B20" s="22">
        <f t="shared" ref="B20:B32" si="3">SUM(C20:F20)</f>
        <v>565</v>
      </c>
      <c r="C20" s="22">
        <v>362</v>
      </c>
      <c r="D20" s="22">
        <v>80</v>
      </c>
      <c r="E20" s="22">
        <v>67</v>
      </c>
      <c r="F20" s="22">
        <v>56</v>
      </c>
      <c r="G20" s="22">
        <v>26</v>
      </c>
      <c r="H20" s="22">
        <v>8</v>
      </c>
      <c r="I20" s="22">
        <v>11</v>
      </c>
      <c r="J20" s="22">
        <v>0</v>
      </c>
      <c r="K20" s="22">
        <v>6</v>
      </c>
    </row>
    <row r="21" spans="1:11" s="20" customFormat="1" ht="10.9" hidden="1" customHeight="1" x14ac:dyDescent="0.2">
      <c r="A21" s="23" t="s">
        <v>1</v>
      </c>
      <c r="B21" s="22">
        <f t="shared" si="3"/>
        <v>78</v>
      </c>
      <c r="C21" s="24">
        <v>51</v>
      </c>
      <c r="D21" s="24">
        <v>13</v>
      </c>
      <c r="E21" s="24">
        <v>3</v>
      </c>
      <c r="F21" s="24">
        <v>11</v>
      </c>
      <c r="G21" s="24">
        <v>2</v>
      </c>
      <c r="H21" s="24">
        <v>0</v>
      </c>
      <c r="I21" s="24">
        <v>0</v>
      </c>
      <c r="J21" s="24">
        <v>0</v>
      </c>
      <c r="K21" s="24">
        <v>0</v>
      </c>
    </row>
    <row r="22" spans="1:11" s="20" customFormat="1" ht="10.9" hidden="1" customHeight="1" x14ac:dyDescent="0.2">
      <c r="A22" s="23" t="s">
        <v>7</v>
      </c>
      <c r="B22" s="22">
        <f t="shared" si="3"/>
        <v>11</v>
      </c>
      <c r="C22" s="24">
        <v>7</v>
      </c>
      <c r="D22" s="24">
        <v>2</v>
      </c>
      <c r="E22" s="24">
        <v>1</v>
      </c>
      <c r="F22" s="24">
        <v>1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</row>
    <row r="23" spans="1:11" s="20" customFormat="1" ht="10.9" hidden="1" customHeight="1" x14ac:dyDescent="0.2">
      <c r="A23" s="23" t="s">
        <v>21</v>
      </c>
      <c r="B23" s="22">
        <f t="shared" si="3"/>
        <v>91</v>
      </c>
      <c r="C23" s="24">
        <v>63</v>
      </c>
      <c r="D23" s="24">
        <v>4</v>
      </c>
      <c r="E23" s="24">
        <v>4</v>
      </c>
      <c r="F23" s="24">
        <v>20</v>
      </c>
      <c r="G23" s="24">
        <v>5</v>
      </c>
      <c r="H23" s="24">
        <v>1</v>
      </c>
      <c r="I23" s="24">
        <v>0</v>
      </c>
      <c r="J23" s="24">
        <v>0</v>
      </c>
      <c r="K23" s="24">
        <v>0</v>
      </c>
    </row>
    <row r="24" spans="1:11" s="20" customFormat="1" ht="10.9" hidden="1" customHeight="1" x14ac:dyDescent="0.2">
      <c r="A24" s="23" t="s">
        <v>5</v>
      </c>
      <c r="B24" s="22">
        <f t="shared" si="3"/>
        <v>36</v>
      </c>
      <c r="C24" s="24">
        <v>17</v>
      </c>
      <c r="D24" s="24">
        <v>4</v>
      </c>
      <c r="E24" s="24">
        <v>15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1</v>
      </c>
    </row>
    <row r="25" spans="1:11" s="20" customFormat="1" ht="10.9" hidden="1" customHeight="1" x14ac:dyDescent="0.2">
      <c r="A25" s="23" t="s">
        <v>22</v>
      </c>
      <c r="B25" s="22">
        <f t="shared" si="3"/>
        <v>39</v>
      </c>
      <c r="C25" s="24">
        <v>20</v>
      </c>
      <c r="D25" s="24">
        <v>9</v>
      </c>
      <c r="E25" s="24">
        <v>6</v>
      </c>
      <c r="F25" s="24">
        <v>4</v>
      </c>
      <c r="G25" s="24">
        <v>1</v>
      </c>
      <c r="H25" s="24">
        <v>2</v>
      </c>
      <c r="I25" s="24">
        <v>0</v>
      </c>
      <c r="J25" s="24">
        <v>0</v>
      </c>
      <c r="K25" s="24">
        <v>3</v>
      </c>
    </row>
    <row r="26" spans="1:11" s="20" customFormat="1" ht="10.9" hidden="1" customHeight="1" x14ac:dyDescent="0.2">
      <c r="A26" s="23" t="s">
        <v>4</v>
      </c>
      <c r="B26" s="22">
        <f t="shared" si="3"/>
        <v>78</v>
      </c>
      <c r="C26" s="24">
        <v>78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</row>
    <row r="27" spans="1:11" s="20" customFormat="1" ht="10.9" hidden="1" customHeight="1" x14ac:dyDescent="0.2">
      <c r="A27" s="23" t="s">
        <v>8</v>
      </c>
      <c r="B27" s="22">
        <f t="shared" si="3"/>
        <v>20</v>
      </c>
      <c r="C27" s="24">
        <v>17</v>
      </c>
      <c r="D27" s="24">
        <v>2</v>
      </c>
      <c r="E27" s="24">
        <v>0</v>
      </c>
      <c r="F27" s="24">
        <v>1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</row>
    <row r="28" spans="1:11" s="20" customFormat="1" ht="10.9" hidden="1" customHeight="1" x14ac:dyDescent="0.2">
      <c r="A28" s="23" t="s">
        <v>23</v>
      </c>
      <c r="B28" s="22">
        <f t="shared" si="3"/>
        <v>16</v>
      </c>
      <c r="C28" s="24">
        <v>14</v>
      </c>
      <c r="D28" s="24">
        <v>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</row>
    <row r="29" spans="1:11" s="20" customFormat="1" ht="10.9" hidden="1" customHeight="1" x14ac:dyDescent="0.2">
      <c r="A29" s="23" t="s">
        <v>2</v>
      </c>
      <c r="B29" s="22">
        <f t="shared" si="3"/>
        <v>1</v>
      </c>
      <c r="C29" s="24">
        <v>1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</row>
    <row r="30" spans="1:11" s="20" customFormat="1" ht="10.9" hidden="1" customHeight="1" x14ac:dyDescent="0.2">
      <c r="A30" s="25" t="s">
        <v>24</v>
      </c>
      <c r="B30" s="22">
        <f t="shared" si="3"/>
        <v>10</v>
      </c>
      <c r="C30" s="24">
        <v>9</v>
      </c>
      <c r="D30" s="24">
        <v>0</v>
      </c>
      <c r="E30" s="24">
        <v>0</v>
      </c>
      <c r="F30" s="24">
        <v>1</v>
      </c>
      <c r="G30" s="24">
        <v>1</v>
      </c>
      <c r="H30" s="24">
        <v>0</v>
      </c>
      <c r="I30" s="24">
        <v>0</v>
      </c>
      <c r="J30" s="24">
        <v>0</v>
      </c>
      <c r="K30" s="24">
        <v>0</v>
      </c>
    </row>
    <row r="31" spans="1:11" s="20" customFormat="1" ht="10.9" hidden="1" customHeight="1" x14ac:dyDescent="0.2">
      <c r="A31" s="23" t="s">
        <v>25</v>
      </c>
      <c r="B31" s="22">
        <f t="shared" si="3"/>
        <v>106</v>
      </c>
      <c r="C31" s="24">
        <v>67</v>
      </c>
      <c r="D31" s="24">
        <v>28</v>
      </c>
      <c r="E31" s="24">
        <v>4</v>
      </c>
      <c r="F31" s="24">
        <v>7</v>
      </c>
      <c r="G31" s="24">
        <v>7</v>
      </c>
      <c r="H31" s="24">
        <v>0</v>
      </c>
      <c r="I31" s="24">
        <v>1</v>
      </c>
      <c r="J31" s="24">
        <v>0</v>
      </c>
      <c r="K31" s="24">
        <v>0</v>
      </c>
    </row>
    <row r="32" spans="1:11" s="20" customFormat="1" ht="10.9" hidden="1" customHeight="1" x14ac:dyDescent="0.2">
      <c r="A32" s="23" t="s">
        <v>6</v>
      </c>
      <c r="B32" s="22">
        <f t="shared" si="3"/>
        <v>19</v>
      </c>
      <c r="C32" s="24">
        <v>8</v>
      </c>
      <c r="D32" s="24">
        <v>6</v>
      </c>
      <c r="E32" s="24">
        <v>4</v>
      </c>
      <c r="F32" s="24">
        <v>1</v>
      </c>
      <c r="G32" s="24">
        <v>0</v>
      </c>
      <c r="H32" s="24">
        <v>5</v>
      </c>
      <c r="I32" s="24">
        <v>0</v>
      </c>
      <c r="J32" s="24">
        <v>0</v>
      </c>
      <c r="K32" s="24">
        <v>0</v>
      </c>
    </row>
    <row r="33" spans="1:11" s="20" customFormat="1" ht="10.9" hidden="1" customHeight="1" x14ac:dyDescent="0.2">
      <c r="A33" s="23" t="s">
        <v>3</v>
      </c>
      <c r="B33" s="22">
        <v>82</v>
      </c>
      <c r="C33" s="24">
        <v>10</v>
      </c>
      <c r="D33" s="24">
        <v>10</v>
      </c>
      <c r="E33" s="24">
        <v>30</v>
      </c>
      <c r="F33" s="24">
        <v>10</v>
      </c>
      <c r="G33" s="24">
        <v>10</v>
      </c>
      <c r="H33" s="24">
        <v>0</v>
      </c>
      <c r="I33" s="24">
        <v>10</v>
      </c>
      <c r="J33" s="24">
        <v>0</v>
      </c>
      <c r="K33" s="24">
        <v>2</v>
      </c>
    </row>
    <row r="34" spans="1:11" ht="10.9" hidden="1" customHeight="1" x14ac:dyDescent="0.25">
      <c r="A34" s="6">
        <v>2019</v>
      </c>
      <c r="B34" s="29"/>
      <c r="C34" s="7"/>
      <c r="D34" s="7"/>
      <c r="E34" s="7"/>
      <c r="F34" s="7"/>
      <c r="G34" s="7"/>
      <c r="H34" s="7"/>
      <c r="I34" s="7"/>
      <c r="J34" s="7"/>
      <c r="K34" s="7"/>
    </row>
    <row r="35" spans="1:11" ht="10.9" hidden="1" customHeight="1" x14ac:dyDescent="0.25">
      <c r="A35" s="8" t="s">
        <v>0</v>
      </c>
      <c r="B35" s="14">
        <f>SUM(B36:B48)</f>
        <v>576</v>
      </c>
      <c r="C35" s="14">
        <f>SUM(C36:C48)</f>
        <v>367</v>
      </c>
      <c r="D35" s="14">
        <f t="shared" ref="D35:F35" si="4">SUM(D36:D48)</f>
        <v>82</v>
      </c>
      <c r="E35" s="14">
        <f t="shared" si="4"/>
        <v>70</v>
      </c>
      <c r="F35" s="14">
        <f t="shared" si="4"/>
        <v>57</v>
      </c>
      <c r="G35" s="14">
        <f t="shared" ref="G35:K35" si="5">SUM(G36:G48)</f>
        <v>27</v>
      </c>
      <c r="H35" s="14">
        <f t="shared" si="5"/>
        <v>8</v>
      </c>
      <c r="I35" s="14">
        <f t="shared" si="5"/>
        <v>11</v>
      </c>
      <c r="J35" s="14">
        <f t="shared" si="5"/>
        <v>12</v>
      </c>
      <c r="K35" s="14">
        <f t="shared" si="5"/>
        <v>39</v>
      </c>
    </row>
    <row r="36" spans="1:11" ht="10.9" hidden="1" customHeight="1" x14ac:dyDescent="0.25">
      <c r="A36" s="9" t="s">
        <v>1</v>
      </c>
      <c r="B36" s="14">
        <f t="shared" ref="B36:B48" si="6">SUM(C36:F36)</f>
        <v>78</v>
      </c>
      <c r="C36" s="15">
        <v>51</v>
      </c>
      <c r="D36" s="15">
        <v>13</v>
      </c>
      <c r="E36" s="15">
        <v>3</v>
      </c>
      <c r="F36" s="15">
        <v>11</v>
      </c>
      <c r="G36" s="15">
        <v>2</v>
      </c>
      <c r="H36" s="15" t="s">
        <v>35</v>
      </c>
      <c r="I36" s="15" t="s">
        <v>35</v>
      </c>
      <c r="J36" s="15" t="s">
        <v>35</v>
      </c>
      <c r="K36" s="15" t="s">
        <v>35</v>
      </c>
    </row>
    <row r="37" spans="1:11" ht="10.9" hidden="1" customHeight="1" x14ac:dyDescent="0.25">
      <c r="A37" s="9" t="s">
        <v>7</v>
      </c>
      <c r="B37" s="14">
        <f t="shared" si="6"/>
        <v>11</v>
      </c>
      <c r="C37" s="15">
        <v>7</v>
      </c>
      <c r="D37" s="15">
        <v>2</v>
      </c>
      <c r="E37" s="15">
        <v>1</v>
      </c>
      <c r="F37" s="15">
        <v>1</v>
      </c>
      <c r="G37" s="15" t="s">
        <v>35</v>
      </c>
      <c r="H37" s="15" t="s">
        <v>35</v>
      </c>
      <c r="I37" s="15" t="s">
        <v>35</v>
      </c>
      <c r="J37" s="15" t="s">
        <v>35</v>
      </c>
      <c r="K37" s="15" t="s">
        <v>35</v>
      </c>
    </row>
    <row r="38" spans="1:11" ht="10.9" hidden="1" customHeight="1" x14ac:dyDescent="0.25">
      <c r="A38" s="9" t="s">
        <v>21</v>
      </c>
      <c r="B38" s="14">
        <f t="shared" si="6"/>
        <v>91</v>
      </c>
      <c r="C38" s="15">
        <v>63</v>
      </c>
      <c r="D38" s="15">
        <v>4</v>
      </c>
      <c r="E38" s="15">
        <v>4</v>
      </c>
      <c r="F38" s="15">
        <v>20</v>
      </c>
      <c r="G38" s="15">
        <v>5</v>
      </c>
      <c r="H38" s="15">
        <v>1</v>
      </c>
      <c r="I38" s="15" t="s">
        <v>37</v>
      </c>
      <c r="J38" s="15" t="s">
        <v>35</v>
      </c>
      <c r="K38" s="15" t="s">
        <v>35</v>
      </c>
    </row>
    <row r="39" spans="1:11" ht="10.9" hidden="1" customHeight="1" x14ac:dyDescent="0.25">
      <c r="A39" s="9" t="s">
        <v>5</v>
      </c>
      <c r="B39" s="14">
        <f t="shared" si="6"/>
        <v>36</v>
      </c>
      <c r="C39" s="15">
        <v>17</v>
      </c>
      <c r="D39" s="15">
        <v>4</v>
      </c>
      <c r="E39" s="15">
        <v>15</v>
      </c>
      <c r="F39" s="15" t="s">
        <v>35</v>
      </c>
      <c r="G39" s="15" t="s">
        <v>35</v>
      </c>
      <c r="H39" s="15" t="s">
        <v>35</v>
      </c>
      <c r="I39" s="15" t="s">
        <v>38</v>
      </c>
      <c r="J39" s="15">
        <v>1</v>
      </c>
      <c r="K39" s="15">
        <v>3</v>
      </c>
    </row>
    <row r="40" spans="1:11" ht="10.9" hidden="1" customHeight="1" x14ac:dyDescent="0.25">
      <c r="A40" s="9" t="s">
        <v>22</v>
      </c>
      <c r="B40" s="14">
        <f t="shared" si="6"/>
        <v>39</v>
      </c>
      <c r="C40" s="15">
        <v>20</v>
      </c>
      <c r="D40" s="15">
        <v>9</v>
      </c>
      <c r="E40" s="15">
        <v>6</v>
      </c>
      <c r="F40" s="15">
        <v>4</v>
      </c>
      <c r="G40" s="15">
        <v>1</v>
      </c>
      <c r="H40" s="15">
        <v>2</v>
      </c>
      <c r="I40" s="15" t="s">
        <v>37</v>
      </c>
      <c r="J40" s="15">
        <v>3</v>
      </c>
      <c r="K40" s="15">
        <v>3</v>
      </c>
    </row>
    <row r="41" spans="1:11" ht="10.9" hidden="1" customHeight="1" x14ac:dyDescent="0.25">
      <c r="A41" s="9" t="s">
        <v>4</v>
      </c>
      <c r="B41" s="14">
        <f t="shared" si="6"/>
        <v>78</v>
      </c>
      <c r="C41" s="15">
        <v>78</v>
      </c>
      <c r="D41" s="15" t="s">
        <v>35</v>
      </c>
      <c r="E41" s="15" t="s">
        <v>35</v>
      </c>
      <c r="F41" s="15" t="s">
        <v>35</v>
      </c>
      <c r="G41" s="15" t="s">
        <v>35</v>
      </c>
      <c r="H41" s="15" t="s">
        <v>35</v>
      </c>
      <c r="I41" s="15" t="s">
        <v>38</v>
      </c>
      <c r="J41" s="15" t="s">
        <v>35</v>
      </c>
      <c r="K41" s="15" t="s">
        <v>35</v>
      </c>
    </row>
    <row r="42" spans="1:11" ht="10.9" hidden="1" customHeight="1" x14ac:dyDescent="0.25">
      <c r="A42" s="9" t="s">
        <v>8</v>
      </c>
      <c r="B42" s="14">
        <f t="shared" si="6"/>
        <v>25</v>
      </c>
      <c r="C42" s="15">
        <v>20</v>
      </c>
      <c r="D42" s="15">
        <v>4</v>
      </c>
      <c r="E42" s="15" t="s">
        <v>35</v>
      </c>
      <c r="F42" s="15">
        <v>1</v>
      </c>
      <c r="G42" s="15" t="s">
        <v>35</v>
      </c>
      <c r="H42" s="15" t="s">
        <v>35</v>
      </c>
      <c r="I42" s="15" t="s">
        <v>37</v>
      </c>
      <c r="J42" s="15" t="s">
        <v>35</v>
      </c>
      <c r="K42" s="15" t="s">
        <v>35</v>
      </c>
    </row>
    <row r="43" spans="1:11" ht="10.9" hidden="1" customHeight="1" x14ac:dyDescent="0.25">
      <c r="A43" s="9" t="s">
        <v>23</v>
      </c>
      <c r="B43" s="14">
        <f t="shared" si="6"/>
        <v>22</v>
      </c>
      <c r="C43" s="15">
        <v>16</v>
      </c>
      <c r="D43" s="15">
        <v>2</v>
      </c>
      <c r="E43" s="15">
        <v>3</v>
      </c>
      <c r="F43" s="15">
        <v>1</v>
      </c>
      <c r="G43" s="15">
        <v>1</v>
      </c>
      <c r="H43" s="15" t="s">
        <v>35</v>
      </c>
      <c r="I43" s="15" t="s">
        <v>35</v>
      </c>
      <c r="J43" s="15" t="s">
        <v>35</v>
      </c>
      <c r="K43" s="15" t="s">
        <v>35</v>
      </c>
    </row>
    <row r="44" spans="1:11" ht="10.9" hidden="1" customHeight="1" x14ac:dyDescent="0.25">
      <c r="A44" s="9" t="s">
        <v>2</v>
      </c>
      <c r="B44" s="14">
        <f t="shared" si="6"/>
        <v>1</v>
      </c>
      <c r="C44" s="15">
        <v>1</v>
      </c>
      <c r="D44" s="15" t="s">
        <v>35</v>
      </c>
      <c r="E44" s="15" t="s">
        <v>35</v>
      </c>
      <c r="F44" s="15" t="s">
        <v>35</v>
      </c>
      <c r="G44" s="15" t="s">
        <v>35</v>
      </c>
      <c r="H44" s="15" t="s">
        <v>35</v>
      </c>
      <c r="I44" s="15" t="s">
        <v>35</v>
      </c>
      <c r="J44" s="15" t="s">
        <v>35</v>
      </c>
      <c r="K44" s="15" t="s">
        <v>35</v>
      </c>
    </row>
    <row r="45" spans="1:11" ht="10.9" hidden="1" customHeight="1" x14ac:dyDescent="0.25">
      <c r="A45" s="10" t="s">
        <v>24</v>
      </c>
      <c r="B45" s="14">
        <f t="shared" si="6"/>
        <v>10</v>
      </c>
      <c r="C45" s="15">
        <v>9</v>
      </c>
      <c r="D45" s="15" t="s">
        <v>35</v>
      </c>
      <c r="E45" s="15" t="s">
        <v>35</v>
      </c>
      <c r="F45" s="15">
        <v>1</v>
      </c>
      <c r="G45" s="15">
        <v>1</v>
      </c>
      <c r="H45" s="15" t="s">
        <v>35</v>
      </c>
      <c r="I45" s="15" t="s">
        <v>35</v>
      </c>
      <c r="J45" s="15" t="s">
        <v>35</v>
      </c>
      <c r="K45" s="15" t="s">
        <v>35</v>
      </c>
    </row>
    <row r="46" spans="1:11" ht="10.9" hidden="1" customHeight="1" x14ac:dyDescent="0.25">
      <c r="A46" s="9" t="s">
        <v>25</v>
      </c>
      <c r="B46" s="14">
        <f t="shared" si="6"/>
        <v>106</v>
      </c>
      <c r="C46" s="15">
        <v>67</v>
      </c>
      <c r="D46" s="15">
        <v>28</v>
      </c>
      <c r="E46" s="15">
        <v>4</v>
      </c>
      <c r="F46" s="15">
        <v>7</v>
      </c>
      <c r="G46" s="15">
        <v>7</v>
      </c>
      <c r="H46" s="15" t="s">
        <v>35</v>
      </c>
      <c r="I46" s="15">
        <v>1</v>
      </c>
      <c r="J46" s="15">
        <v>6</v>
      </c>
      <c r="K46" s="15">
        <v>31</v>
      </c>
    </row>
    <row r="47" spans="1:11" ht="10.9" hidden="1" customHeight="1" x14ac:dyDescent="0.25">
      <c r="A47" s="9" t="s">
        <v>6</v>
      </c>
      <c r="B47" s="14">
        <f t="shared" si="6"/>
        <v>19</v>
      </c>
      <c r="C47" s="15">
        <v>8</v>
      </c>
      <c r="D47" s="15">
        <v>6</v>
      </c>
      <c r="E47" s="15">
        <v>4</v>
      </c>
      <c r="F47" s="15">
        <v>1</v>
      </c>
      <c r="G47" s="15" t="s">
        <v>35</v>
      </c>
      <c r="H47" s="15">
        <v>5</v>
      </c>
      <c r="I47" s="15" t="s">
        <v>35</v>
      </c>
      <c r="J47" s="15">
        <v>2</v>
      </c>
      <c r="K47" s="15" t="s">
        <v>35</v>
      </c>
    </row>
    <row r="48" spans="1:11" ht="10.9" hidden="1" customHeight="1" x14ac:dyDescent="0.25">
      <c r="A48" s="9" t="s">
        <v>3</v>
      </c>
      <c r="B48" s="14">
        <f t="shared" si="6"/>
        <v>60</v>
      </c>
      <c r="C48" s="15">
        <v>10</v>
      </c>
      <c r="D48" s="15">
        <v>10</v>
      </c>
      <c r="E48" s="15">
        <v>30</v>
      </c>
      <c r="F48" s="15">
        <v>10</v>
      </c>
      <c r="G48" s="15">
        <v>10</v>
      </c>
      <c r="H48" s="15" t="s">
        <v>35</v>
      </c>
      <c r="I48" s="15">
        <v>10</v>
      </c>
      <c r="J48" s="15" t="s">
        <v>35</v>
      </c>
      <c r="K48" s="15">
        <v>2</v>
      </c>
    </row>
    <row r="49" spans="1:11" ht="10.9" hidden="1" customHeight="1" x14ac:dyDescent="0.2">
      <c r="A49" s="18">
        <v>2020</v>
      </c>
      <c r="B49" s="28"/>
      <c r="C49" s="28"/>
      <c r="D49" s="19"/>
      <c r="E49" s="19"/>
      <c r="F49" s="19"/>
      <c r="G49" s="19"/>
      <c r="H49" s="19"/>
      <c r="I49" s="19"/>
      <c r="J49" s="19"/>
      <c r="K49" s="19"/>
    </row>
    <row r="50" spans="1:11" ht="10.9" hidden="1" customHeight="1" x14ac:dyDescent="0.2">
      <c r="A50" s="54" t="s">
        <v>0</v>
      </c>
      <c r="B50" s="55">
        <f t="shared" ref="B50:B63" si="7">SUM(C50:F50)</f>
        <v>563</v>
      </c>
      <c r="C50" s="55">
        <f>SUM(C51:C63)</f>
        <v>378</v>
      </c>
      <c r="D50" s="55">
        <f t="shared" ref="D50:F50" si="8">SUM(D51:D63)</f>
        <v>59</v>
      </c>
      <c r="E50" s="55">
        <f t="shared" si="8"/>
        <v>45</v>
      </c>
      <c r="F50" s="55">
        <f t="shared" si="8"/>
        <v>81</v>
      </c>
      <c r="G50" s="55">
        <f t="shared" ref="G50:I50" si="9">SUM(G51:G63)</f>
        <v>22</v>
      </c>
      <c r="H50" s="55">
        <f t="shared" si="9"/>
        <v>6</v>
      </c>
      <c r="I50" s="55">
        <f t="shared" si="9"/>
        <v>9</v>
      </c>
      <c r="J50" s="55">
        <f t="shared" ref="J50:K50" si="10">SUM(J51:J63)</f>
        <v>21</v>
      </c>
      <c r="K50" s="55">
        <f t="shared" si="10"/>
        <v>42</v>
      </c>
    </row>
    <row r="51" spans="1:11" ht="10.9" hidden="1" customHeight="1" x14ac:dyDescent="0.2">
      <c r="A51" s="56" t="s">
        <v>1</v>
      </c>
      <c r="B51" s="55">
        <f t="shared" si="7"/>
        <v>66</v>
      </c>
      <c r="C51" s="131">
        <v>47</v>
      </c>
      <c r="D51" s="132">
        <v>9</v>
      </c>
      <c r="E51" s="133">
        <v>5</v>
      </c>
      <c r="F51" s="135">
        <v>5</v>
      </c>
      <c r="G51" s="136">
        <v>5</v>
      </c>
      <c r="H51" s="132">
        <v>1</v>
      </c>
      <c r="I51" s="134" t="s">
        <v>35</v>
      </c>
      <c r="J51" s="57">
        <v>1</v>
      </c>
      <c r="K51" s="132" t="s">
        <v>35</v>
      </c>
    </row>
    <row r="52" spans="1:11" ht="10.9" hidden="1" customHeight="1" x14ac:dyDescent="0.2">
      <c r="A52" s="56" t="s">
        <v>7</v>
      </c>
      <c r="B52" s="55">
        <f t="shared" si="7"/>
        <v>26</v>
      </c>
      <c r="C52" s="131">
        <v>20</v>
      </c>
      <c r="D52" s="132">
        <v>4</v>
      </c>
      <c r="E52" s="133">
        <v>2</v>
      </c>
      <c r="F52" s="135" t="s">
        <v>36</v>
      </c>
      <c r="G52" s="136" t="s">
        <v>36</v>
      </c>
      <c r="H52" s="132" t="s">
        <v>36</v>
      </c>
      <c r="I52" s="134" t="s">
        <v>36</v>
      </c>
      <c r="J52" s="57" t="s">
        <v>35</v>
      </c>
      <c r="K52" s="132">
        <v>1</v>
      </c>
    </row>
    <row r="53" spans="1:11" ht="10.9" hidden="1" customHeight="1" x14ac:dyDescent="0.2">
      <c r="A53" s="56" t="s">
        <v>21</v>
      </c>
      <c r="B53" s="55">
        <f t="shared" si="7"/>
        <v>73</v>
      </c>
      <c r="C53" s="131">
        <v>41</v>
      </c>
      <c r="D53" s="132">
        <v>4</v>
      </c>
      <c r="E53" s="133">
        <v>3</v>
      </c>
      <c r="F53" s="135">
        <v>25</v>
      </c>
      <c r="G53" s="136">
        <v>4</v>
      </c>
      <c r="H53" s="132">
        <v>1</v>
      </c>
      <c r="I53" s="134" t="s">
        <v>35</v>
      </c>
      <c r="J53" s="57" t="s">
        <v>35</v>
      </c>
      <c r="K53" s="132">
        <v>1</v>
      </c>
    </row>
    <row r="54" spans="1:11" ht="10.9" hidden="1" customHeight="1" x14ac:dyDescent="0.2">
      <c r="A54" s="56" t="s">
        <v>5</v>
      </c>
      <c r="B54" s="55">
        <f t="shared" si="7"/>
        <v>27</v>
      </c>
      <c r="C54" s="131">
        <v>16</v>
      </c>
      <c r="D54" s="132">
        <v>1</v>
      </c>
      <c r="E54" s="133">
        <v>1</v>
      </c>
      <c r="F54" s="135">
        <v>9</v>
      </c>
      <c r="G54" s="136" t="s">
        <v>35</v>
      </c>
      <c r="H54" s="132" t="s">
        <v>35</v>
      </c>
      <c r="I54" s="134">
        <v>1</v>
      </c>
      <c r="J54" s="57">
        <v>3</v>
      </c>
      <c r="K54" s="132">
        <v>2</v>
      </c>
    </row>
    <row r="55" spans="1:11" ht="10.9" hidden="1" customHeight="1" x14ac:dyDescent="0.2">
      <c r="A55" s="56" t="s">
        <v>22</v>
      </c>
      <c r="B55" s="55">
        <f t="shared" si="7"/>
        <v>92</v>
      </c>
      <c r="C55" s="131">
        <v>54</v>
      </c>
      <c r="D55" s="132">
        <v>18</v>
      </c>
      <c r="E55" s="133">
        <v>5</v>
      </c>
      <c r="F55" s="135">
        <v>15</v>
      </c>
      <c r="G55" s="136">
        <v>5</v>
      </c>
      <c r="H55" s="132" t="s">
        <v>35</v>
      </c>
      <c r="I55" s="134">
        <v>3</v>
      </c>
      <c r="J55" s="57">
        <v>8</v>
      </c>
      <c r="K55" s="132">
        <v>3</v>
      </c>
    </row>
    <row r="56" spans="1:11" ht="10.9" hidden="1" customHeight="1" x14ac:dyDescent="0.2">
      <c r="A56" s="56" t="s">
        <v>4</v>
      </c>
      <c r="B56" s="55">
        <f t="shared" si="7"/>
        <v>34</v>
      </c>
      <c r="C56" s="131">
        <v>30</v>
      </c>
      <c r="D56" s="132">
        <v>2</v>
      </c>
      <c r="E56" s="133">
        <v>1</v>
      </c>
      <c r="F56" s="135">
        <v>1</v>
      </c>
      <c r="G56" s="136" t="s">
        <v>35</v>
      </c>
      <c r="H56" s="132">
        <v>1</v>
      </c>
      <c r="I56" s="134" t="s">
        <v>35</v>
      </c>
      <c r="J56" s="57" t="s">
        <v>35</v>
      </c>
      <c r="K56" s="132" t="s">
        <v>35</v>
      </c>
    </row>
    <row r="57" spans="1:11" ht="10.9" hidden="1" customHeight="1" x14ac:dyDescent="0.2">
      <c r="A57" s="56" t="s">
        <v>8</v>
      </c>
      <c r="B57" s="55">
        <f t="shared" si="7"/>
        <v>24</v>
      </c>
      <c r="C57" s="131">
        <v>22</v>
      </c>
      <c r="D57" s="132">
        <v>2</v>
      </c>
      <c r="E57" s="133" t="s">
        <v>35</v>
      </c>
      <c r="F57" s="135" t="s">
        <v>35</v>
      </c>
      <c r="G57" s="136" t="s">
        <v>35</v>
      </c>
      <c r="H57" s="132" t="s">
        <v>35</v>
      </c>
      <c r="I57" s="134" t="s">
        <v>35</v>
      </c>
      <c r="J57" s="57" t="s">
        <v>35</v>
      </c>
      <c r="K57" s="132" t="s">
        <v>35</v>
      </c>
    </row>
    <row r="58" spans="1:11" ht="10.9" hidden="1" customHeight="1" x14ac:dyDescent="0.2">
      <c r="A58" s="56" t="s">
        <v>23</v>
      </c>
      <c r="B58" s="55">
        <f t="shared" si="7"/>
        <v>23</v>
      </c>
      <c r="C58" s="131">
        <v>23</v>
      </c>
      <c r="D58" s="132" t="s">
        <v>35</v>
      </c>
      <c r="E58" s="133" t="s">
        <v>35</v>
      </c>
      <c r="F58" s="135" t="s">
        <v>35</v>
      </c>
      <c r="G58" s="136" t="s">
        <v>35</v>
      </c>
      <c r="H58" s="132" t="s">
        <v>35</v>
      </c>
      <c r="I58" s="134" t="s">
        <v>35</v>
      </c>
      <c r="J58" s="57">
        <v>1</v>
      </c>
      <c r="K58" s="132">
        <v>2</v>
      </c>
    </row>
    <row r="59" spans="1:11" ht="10.9" hidden="1" customHeight="1" x14ac:dyDescent="0.2">
      <c r="A59" s="56" t="s">
        <v>2</v>
      </c>
      <c r="B59" s="55">
        <f t="shared" si="7"/>
        <v>0</v>
      </c>
      <c r="C59" s="131" t="s">
        <v>35</v>
      </c>
      <c r="D59" s="132" t="s">
        <v>35</v>
      </c>
      <c r="E59" s="133" t="s">
        <v>35</v>
      </c>
      <c r="F59" s="135" t="s">
        <v>35</v>
      </c>
      <c r="G59" s="136" t="s">
        <v>35</v>
      </c>
      <c r="H59" s="132" t="s">
        <v>35</v>
      </c>
      <c r="I59" s="134" t="s">
        <v>35</v>
      </c>
      <c r="J59" s="57" t="s">
        <v>35</v>
      </c>
      <c r="K59" s="132" t="s">
        <v>35</v>
      </c>
    </row>
    <row r="60" spans="1:11" ht="10.9" hidden="1" customHeight="1" x14ac:dyDescent="0.2">
      <c r="A60" s="58" t="s">
        <v>24</v>
      </c>
      <c r="B60" s="55">
        <f t="shared" si="7"/>
        <v>14</v>
      </c>
      <c r="C60" s="131">
        <v>11</v>
      </c>
      <c r="D60" s="132">
        <v>1</v>
      </c>
      <c r="E60" s="133">
        <v>1</v>
      </c>
      <c r="F60" s="135">
        <v>1</v>
      </c>
      <c r="G60" s="136" t="s">
        <v>35</v>
      </c>
      <c r="H60" s="132">
        <v>1</v>
      </c>
      <c r="I60" s="134" t="s">
        <v>35</v>
      </c>
      <c r="J60" s="57" t="s">
        <v>35</v>
      </c>
      <c r="K60" s="132" t="s">
        <v>35</v>
      </c>
    </row>
    <row r="61" spans="1:11" ht="10.9" hidden="1" customHeight="1" x14ac:dyDescent="0.2">
      <c r="A61" s="56" t="s">
        <v>25</v>
      </c>
      <c r="B61" s="55">
        <f t="shared" si="7"/>
        <v>127</v>
      </c>
      <c r="C61" s="131">
        <v>84</v>
      </c>
      <c r="D61" s="132">
        <v>11</v>
      </c>
      <c r="E61" s="133">
        <v>15</v>
      </c>
      <c r="F61" s="135">
        <v>17</v>
      </c>
      <c r="G61" s="136">
        <v>1</v>
      </c>
      <c r="H61" s="132" t="s">
        <v>35</v>
      </c>
      <c r="I61" s="134" t="s">
        <v>35</v>
      </c>
      <c r="J61" s="57">
        <v>6</v>
      </c>
      <c r="K61" s="132">
        <v>25</v>
      </c>
    </row>
    <row r="62" spans="1:11" ht="10.9" hidden="1" customHeight="1" x14ac:dyDescent="0.2">
      <c r="A62" s="56" t="s">
        <v>6</v>
      </c>
      <c r="B62" s="55">
        <f t="shared" si="7"/>
        <v>25</v>
      </c>
      <c r="C62" s="131">
        <v>20</v>
      </c>
      <c r="D62" s="132">
        <v>3</v>
      </c>
      <c r="E62" s="133">
        <v>1</v>
      </c>
      <c r="F62" s="135">
        <v>1</v>
      </c>
      <c r="G62" s="136">
        <v>1</v>
      </c>
      <c r="H62" s="132">
        <v>2</v>
      </c>
      <c r="I62" s="134">
        <v>2</v>
      </c>
      <c r="J62" s="57">
        <v>2</v>
      </c>
      <c r="K62" s="132">
        <v>8</v>
      </c>
    </row>
    <row r="63" spans="1:11" ht="10.9" hidden="1" customHeight="1" x14ac:dyDescent="0.2">
      <c r="A63" s="56" t="s">
        <v>3</v>
      </c>
      <c r="B63" s="55">
        <f t="shared" si="7"/>
        <v>32</v>
      </c>
      <c r="C63" s="131">
        <v>10</v>
      </c>
      <c r="D63" s="132">
        <v>4</v>
      </c>
      <c r="E63" s="133">
        <v>11</v>
      </c>
      <c r="F63" s="135">
        <v>7</v>
      </c>
      <c r="G63" s="136">
        <v>6</v>
      </c>
      <c r="H63" s="132" t="s">
        <v>35</v>
      </c>
      <c r="I63" s="134">
        <v>3</v>
      </c>
      <c r="J63" s="57" t="s">
        <v>35</v>
      </c>
      <c r="K63" s="132" t="s">
        <v>35</v>
      </c>
    </row>
    <row r="64" spans="1:11" ht="4.5" hidden="1" customHeight="1" x14ac:dyDescent="0.25">
      <c r="A64" s="11"/>
      <c r="B64" s="12"/>
      <c r="C64" s="12"/>
      <c r="D64" s="12"/>
      <c r="E64" s="12"/>
      <c r="F64" s="12"/>
      <c r="G64" s="12"/>
      <c r="H64" s="137"/>
      <c r="I64" s="12"/>
      <c r="J64" s="12"/>
      <c r="K64" s="137"/>
    </row>
    <row r="65" spans="1:13" ht="13.5" hidden="1" x14ac:dyDescent="0.25">
      <c r="A65" s="17" t="s">
        <v>34</v>
      </c>
      <c r="B65" s="13"/>
      <c r="C65" s="13"/>
      <c r="D65" s="13"/>
      <c r="E65" s="13"/>
      <c r="F65" s="16"/>
      <c r="G65" s="13"/>
      <c r="H65" s="13"/>
      <c r="I65" s="13"/>
      <c r="J65" s="13"/>
      <c r="K65" s="16"/>
    </row>
    <row r="66" spans="1:13" hidden="1" x14ac:dyDescent="0.2"/>
    <row r="67" spans="1:13" hidden="1" x14ac:dyDescent="0.2"/>
    <row r="68" spans="1:13" hidden="1" x14ac:dyDescent="0.2"/>
    <row r="69" spans="1:13" hidden="1" x14ac:dyDescent="0.2"/>
    <row r="70" spans="1:13" ht="12.95" customHeight="1" x14ac:dyDescent="0.25">
      <c r="A70" s="446" t="s">
        <v>191</v>
      </c>
      <c r="B70" s="446"/>
      <c r="C70" s="446"/>
      <c r="D70" s="446"/>
      <c r="E70" s="446"/>
      <c r="F70" s="446"/>
      <c r="G70" s="446"/>
      <c r="H70" s="446"/>
      <c r="I70" s="446"/>
      <c r="J70" s="446"/>
      <c r="K70" s="446"/>
    </row>
    <row r="71" spans="1:13" ht="12.95" customHeight="1" x14ac:dyDescent="0.25">
      <c r="A71" s="446" t="s">
        <v>262</v>
      </c>
      <c r="B71" s="446"/>
      <c r="C71" s="446"/>
      <c r="D71" s="446"/>
      <c r="E71" s="446"/>
      <c r="F71" s="446"/>
      <c r="G71" s="446"/>
      <c r="H71" s="446"/>
      <c r="I71" s="446"/>
      <c r="J71" s="446"/>
      <c r="K71" s="446"/>
    </row>
    <row r="72" spans="1:13" ht="5.0999999999999996" customHeight="1" x14ac:dyDescent="0.25">
      <c r="A72" s="321"/>
      <c r="B72" s="321"/>
      <c r="C72" s="321"/>
      <c r="D72" s="321"/>
      <c r="E72" s="321"/>
      <c r="F72" s="5"/>
      <c r="G72" s="5"/>
      <c r="H72" s="5"/>
      <c r="I72" s="5"/>
      <c r="J72" s="5"/>
      <c r="K72" s="343"/>
    </row>
    <row r="73" spans="1:13" ht="49.5" customHeight="1" x14ac:dyDescent="0.2">
      <c r="A73" s="346" t="s">
        <v>20</v>
      </c>
      <c r="B73" s="350" t="s">
        <v>41</v>
      </c>
      <c r="C73" s="30" t="s">
        <v>26</v>
      </c>
      <c r="D73" s="30" t="s">
        <v>27</v>
      </c>
      <c r="E73" s="210" t="s">
        <v>28</v>
      </c>
      <c r="F73" s="30" t="s">
        <v>228</v>
      </c>
      <c r="G73" s="30" t="s">
        <v>33</v>
      </c>
      <c r="H73" s="30" t="s">
        <v>229</v>
      </c>
      <c r="I73" s="30" t="s">
        <v>230</v>
      </c>
      <c r="J73" s="30" t="s">
        <v>231</v>
      </c>
      <c r="K73" s="210" t="s">
        <v>31</v>
      </c>
    </row>
    <row r="74" spans="1:13" ht="11.1" hidden="1" customHeight="1" x14ac:dyDescent="0.25">
      <c r="A74" s="347">
        <v>2017</v>
      </c>
      <c r="B74" s="351"/>
      <c r="C74" s="204"/>
      <c r="D74" s="204"/>
      <c r="E74" s="204"/>
      <c r="F74" s="204"/>
      <c r="G74" s="204"/>
      <c r="H74" s="204"/>
      <c r="I74" s="204"/>
      <c r="J74" s="204"/>
      <c r="K74" s="204"/>
    </row>
    <row r="75" spans="1:13" ht="11.1" hidden="1" customHeight="1" x14ac:dyDescent="0.25">
      <c r="A75" s="348" t="s">
        <v>144</v>
      </c>
      <c r="B75" s="352">
        <f>SUM(B76:B88)</f>
        <v>829</v>
      </c>
      <c r="C75" s="205">
        <f>SUM(C76:C88)</f>
        <v>383</v>
      </c>
      <c r="D75" s="205">
        <f t="shared" ref="D75:F75" si="11">SUM(D76:D88)</f>
        <v>101</v>
      </c>
      <c r="E75" s="205">
        <f t="shared" si="11"/>
        <v>37</v>
      </c>
      <c r="F75" s="205">
        <f t="shared" si="11"/>
        <v>110</v>
      </c>
      <c r="G75" s="205">
        <f>SUM(G76:G88)</f>
        <v>68</v>
      </c>
      <c r="H75" s="205">
        <f t="shared" ref="H75:K75" si="12">SUM(H76:H88)</f>
        <v>16</v>
      </c>
      <c r="I75" s="205">
        <f t="shared" si="12"/>
        <v>58</v>
      </c>
      <c r="J75" s="205">
        <f t="shared" si="12"/>
        <v>6</v>
      </c>
      <c r="K75" s="205">
        <f t="shared" si="12"/>
        <v>50</v>
      </c>
      <c r="M75" s="251"/>
    </row>
    <row r="76" spans="1:13" ht="11.1" hidden="1" customHeight="1" x14ac:dyDescent="0.25">
      <c r="A76" s="7" t="s">
        <v>1</v>
      </c>
      <c r="B76" s="352">
        <f t="shared" ref="B76:B88" si="13">SUM(C76:K76)</f>
        <v>59</v>
      </c>
      <c r="C76" s="206">
        <v>13</v>
      </c>
      <c r="D76" s="206">
        <v>12</v>
      </c>
      <c r="E76" s="206">
        <v>2</v>
      </c>
      <c r="F76" s="206">
        <v>8</v>
      </c>
      <c r="G76" s="206">
        <v>0</v>
      </c>
      <c r="H76" s="206">
        <v>1</v>
      </c>
      <c r="I76" s="206">
        <v>22</v>
      </c>
      <c r="J76" s="206">
        <v>0</v>
      </c>
      <c r="K76" s="206">
        <v>1</v>
      </c>
    </row>
    <row r="77" spans="1:13" ht="11.1" hidden="1" customHeight="1" x14ac:dyDescent="0.25">
      <c r="A77" s="7" t="s">
        <v>7</v>
      </c>
      <c r="B77" s="352">
        <f t="shared" si="13"/>
        <v>78</v>
      </c>
      <c r="C77" s="206">
        <v>32</v>
      </c>
      <c r="D77" s="206">
        <v>12</v>
      </c>
      <c r="E77" s="206">
        <v>2</v>
      </c>
      <c r="F77" s="206">
        <v>8</v>
      </c>
      <c r="G77" s="206">
        <v>0</v>
      </c>
      <c r="H77" s="206">
        <v>1</v>
      </c>
      <c r="I77" s="206">
        <v>22</v>
      </c>
      <c r="J77" s="206">
        <v>0</v>
      </c>
      <c r="K77" s="206">
        <v>1</v>
      </c>
      <c r="M77" s="251"/>
    </row>
    <row r="78" spans="1:13" ht="11.1" hidden="1" customHeight="1" x14ac:dyDescent="0.25">
      <c r="A78" s="7" t="s">
        <v>21</v>
      </c>
      <c r="B78" s="352">
        <f t="shared" si="13"/>
        <v>73</v>
      </c>
      <c r="C78" s="206">
        <v>33</v>
      </c>
      <c r="D78" s="206">
        <v>5</v>
      </c>
      <c r="E78" s="206">
        <v>3</v>
      </c>
      <c r="F78" s="206">
        <v>17</v>
      </c>
      <c r="G78" s="206">
        <v>5</v>
      </c>
      <c r="H78" s="206">
        <v>7</v>
      </c>
      <c r="I78" s="206">
        <v>1</v>
      </c>
      <c r="J78" s="206">
        <v>1</v>
      </c>
      <c r="K78" s="206">
        <v>1</v>
      </c>
    </row>
    <row r="79" spans="1:13" ht="11.1" hidden="1" customHeight="1" x14ac:dyDescent="0.25">
      <c r="A79" s="7" t="s">
        <v>5</v>
      </c>
      <c r="B79" s="352">
        <f t="shared" si="13"/>
        <v>133</v>
      </c>
      <c r="C79" s="206">
        <v>29</v>
      </c>
      <c r="D79" s="206">
        <v>4</v>
      </c>
      <c r="E79" s="206">
        <v>9</v>
      </c>
      <c r="F79" s="206">
        <v>41</v>
      </c>
      <c r="G79" s="206">
        <v>41</v>
      </c>
      <c r="H79" s="206">
        <v>2</v>
      </c>
      <c r="I79" s="206">
        <v>4</v>
      </c>
      <c r="J79" s="206">
        <v>3</v>
      </c>
      <c r="K79" s="206">
        <v>0</v>
      </c>
    </row>
    <row r="80" spans="1:13" ht="11.1" hidden="1" customHeight="1" x14ac:dyDescent="0.25">
      <c r="A80" s="7" t="s">
        <v>22</v>
      </c>
      <c r="B80" s="352">
        <f t="shared" si="13"/>
        <v>17</v>
      </c>
      <c r="C80" s="206">
        <v>1</v>
      </c>
      <c r="D80" s="206">
        <v>6</v>
      </c>
      <c r="E80" s="206">
        <v>0</v>
      </c>
      <c r="F80" s="206">
        <v>0</v>
      </c>
      <c r="G80" s="206">
        <v>0</v>
      </c>
      <c r="H80" s="206">
        <v>1</v>
      </c>
      <c r="I80" s="206">
        <v>7</v>
      </c>
      <c r="J80" s="206">
        <v>0</v>
      </c>
      <c r="K80" s="206">
        <v>2</v>
      </c>
    </row>
    <row r="81" spans="1:11" ht="11.1" hidden="1" customHeight="1" x14ac:dyDescent="0.25">
      <c r="A81" s="7" t="s">
        <v>4</v>
      </c>
      <c r="B81" s="352">
        <f t="shared" si="13"/>
        <v>133</v>
      </c>
      <c r="C81" s="206">
        <v>93</v>
      </c>
      <c r="D81" s="206">
        <v>10</v>
      </c>
      <c r="E81" s="206">
        <v>7</v>
      </c>
      <c r="F81" s="206">
        <v>15</v>
      </c>
      <c r="G81" s="206">
        <v>5</v>
      </c>
      <c r="H81" s="206">
        <v>1</v>
      </c>
      <c r="I81" s="206">
        <v>0</v>
      </c>
      <c r="J81" s="206">
        <v>0</v>
      </c>
      <c r="K81" s="206">
        <v>2</v>
      </c>
    </row>
    <row r="82" spans="1:11" ht="11.1" hidden="1" customHeight="1" x14ac:dyDescent="0.25">
      <c r="A82" s="7" t="s">
        <v>8</v>
      </c>
      <c r="B82" s="352">
        <f t="shared" si="13"/>
        <v>49</v>
      </c>
      <c r="C82" s="206">
        <v>36</v>
      </c>
      <c r="D82" s="206">
        <v>5</v>
      </c>
      <c r="E82" s="206">
        <v>2</v>
      </c>
      <c r="F82" s="206">
        <v>2</v>
      </c>
      <c r="G82" s="206">
        <v>2</v>
      </c>
      <c r="H82" s="206">
        <v>1</v>
      </c>
      <c r="I82" s="206">
        <v>0</v>
      </c>
      <c r="J82" s="206">
        <v>1</v>
      </c>
      <c r="K82" s="206">
        <v>0</v>
      </c>
    </row>
    <row r="83" spans="1:11" ht="11.1" hidden="1" customHeight="1" x14ac:dyDescent="0.25">
      <c r="A83" s="7" t="s">
        <v>23</v>
      </c>
      <c r="B83" s="352">
        <f t="shared" si="13"/>
        <v>22</v>
      </c>
      <c r="C83" s="206">
        <v>17</v>
      </c>
      <c r="D83" s="206">
        <v>3</v>
      </c>
      <c r="E83" s="206">
        <v>0</v>
      </c>
      <c r="F83" s="206">
        <v>0</v>
      </c>
      <c r="G83" s="206">
        <v>0</v>
      </c>
      <c r="H83" s="206">
        <v>0</v>
      </c>
      <c r="I83" s="206">
        <v>0</v>
      </c>
      <c r="J83" s="206">
        <v>0</v>
      </c>
      <c r="K83" s="206">
        <v>2</v>
      </c>
    </row>
    <row r="84" spans="1:11" ht="11.1" hidden="1" customHeight="1" x14ac:dyDescent="0.25">
      <c r="A84" s="7" t="s">
        <v>2</v>
      </c>
      <c r="B84" s="352">
        <f t="shared" si="13"/>
        <v>5</v>
      </c>
      <c r="C84" s="206">
        <v>1</v>
      </c>
      <c r="D84" s="206">
        <v>0</v>
      </c>
      <c r="E84" s="206">
        <v>0</v>
      </c>
      <c r="F84" s="206">
        <v>0</v>
      </c>
      <c r="G84" s="206">
        <v>0</v>
      </c>
      <c r="H84" s="206">
        <v>0</v>
      </c>
      <c r="I84" s="206">
        <v>0</v>
      </c>
      <c r="J84" s="206">
        <v>0</v>
      </c>
      <c r="K84" s="206">
        <v>4</v>
      </c>
    </row>
    <row r="85" spans="1:11" ht="11.1" hidden="1" customHeight="1" x14ac:dyDescent="0.25">
      <c r="A85" s="7" t="s">
        <v>24</v>
      </c>
      <c r="B85" s="352">
        <f t="shared" si="13"/>
        <v>24</v>
      </c>
      <c r="C85" s="206">
        <v>12</v>
      </c>
      <c r="D85" s="206">
        <v>2</v>
      </c>
      <c r="E85" s="206">
        <v>1</v>
      </c>
      <c r="F85" s="206">
        <v>3</v>
      </c>
      <c r="G85" s="206">
        <v>5</v>
      </c>
      <c r="H85" s="206">
        <v>1</v>
      </c>
      <c r="I85" s="206">
        <v>0</v>
      </c>
      <c r="J85" s="206">
        <v>0</v>
      </c>
      <c r="K85" s="206">
        <v>0</v>
      </c>
    </row>
    <row r="86" spans="1:11" ht="11.1" hidden="1" customHeight="1" x14ac:dyDescent="0.25">
      <c r="A86" s="7" t="s">
        <v>25</v>
      </c>
      <c r="B86" s="352">
        <f t="shared" si="13"/>
        <v>151</v>
      </c>
      <c r="C86" s="206">
        <v>76</v>
      </c>
      <c r="D86" s="206">
        <v>27</v>
      </c>
      <c r="E86" s="206">
        <v>2</v>
      </c>
      <c r="F86" s="206">
        <v>7</v>
      </c>
      <c r="G86" s="206">
        <v>7</v>
      </c>
      <c r="H86" s="206">
        <v>0</v>
      </c>
      <c r="I86" s="206">
        <v>1</v>
      </c>
      <c r="J86" s="206">
        <v>0</v>
      </c>
      <c r="K86" s="206">
        <v>31</v>
      </c>
    </row>
    <row r="87" spans="1:11" ht="11.1" hidden="1" customHeight="1" x14ac:dyDescent="0.25">
      <c r="A87" s="7" t="s">
        <v>6</v>
      </c>
      <c r="B87" s="352">
        <f t="shared" si="13"/>
        <v>70</v>
      </c>
      <c r="C87" s="206">
        <v>40</v>
      </c>
      <c r="D87" s="206">
        <v>10</v>
      </c>
      <c r="E87" s="206">
        <v>4</v>
      </c>
      <c r="F87" s="206">
        <v>8</v>
      </c>
      <c r="G87" s="206">
        <v>3</v>
      </c>
      <c r="H87" s="206">
        <v>1</v>
      </c>
      <c r="I87" s="206">
        <v>1</v>
      </c>
      <c r="J87" s="206">
        <v>1</v>
      </c>
      <c r="K87" s="206">
        <v>2</v>
      </c>
    </row>
    <row r="88" spans="1:11" ht="11.1" hidden="1" customHeight="1" x14ac:dyDescent="0.25">
      <c r="A88" s="7" t="s">
        <v>3</v>
      </c>
      <c r="B88" s="352">
        <f t="shared" si="13"/>
        <v>15</v>
      </c>
      <c r="C88" s="206">
        <v>0</v>
      </c>
      <c r="D88" s="206">
        <v>5</v>
      </c>
      <c r="E88" s="206">
        <v>5</v>
      </c>
      <c r="F88" s="206">
        <v>1</v>
      </c>
      <c r="G88" s="206">
        <v>0</v>
      </c>
      <c r="H88" s="206">
        <v>0</v>
      </c>
      <c r="I88" s="206">
        <v>0</v>
      </c>
      <c r="J88" s="206">
        <v>0</v>
      </c>
      <c r="K88" s="206">
        <v>4</v>
      </c>
    </row>
    <row r="89" spans="1:11" ht="11.1" hidden="1" customHeight="1" x14ac:dyDescent="0.2">
      <c r="A89" s="349">
        <v>2018</v>
      </c>
      <c r="B89" s="353"/>
      <c r="C89" s="207"/>
      <c r="D89" s="207"/>
      <c r="E89" s="207"/>
      <c r="F89" s="207"/>
      <c r="G89" s="207"/>
      <c r="H89" s="207"/>
      <c r="I89" s="207"/>
      <c r="J89" s="207"/>
      <c r="K89" s="207"/>
    </row>
    <row r="90" spans="1:11" ht="11.1" hidden="1" customHeight="1" x14ac:dyDescent="0.2">
      <c r="A90" s="348" t="s">
        <v>144</v>
      </c>
      <c r="B90" s="354">
        <f t="shared" ref="B90:J90" si="14">SUM(B91:B103)</f>
        <v>661</v>
      </c>
      <c r="C90" s="208">
        <f t="shared" si="14"/>
        <v>367</v>
      </c>
      <c r="D90" s="208">
        <f t="shared" si="14"/>
        <v>82</v>
      </c>
      <c r="E90" s="208">
        <f t="shared" si="14"/>
        <v>70</v>
      </c>
      <c r="F90" s="208">
        <f t="shared" si="14"/>
        <v>57</v>
      </c>
      <c r="G90" s="208">
        <f t="shared" si="14"/>
        <v>27</v>
      </c>
      <c r="H90" s="208">
        <f t="shared" si="14"/>
        <v>8</v>
      </c>
      <c r="I90" s="208">
        <f t="shared" si="14"/>
        <v>11</v>
      </c>
      <c r="J90" s="208">
        <f t="shared" si="14"/>
        <v>2</v>
      </c>
      <c r="K90" s="208">
        <f>SUM(K91:K103)</f>
        <v>37</v>
      </c>
    </row>
    <row r="91" spans="1:11" ht="11.1" hidden="1" customHeight="1" x14ac:dyDescent="0.2">
      <c r="A91" s="19" t="s">
        <v>1</v>
      </c>
      <c r="B91" s="354">
        <f t="shared" ref="B91:B103" si="15">SUM(C91:K91)</f>
        <v>80</v>
      </c>
      <c r="C91" s="209">
        <v>51</v>
      </c>
      <c r="D91" s="209">
        <v>13</v>
      </c>
      <c r="E91" s="209">
        <v>3</v>
      </c>
      <c r="F91" s="209">
        <v>11</v>
      </c>
      <c r="G91" s="209">
        <v>2</v>
      </c>
      <c r="H91" s="209">
        <v>0</v>
      </c>
      <c r="I91" s="209">
        <v>0</v>
      </c>
      <c r="J91" s="209">
        <v>0</v>
      </c>
      <c r="K91" s="209">
        <v>0</v>
      </c>
    </row>
    <row r="92" spans="1:11" ht="11.1" hidden="1" customHeight="1" x14ac:dyDescent="0.2">
      <c r="A92" s="19" t="s">
        <v>7</v>
      </c>
      <c r="B92" s="354">
        <f t="shared" si="15"/>
        <v>11</v>
      </c>
      <c r="C92" s="209">
        <v>7</v>
      </c>
      <c r="D92" s="209">
        <v>2</v>
      </c>
      <c r="E92" s="209">
        <v>1</v>
      </c>
      <c r="F92" s="209">
        <v>1</v>
      </c>
      <c r="G92" s="209">
        <v>0</v>
      </c>
      <c r="H92" s="209">
        <v>0</v>
      </c>
      <c r="I92" s="209">
        <v>0</v>
      </c>
      <c r="J92" s="209">
        <v>0</v>
      </c>
      <c r="K92" s="209">
        <v>0</v>
      </c>
    </row>
    <row r="93" spans="1:11" ht="11.1" hidden="1" customHeight="1" x14ac:dyDescent="0.2">
      <c r="A93" s="19" t="s">
        <v>21</v>
      </c>
      <c r="B93" s="354">
        <f t="shared" si="15"/>
        <v>98</v>
      </c>
      <c r="C93" s="209">
        <v>63</v>
      </c>
      <c r="D93" s="209">
        <v>4</v>
      </c>
      <c r="E93" s="209">
        <v>4</v>
      </c>
      <c r="F93" s="209">
        <v>20</v>
      </c>
      <c r="G93" s="209">
        <v>5</v>
      </c>
      <c r="H93" s="209">
        <v>1</v>
      </c>
      <c r="I93" s="209">
        <v>0</v>
      </c>
      <c r="J93" s="209">
        <v>1</v>
      </c>
      <c r="K93" s="209">
        <v>0</v>
      </c>
    </row>
    <row r="94" spans="1:11" ht="11.1" hidden="1" customHeight="1" x14ac:dyDescent="0.2">
      <c r="A94" s="19" t="s">
        <v>5</v>
      </c>
      <c r="B94" s="354">
        <f t="shared" si="15"/>
        <v>39</v>
      </c>
      <c r="C94" s="209">
        <v>17</v>
      </c>
      <c r="D94" s="209">
        <v>4</v>
      </c>
      <c r="E94" s="209">
        <v>15</v>
      </c>
      <c r="F94" s="209">
        <v>0</v>
      </c>
      <c r="G94" s="209">
        <v>0</v>
      </c>
      <c r="H94" s="209">
        <v>0</v>
      </c>
      <c r="I94" s="209">
        <v>0</v>
      </c>
      <c r="J94" s="209">
        <v>0</v>
      </c>
      <c r="K94" s="209">
        <v>3</v>
      </c>
    </row>
    <row r="95" spans="1:11" ht="11.1" hidden="1" customHeight="1" x14ac:dyDescent="0.2">
      <c r="A95" s="19" t="s">
        <v>22</v>
      </c>
      <c r="B95" s="354">
        <f t="shared" si="15"/>
        <v>46</v>
      </c>
      <c r="C95" s="209">
        <v>20</v>
      </c>
      <c r="D95" s="209">
        <v>9</v>
      </c>
      <c r="E95" s="209">
        <v>6</v>
      </c>
      <c r="F95" s="209">
        <v>4</v>
      </c>
      <c r="G95" s="209">
        <v>1</v>
      </c>
      <c r="H95" s="209">
        <v>2</v>
      </c>
      <c r="I95" s="209">
        <v>0</v>
      </c>
      <c r="J95" s="209">
        <v>1</v>
      </c>
      <c r="K95" s="209">
        <v>3</v>
      </c>
    </row>
    <row r="96" spans="1:11" ht="11.1" hidden="1" customHeight="1" x14ac:dyDescent="0.2">
      <c r="A96" s="19" t="s">
        <v>4</v>
      </c>
      <c r="B96" s="354">
        <f t="shared" si="15"/>
        <v>78</v>
      </c>
      <c r="C96" s="209">
        <v>78</v>
      </c>
      <c r="D96" s="209">
        <v>0</v>
      </c>
      <c r="E96" s="209">
        <v>0</v>
      </c>
      <c r="F96" s="209">
        <v>0</v>
      </c>
      <c r="G96" s="209">
        <v>0</v>
      </c>
      <c r="H96" s="209">
        <v>0</v>
      </c>
      <c r="I96" s="209">
        <v>0</v>
      </c>
      <c r="J96" s="209">
        <v>0</v>
      </c>
      <c r="K96" s="209">
        <v>0</v>
      </c>
    </row>
    <row r="97" spans="1:13" ht="11.1" hidden="1" customHeight="1" x14ac:dyDescent="0.2">
      <c r="A97" s="19" t="s">
        <v>8</v>
      </c>
      <c r="B97" s="354">
        <f t="shared" si="15"/>
        <v>25</v>
      </c>
      <c r="C97" s="209">
        <v>20</v>
      </c>
      <c r="D97" s="209">
        <v>4</v>
      </c>
      <c r="E97" s="209">
        <v>0</v>
      </c>
      <c r="F97" s="209">
        <v>1</v>
      </c>
      <c r="G97" s="209">
        <v>0</v>
      </c>
      <c r="H97" s="209">
        <v>0</v>
      </c>
      <c r="I97" s="209">
        <v>0</v>
      </c>
      <c r="J97" s="209">
        <v>0</v>
      </c>
      <c r="K97" s="209">
        <v>0</v>
      </c>
    </row>
    <row r="98" spans="1:13" ht="11.1" hidden="1" customHeight="1" x14ac:dyDescent="0.2">
      <c r="A98" s="19" t="s">
        <v>23</v>
      </c>
      <c r="B98" s="354">
        <f t="shared" si="15"/>
        <v>23</v>
      </c>
      <c r="C98" s="209">
        <v>16</v>
      </c>
      <c r="D98" s="209">
        <v>2</v>
      </c>
      <c r="E98" s="209">
        <v>3</v>
      </c>
      <c r="F98" s="209">
        <v>1</v>
      </c>
      <c r="G98" s="209">
        <v>1</v>
      </c>
      <c r="H98" s="209">
        <v>0</v>
      </c>
      <c r="I98" s="209">
        <v>0</v>
      </c>
      <c r="J98" s="209">
        <v>0</v>
      </c>
      <c r="K98" s="209">
        <v>0</v>
      </c>
    </row>
    <row r="99" spans="1:13" ht="11.1" hidden="1" customHeight="1" x14ac:dyDescent="0.2">
      <c r="A99" s="19" t="s">
        <v>2</v>
      </c>
      <c r="B99" s="354">
        <f t="shared" si="15"/>
        <v>1</v>
      </c>
      <c r="C99" s="209">
        <v>1</v>
      </c>
      <c r="D99" s="209">
        <v>0</v>
      </c>
      <c r="E99" s="209">
        <v>0</v>
      </c>
      <c r="F99" s="209">
        <v>0</v>
      </c>
      <c r="G99" s="209">
        <v>0</v>
      </c>
      <c r="H99" s="209">
        <v>0</v>
      </c>
      <c r="I99" s="209">
        <v>0</v>
      </c>
      <c r="J99" s="209">
        <v>0</v>
      </c>
      <c r="K99" s="209">
        <v>0</v>
      </c>
    </row>
    <row r="100" spans="1:13" ht="11.1" hidden="1" customHeight="1" x14ac:dyDescent="0.2">
      <c r="A100" s="19" t="s">
        <v>24</v>
      </c>
      <c r="B100" s="354">
        <f t="shared" si="15"/>
        <v>11</v>
      </c>
      <c r="C100" s="209">
        <v>9</v>
      </c>
      <c r="D100" s="209">
        <v>0</v>
      </c>
      <c r="E100" s="209">
        <v>0</v>
      </c>
      <c r="F100" s="209">
        <v>1</v>
      </c>
      <c r="G100" s="209">
        <v>1</v>
      </c>
      <c r="H100" s="209">
        <v>0</v>
      </c>
      <c r="I100" s="209">
        <v>0</v>
      </c>
      <c r="J100" s="209">
        <v>0</v>
      </c>
      <c r="K100" s="209">
        <v>0</v>
      </c>
    </row>
    <row r="101" spans="1:13" ht="11.1" hidden="1" customHeight="1" x14ac:dyDescent="0.2">
      <c r="A101" s="19" t="s">
        <v>25</v>
      </c>
      <c r="B101" s="354">
        <f t="shared" si="15"/>
        <v>145</v>
      </c>
      <c r="C101" s="209">
        <v>67</v>
      </c>
      <c r="D101" s="209">
        <v>28</v>
      </c>
      <c r="E101" s="209">
        <v>4</v>
      </c>
      <c r="F101" s="209">
        <v>7</v>
      </c>
      <c r="G101" s="209">
        <v>7</v>
      </c>
      <c r="H101" s="209">
        <v>0</v>
      </c>
      <c r="I101" s="209">
        <v>1</v>
      </c>
      <c r="J101" s="209">
        <v>0</v>
      </c>
      <c r="K101" s="209">
        <v>31</v>
      </c>
    </row>
    <row r="102" spans="1:13" ht="11.1" hidden="1" customHeight="1" x14ac:dyDescent="0.2">
      <c r="A102" s="19" t="s">
        <v>6</v>
      </c>
      <c r="B102" s="354">
        <f t="shared" si="15"/>
        <v>24</v>
      </c>
      <c r="C102" s="209">
        <v>8</v>
      </c>
      <c r="D102" s="209">
        <v>6</v>
      </c>
      <c r="E102" s="209">
        <v>4</v>
      </c>
      <c r="F102" s="209">
        <v>1</v>
      </c>
      <c r="G102" s="209">
        <v>0</v>
      </c>
      <c r="H102" s="209">
        <v>5</v>
      </c>
      <c r="I102" s="209">
        <v>0</v>
      </c>
      <c r="J102" s="209">
        <v>0</v>
      </c>
      <c r="K102" s="209">
        <v>0</v>
      </c>
    </row>
    <row r="103" spans="1:13" ht="11.1" hidden="1" customHeight="1" x14ac:dyDescent="0.2">
      <c r="A103" s="19" t="s">
        <v>3</v>
      </c>
      <c r="B103" s="354">
        <f t="shared" si="15"/>
        <v>80</v>
      </c>
      <c r="C103" s="209">
        <v>10</v>
      </c>
      <c r="D103" s="209">
        <v>10</v>
      </c>
      <c r="E103" s="209">
        <v>30</v>
      </c>
      <c r="F103" s="209">
        <v>10</v>
      </c>
      <c r="G103" s="209">
        <v>10</v>
      </c>
      <c r="H103" s="209">
        <v>0</v>
      </c>
      <c r="I103" s="209">
        <v>10</v>
      </c>
      <c r="J103" s="209">
        <v>0</v>
      </c>
      <c r="K103" s="209">
        <v>0</v>
      </c>
    </row>
    <row r="104" spans="1:13" ht="5.0999999999999996" customHeight="1" x14ac:dyDescent="0.2">
      <c r="A104" s="19"/>
      <c r="B104" s="354"/>
      <c r="C104" s="209"/>
      <c r="D104" s="209"/>
      <c r="E104" s="209"/>
      <c r="F104" s="209"/>
      <c r="G104" s="209"/>
      <c r="H104" s="209"/>
      <c r="I104" s="209"/>
      <c r="J104" s="209"/>
      <c r="K104" s="209"/>
    </row>
    <row r="105" spans="1:13" ht="11.1" customHeight="1" x14ac:dyDescent="0.25">
      <c r="A105" s="347">
        <v>2019</v>
      </c>
      <c r="B105" s="351"/>
      <c r="C105" s="204"/>
      <c r="D105" s="204"/>
      <c r="E105" s="204"/>
      <c r="F105" s="204"/>
      <c r="G105" s="204"/>
      <c r="H105" s="204"/>
      <c r="I105" s="204"/>
      <c r="J105" s="204"/>
      <c r="K105" s="204"/>
    </row>
    <row r="106" spans="1:13" ht="11.1" customHeight="1" x14ac:dyDescent="0.25">
      <c r="A106" s="348" t="s">
        <v>144</v>
      </c>
      <c r="B106" s="355">
        <f>SUM(B107:B119)</f>
        <v>663</v>
      </c>
      <c r="C106" s="337">
        <f>SUM(C107:C119)</f>
        <v>378</v>
      </c>
      <c r="D106" s="337">
        <f t="shared" ref="D106:K106" si="16">SUM(D107:D119)</f>
        <v>59</v>
      </c>
      <c r="E106" s="337">
        <f t="shared" si="16"/>
        <v>45</v>
      </c>
      <c r="F106" s="337">
        <f t="shared" si="16"/>
        <v>81</v>
      </c>
      <c r="G106" s="337">
        <f t="shared" si="16"/>
        <v>22</v>
      </c>
      <c r="H106" s="337">
        <f t="shared" si="16"/>
        <v>6</v>
      </c>
      <c r="I106" s="337">
        <f t="shared" si="16"/>
        <v>9</v>
      </c>
      <c r="J106" s="337">
        <f t="shared" si="16"/>
        <v>21</v>
      </c>
      <c r="K106" s="337">
        <f t="shared" si="16"/>
        <v>42</v>
      </c>
    </row>
    <row r="107" spans="1:13" ht="11.1" customHeight="1" x14ac:dyDescent="0.25">
      <c r="A107" s="7" t="s">
        <v>1</v>
      </c>
      <c r="B107" s="355">
        <f t="shared" ref="B107:B119" si="17">SUM(C107:K107)</f>
        <v>73</v>
      </c>
      <c r="C107" s="338">
        <v>47</v>
      </c>
      <c r="D107" s="338">
        <v>9</v>
      </c>
      <c r="E107" s="338">
        <v>5</v>
      </c>
      <c r="F107" s="338">
        <v>5</v>
      </c>
      <c r="G107" s="338">
        <v>5</v>
      </c>
      <c r="H107" s="338">
        <v>1</v>
      </c>
      <c r="I107" s="338">
        <v>0</v>
      </c>
      <c r="J107" s="338">
        <v>1</v>
      </c>
      <c r="K107" s="338">
        <v>0</v>
      </c>
      <c r="M107" s="251"/>
    </row>
    <row r="108" spans="1:13" ht="11.1" customHeight="1" x14ac:dyDescent="0.25">
      <c r="A108" s="7" t="s">
        <v>7</v>
      </c>
      <c r="B108" s="355">
        <f t="shared" si="17"/>
        <v>27</v>
      </c>
      <c r="C108" s="338">
        <v>20</v>
      </c>
      <c r="D108" s="338">
        <v>4</v>
      </c>
      <c r="E108" s="338">
        <v>2</v>
      </c>
      <c r="F108" s="338">
        <v>0</v>
      </c>
      <c r="G108" s="338">
        <v>0</v>
      </c>
      <c r="H108" s="338">
        <v>0</v>
      </c>
      <c r="I108" s="338">
        <v>0</v>
      </c>
      <c r="J108" s="338">
        <v>0</v>
      </c>
      <c r="K108" s="338">
        <v>1</v>
      </c>
    </row>
    <row r="109" spans="1:13" ht="11.1" customHeight="1" x14ac:dyDescent="0.25">
      <c r="A109" s="7" t="s">
        <v>21</v>
      </c>
      <c r="B109" s="355">
        <f t="shared" si="17"/>
        <v>79</v>
      </c>
      <c r="C109" s="338">
        <v>41</v>
      </c>
      <c r="D109" s="338">
        <v>4</v>
      </c>
      <c r="E109" s="338">
        <v>3</v>
      </c>
      <c r="F109" s="338">
        <v>25</v>
      </c>
      <c r="G109" s="338">
        <v>4</v>
      </c>
      <c r="H109" s="338">
        <v>1</v>
      </c>
      <c r="I109" s="338">
        <v>0</v>
      </c>
      <c r="J109" s="338">
        <v>0</v>
      </c>
      <c r="K109" s="338">
        <v>1</v>
      </c>
    </row>
    <row r="110" spans="1:13" ht="11.1" customHeight="1" x14ac:dyDescent="0.25">
      <c r="A110" s="7" t="s">
        <v>5</v>
      </c>
      <c r="B110" s="355">
        <f t="shared" si="17"/>
        <v>33</v>
      </c>
      <c r="C110" s="338">
        <v>16</v>
      </c>
      <c r="D110" s="338">
        <v>1</v>
      </c>
      <c r="E110" s="338">
        <v>1</v>
      </c>
      <c r="F110" s="338">
        <v>9</v>
      </c>
      <c r="G110" s="338">
        <v>0</v>
      </c>
      <c r="H110" s="338">
        <v>0</v>
      </c>
      <c r="I110" s="338">
        <v>1</v>
      </c>
      <c r="J110" s="338">
        <v>3</v>
      </c>
      <c r="K110" s="338">
        <v>2</v>
      </c>
    </row>
    <row r="111" spans="1:13" ht="11.1" customHeight="1" x14ac:dyDescent="0.25">
      <c r="A111" s="7" t="s">
        <v>22</v>
      </c>
      <c r="B111" s="355">
        <f t="shared" si="17"/>
        <v>111</v>
      </c>
      <c r="C111" s="338">
        <v>54</v>
      </c>
      <c r="D111" s="338">
        <v>18</v>
      </c>
      <c r="E111" s="338">
        <v>5</v>
      </c>
      <c r="F111" s="338">
        <v>15</v>
      </c>
      <c r="G111" s="338">
        <v>5</v>
      </c>
      <c r="H111" s="338">
        <v>0</v>
      </c>
      <c r="I111" s="338">
        <v>3</v>
      </c>
      <c r="J111" s="338">
        <v>8</v>
      </c>
      <c r="K111" s="338">
        <v>3</v>
      </c>
    </row>
    <row r="112" spans="1:13" ht="11.1" customHeight="1" x14ac:dyDescent="0.25">
      <c r="A112" s="7" t="s">
        <v>4</v>
      </c>
      <c r="B112" s="355">
        <f t="shared" si="17"/>
        <v>35</v>
      </c>
      <c r="C112" s="338">
        <v>30</v>
      </c>
      <c r="D112" s="338">
        <v>2</v>
      </c>
      <c r="E112" s="338">
        <v>1</v>
      </c>
      <c r="F112" s="338">
        <v>1</v>
      </c>
      <c r="G112" s="338">
        <v>0</v>
      </c>
      <c r="H112" s="338">
        <v>1</v>
      </c>
      <c r="I112" s="338">
        <v>0</v>
      </c>
      <c r="J112" s="338">
        <v>0</v>
      </c>
      <c r="K112" s="338">
        <v>0</v>
      </c>
    </row>
    <row r="113" spans="1:11" ht="11.1" customHeight="1" x14ac:dyDescent="0.25">
      <c r="A113" s="7" t="s">
        <v>8</v>
      </c>
      <c r="B113" s="355">
        <f t="shared" si="17"/>
        <v>24</v>
      </c>
      <c r="C113" s="338">
        <v>22</v>
      </c>
      <c r="D113" s="338">
        <v>2</v>
      </c>
      <c r="E113" s="338">
        <v>0</v>
      </c>
      <c r="F113" s="338">
        <v>0</v>
      </c>
      <c r="G113" s="338">
        <v>0</v>
      </c>
      <c r="H113" s="338">
        <v>0</v>
      </c>
      <c r="I113" s="338">
        <v>0</v>
      </c>
      <c r="J113" s="338">
        <v>0</v>
      </c>
      <c r="K113" s="338">
        <v>0</v>
      </c>
    </row>
    <row r="114" spans="1:11" ht="11.1" customHeight="1" x14ac:dyDescent="0.25">
      <c r="A114" s="7" t="s">
        <v>23</v>
      </c>
      <c r="B114" s="355">
        <f t="shared" si="17"/>
        <v>26</v>
      </c>
      <c r="C114" s="338">
        <v>23</v>
      </c>
      <c r="D114" s="338">
        <v>0</v>
      </c>
      <c r="E114" s="338">
        <v>0</v>
      </c>
      <c r="F114" s="338">
        <v>0</v>
      </c>
      <c r="G114" s="338">
        <v>0</v>
      </c>
      <c r="H114" s="338">
        <v>0</v>
      </c>
      <c r="I114" s="338">
        <v>0</v>
      </c>
      <c r="J114" s="338">
        <v>1</v>
      </c>
      <c r="K114" s="338">
        <v>2</v>
      </c>
    </row>
    <row r="115" spans="1:11" ht="11.1" customHeight="1" x14ac:dyDescent="0.25">
      <c r="A115" s="7" t="s">
        <v>2</v>
      </c>
      <c r="B115" s="355">
        <f t="shared" si="17"/>
        <v>0</v>
      </c>
      <c r="C115" s="338">
        <v>0</v>
      </c>
      <c r="D115" s="338">
        <v>0</v>
      </c>
      <c r="E115" s="338">
        <v>0</v>
      </c>
      <c r="F115" s="338">
        <v>0</v>
      </c>
      <c r="G115" s="338">
        <v>0</v>
      </c>
      <c r="H115" s="338">
        <v>0</v>
      </c>
      <c r="I115" s="338">
        <v>0</v>
      </c>
      <c r="J115" s="338">
        <v>0</v>
      </c>
      <c r="K115" s="338">
        <v>0</v>
      </c>
    </row>
    <row r="116" spans="1:11" ht="11.1" customHeight="1" x14ac:dyDescent="0.25">
      <c r="A116" s="7" t="s">
        <v>24</v>
      </c>
      <c r="B116" s="355">
        <f t="shared" si="17"/>
        <v>15</v>
      </c>
      <c r="C116" s="338">
        <v>11</v>
      </c>
      <c r="D116" s="338">
        <v>1</v>
      </c>
      <c r="E116" s="338">
        <v>1</v>
      </c>
      <c r="F116" s="338">
        <v>1</v>
      </c>
      <c r="G116" s="338">
        <v>0</v>
      </c>
      <c r="H116" s="338">
        <v>1</v>
      </c>
      <c r="I116" s="338">
        <v>0</v>
      </c>
      <c r="J116" s="338">
        <v>0</v>
      </c>
      <c r="K116" s="338">
        <v>0</v>
      </c>
    </row>
    <row r="117" spans="1:11" ht="11.1" customHeight="1" x14ac:dyDescent="0.25">
      <c r="A117" s="7" t="s">
        <v>25</v>
      </c>
      <c r="B117" s="355">
        <f t="shared" si="17"/>
        <v>159</v>
      </c>
      <c r="C117" s="338">
        <v>84</v>
      </c>
      <c r="D117" s="338">
        <v>11</v>
      </c>
      <c r="E117" s="338">
        <v>15</v>
      </c>
      <c r="F117" s="338">
        <v>17</v>
      </c>
      <c r="G117" s="338">
        <v>1</v>
      </c>
      <c r="H117" s="338">
        <v>0</v>
      </c>
      <c r="I117" s="338">
        <v>0</v>
      </c>
      <c r="J117" s="338">
        <v>6</v>
      </c>
      <c r="K117" s="338">
        <v>25</v>
      </c>
    </row>
    <row r="118" spans="1:11" ht="11.1" customHeight="1" x14ac:dyDescent="0.25">
      <c r="A118" s="7" t="s">
        <v>6</v>
      </c>
      <c r="B118" s="355">
        <f t="shared" si="17"/>
        <v>40</v>
      </c>
      <c r="C118" s="338">
        <v>20</v>
      </c>
      <c r="D118" s="338">
        <v>3</v>
      </c>
      <c r="E118" s="338">
        <v>1</v>
      </c>
      <c r="F118" s="338">
        <v>1</v>
      </c>
      <c r="G118" s="338">
        <v>1</v>
      </c>
      <c r="H118" s="338">
        <v>2</v>
      </c>
      <c r="I118" s="338">
        <v>2</v>
      </c>
      <c r="J118" s="338">
        <v>2</v>
      </c>
      <c r="K118" s="338">
        <v>8</v>
      </c>
    </row>
    <row r="119" spans="1:11" ht="11.1" customHeight="1" x14ac:dyDescent="0.25">
      <c r="A119" s="7" t="s">
        <v>3</v>
      </c>
      <c r="B119" s="355">
        <f t="shared" si="17"/>
        <v>41</v>
      </c>
      <c r="C119" s="338">
        <v>10</v>
      </c>
      <c r="D119" s="338">
        <v>4</v>
      </c>
      <c r="E119" s="338">
        <v>11</v>
      </c>
      <c r="F119" s="338">
        <v>7</v>
      </c>
      <c r="G119" s="338">
        <v>6</v>
      </c>
      <c r="H119" s="338">
        <v>0</v>
      </c>
      <c r="I119" s="338">
        <v>3</v>
      </c>
      <c r="J119" s="338">
        <v>0</v>
      </c>
      <c r="K119" s="338">
        <v>0</v>
      </c>
    </row>
    <row r="120" spans="1:11" ht="11.1" customHeight="1" x14ac:dyDescent="0.2">
      <c r="A120" s="349">
        <v>2020</v>
      </c>
      <c r="B120" s="356"/>
      <c r="C120" s="229"/>
      <c r="D120" s="339"/>
      <c r="E120" s="339"/>
      <c r="F120" s="339"/>
      <c r="G120" s="339"/>
      <c r="H120" s="339"/>
      <c r="I120" s="339"/>
      <c r="J120" s="339"/>
      <c r="K120" s="339"/>
    </row>
    <row r="121" spans="1:11" ht="11.1" customHeight="1" x14ac:dyDescent="0.2">
      <c r="A121" s="348" t="s">
        <v>144</v>
      </c>
      <c r="B121" s="357">
        <f>SUM(B122:B134)</f>
        <v>798</v>
      </c>
      <c r="C121" s="340">
        <f>SUM(C122:C134)</f>
        <v>394</v>
      </c>
      <c r="D121" s="340">
        <f t="shared" ref="D121:K121" si="18">SUM(D122:D134)</f>
        <v>133</v>
      </c>
      <c r="E121" s="340">
        <f t="shared" si="18"/>
        <v>50</v>
      </c>
      <c r="F121" s="340">
        <f t="shared" si="18"/>
        <v>89</v>
      </c>
      <c r="G121" s="340">
        <f t="shared" si="18"/>
        <v>37</v>
      </c>
      <c r="H121" s="340">
        <f t="shared" si="18"/>
        <v>9</v>
      </c>
      <c r="I121" s="340">
        <f t="shared" si="18"/>
        <v>16</v>
      </c>
      <c r="J121" s="340">
        <f t="shared" si="18"/>
        <v>23</v>
      </c>
      <c r="K121" s="340">
        <f t="shared" si="18"/>
        <v>47</v>
      </c>
    </row>
    <row r="122" spans="1:11" ht="11.1" customHeight="1" x14ac:dyDescent="0.2">
      <c r="A122" s="344" t="s">
        <v>1</v>
      </c>
      <c r="B122" s="357">
        <f t="shared" ref="B122:B134" si="19">SUM(C122:K122)</f>
        <v>180</v>
      </c>
      <c r="C122" s="341">
        <v>119</v>
      </c>
      <c r="D122" s="341">
        <v>35</v>
      </c>
      <c r="E122" s="341">
        <v>13</v>
      </c>
      <c r="F122" s="341">
        <v>9</v>
      </c>
      <c r="G122" s="341">
        <v>3</v>
      </c>
      <c r="H122" s="341">
        <v>0</v>
      </c>
      <c r="I122" s="341">
        <v>0</v>
      </c>
      <c r="J122" s="341">
        <v>1</v>
      </c>
      <c r="K122" s="341">
        <v>0</v>
      </c>
    </row>
    <row r="123" spans="1:11" ht="11.1" customHeight="1" x14ac:dyDescent="0.2">
      <c r="A123" s="344" t="s">
        <v>7</v>
      </c>
      <c r="B123" s="357">
        <f t="shared" si="19"/>
        <v>45</v>
      </c>
      <c r="C123" s="341">
        <v>23</v>
      </c>
      <c r="D123" s="341">
        <v>10</v>
      </c>
      <c r="E123" s="341">
        <v>7</v>
      </c>
      <c r="F123" s="341">
        <v>2</v>
      </c>
      <c r="G123" s="341">
        <v>2</v>
      </c>
      <c r="H123" s="341">
        <v>1</v>
      </c>
      <c r="I123" s="341">
        <v>0</v>
      </c>
      <c r="J123" s="341">
        <v>0</v>
      </c>
      <c r="K123" s="341">
        <v>0</v>
      </c>
    </row>
    <row r="124" spans="1:11" ht="11.1" customHeight="1" x14ac:dyDescent="0.2">
      <c r="A124" s="344" t="s">
        <v>21</v>
      </c>
      <c r="B124" s="357">
        <f t="shared" si="19"/>
        <v>64</v>
      </c>
      <c r="C124" s="341">
        <v>27</v>
      </c>
      <c r="D124" s="341">
        <v>5</v>
      </c>
      <c r="E124" s="341">
        <v>3</v>
      </c>
      <c r="F124" s="341">
        <v>15</v>
      </c>
      <c r="G124" s="341">
        <v>3</v>
      </c>
      <c r="H124" s="341">
        <v>3</v>
      </c>
      <c r="I124" s="341">
        <v>3</v>
      </c>
      <c r="J124" s="341">
        <v>3</v>
      </c>
      <c r="K124" s="341">
        <v>2</v>
      </c>
    </row>
    <row r="125" spans="1:11" ht="11.1" customHeight="1" x14ac:dyDescent="0.2">
      <c r="A125" s="344" t="s">
        <v>5</v>
      </c>
      <c r="B125" s="357">
        <f t="shared" si="19"/>
        <v>44</v>
      </c>
      <c r="C125" s="341">
        <v>11</v>
      </c>
      <c r="D125" s="341">
        <v>4</v>
      </c>
      <c r="E125" s="341">
        <v>2</v>
      </c>
      <c r="F125" s="341">
        <v>9</v>
      </c>
      <c r="G125" s="341">
        <v>4</v>
      </c>
      <c r="H125" s="341">
        <v>0</v>
      </c>
      <c r="I125" s="341">
        <v>9</v>
      </c>
      <c r="J125" s="341">
        <v>1</v>
      </c>
      <c r="K125" s="341">
        <v>4</v>
      </c>
    </row>
    <row r="126" spans="1:11" ht="11.1" customHeight="1" x14ac:dyDescent="0.2">
      <c r="A126" s="344" t="s">
        <v>22</v>
      </c>
      <c r="B126" s="357">
        <f t="shared" si="19"/>
        <v>112</v>
      </c>
      <c r="C126" s="341">
        <v>45</v>
      </c>
      <c r="D126" s="341">
        <v>25</v>
      </c>
      <c r="E126" s="341">
        <v>4</v>
      </c>
      <c r="F126" s="341">
        <v>14</v>
      </c>
      <c r="G126" s="341">
        <v>5</v>
      </c>
      <c r="H126" s="341">
        <v>3</v>
      </c>
      <c r="I126" s="341">
        <v>3</v>
      </c>
      <c r="J126" s="341">
        <v>8</v>
      </c>
      <c r="K126" s="341">
        <v>5</v>
      </c>
    </row>
    <row r="127" spans="1:11" ht="11.1" customHeight="1" x14ac:dyDescent="0.2">
      <c r="A127" s="344" t="s">
        <v>4</v>
      </c>
      <c r="B127" s="357">
        <f t="shared" si="19"/>
        <v>15</v>
      </c>
      <c r="C127" s="341">
        <v>12</v>
      </c>
      <c r="D127" s="341">
        <v>3</v>
      </c>
      <c r="E127" s="341">
        <v>0</v>
      </c>
      <c r="F127" s="341">
        <v>0</v>
      </c>
      <c r="G127" s="341">
        <v>0</v>
      </c>
      <c r="H127" s="341">
        <v>0</v>
      </c>
      <c r="I127" s="341">
        <v>0</v>
      </c>
      <c r="J127" s="341">
        <v>0</v>
      </c>
      <c r="K127" s="341">
        <v>0</v>
      </c>
    </row>
    <row r="128" spans="1:11" ht="11.1" customHeight="1" x14ac:dyDescent="0.2">
      <c r="A128" s="344" t="s">
        <v>8</v>
      </c>
      <c r="B128" s="357">
        <f t="shared" si="19"/>
        <v>15</v>
      </c>
      <c r="C128" s="341">
        <v>13</v>
      </c>
      <c r="D128" s="341">
        <v>1</v>
      </c>
      <c r="E128" s="341">
        <v>1</v>
      </c>
      <c r="F128" s="341">
        <v>0</v>
      </c>
      <c r="G128" s="341">
        <v>0</v>
      </c>
      <c r="H128" s="341">
        <v>0</v>
      </c>
      <c r="I128" s="341">
        <v>0</v>
      </c>
      <c r="J128" s="341">
        <v>0</v>
      </c>
      <c r="K128" s="341">
        <v>0</v>
      </c>
    </row>
    <row r="129" spans="1:11" ht="11.1" customHeight="1" x14ac:dyDescent="0.2">
      <c r="A129" s="344" t="s">
        <v>23</v>
      </c>
      <c r="B129" s="357">
        <f t="shared" si="19"/>
        <v>11</v>
      </c>
      <c r="C129" s="341">
        <v>5</v>
      </c>
      <c r="D129" s="341">
        <v>4</v>
      </c>
      <c r="E129" s="341">
        <v>0</v>
      </c>
      <c r="F129" s="341">
        <v>0</v>
      </c>
      <c r="G129" s="341">
        <v>0</v>
      </c>
      <c r="H129" s="341">
        <v>0</v>
      </c>
      <c r="I129" s="341">
        <v>0</v>
      </c>
      <c r="J129" s="341">
        <v>2</v>
      </c>
      <c r="K129" s="341">
        <v>0</v>
      </c>
    </row>
    <row r="130" spans="1:11" ht="11.1" customHeight="1" x14ac:dyDescent="0.2">
      <c r="A130" s="344" t="s">
        <v>2</v>
      </c>
      <c r="B130" s="357">
        <f t="shared" si="19"/>
        <v>2</v>
      </c>
      <c r="C130" s="341">
        <v>2</v>
      </c>
      <c r="D130" s="341">
        <v>0</v>
      </c>
      <c r="E130" s="341">
        <v>0</v>
      </c>
      <c r="F130" s="341">
        <v>0</v>
      </c>
      <c r="G130" s="341">
        <v>0</v>
      </c>
      <c r="H130" s="341">
        <v>0</v>
      </c>
      <c r="I130" s="341">
        <v>0</v>
      </c>
      <c r="J130" s="341">
        <v>0</v>
      </c>
      <c r="K130" s="341">
        <v>0</v>
      </c>
    </row>
    <row r="131" spans="1:11" ht="11.1" customHeight="1" x14ac:dyDescent="0.2">
      <c r="A131" s="344" t="s">
        <v>24</v>
      </c>
      <c r="B131" s="357">
        <f t="shared" si="19"/>
        <v>69</v>
      </c>
      <c r="C131" s="341">
        <v>49</v>
      </c>
      <c r="D131" s="341">
        <v>9</v>
      </c>
      <c r="E131" s="341">
        <v>6</v>
      </c>
      <c r="F131" s="341">
        <v>0</v>
      </c>
      <c r="G131" s="341">
        <v>4</v>
      </c>
      <c r="H131" s="341">
        <v>0</v>
      </c>
      <c r="I131" s="341">
        <v>1</v>
      </c>
      <c r="J131" s="341">
        <v>0</v>
      </c>
      <c r="K131" s="341">
        <v>0</v>
      </c>
    </row>
    <row r="132" spans="1:11" ht="11.1" customHeight="1" x14ac:dyDescent="0.2">
      <c r="A132" s="344" t="s">
        <v>25</v>
      </c>
      <c r="B132" s="357">
        <f t="shared" si="19"/>
        <v>155</v>
      </c>
      <c r="C132" s="341">
        <v>63</v>
      </c>
      <c r="D132" s="341">
        <v>21</v>
      </c>
      <c r="E132" s="341">
        <v>7</v>
      </c>
      <c r="F132" s="341">
        <v>18</v>
      </c>
      <c r="G132" s="341">
        <v>1</v>
      </c>
      <c r="H132" s="341">
        <v>1</v>
      </c>
      <c r="I132" s="341">
        <v>0</v>
      </c>
      <c r="J132" s="341">
        <v>8</v>
      </c>
      <c r="K132" s="341">
        <v>36</v>
      </c>
    </row>
    <row r="133" spans="1:11" ht="11.1" customHeight="1" x14ac:dyDescent="0.2">
      <c r="A133" s="344" t="s">
        <v>6</v>
      </c>
      <c r="B133" s="357">
        <f t="shared" si="19"/>
        <v>76</v>
      </c>
      <c r="C133" s="341">
        <v>22</v>
      </c>
      <c r="D133" s="341">
        <v>12</v>
      </c>
      <c r="E133" s="341">
        <v>7</v>
      </c>
      <c r="F133" s="341">
        <v>20</v>
      </c>
      <c r="G133" s="341">
        <v>15</v>
      </c>
      <c r="H133" s="341">
        <v>0</v>
      </c>
      <c r="I133" s="341">
        <v>0</v>
      </c>
      <c r="J133" s="341">
        <v>0</v>
      </c>
      <c r="K133" s="341">
        <v>0</v>
      </c>
    </row>
    <row r="134" spans="1:11" x14ac:dyDescent="0.2">
      <c r="A134" s="344" t="s">
        <v>3</v>
      </c>
      <c r="B134" s="357">
        <f t="shared" si="19"/>
        <v>10</v>
      </c>
      <c r="C134" s="341">
        <v>3</v>
      </c>
      <c r="D134" s="341">
        <v>4</v>
      </c>
      <c r="E134" s="341">
        <v>0</v>
      </c>
      <c r="F134" s="341">
        <v>2</v>
      </c>
      <c r="G134" s="341">
        <v>0</v>
      </c>
      <c r="H134" s="341">
        <v>1</v>
      </c>
      <c r="I134" s="341">
        <v>0</v>
      </c>
      <c r="J134" s="341">
        <v>0</v>
      </c>
      <c r="K134" s="341">
        <v>0</v>
      </c>
    </row>
    <row r="135" spans="1:11" ht="11.1" customHeight="1" x14ac:dyDescent="0.2">
      <c r="A135" s="349">
        <v>2021</v>
      </c>
      <c r="B135" s="356"/>
      <c r="C135" s="229"/>
      <c r="D135" s="339"/>
      <c r="E135" s="339"/>
      <c r="F135" s="339"/>
      <c r="G135" s="339"/>
      <c r="H135" s="339"/>
      <c r="I135" s="339"/>
      <c r="J135" s="339"/>
      <c r="K135" s="339"/>
    </row>
    <row r="136" spans="1:11" ht="11.1" customHeight="1" x14ac:dyDescent="0.2">
      <c r="A136" s="348" t="s">
        <v>144</v>
      </c>
      <c r="B136" s="357">
        <f>SUM(B137:B149)</f>
        <v>852</v>
      </c>
      <c r="C136" s="340">
        <f>SUM(C137:C149)</f>
        <v>453</v>
      </c>
      <c r="D136" s="340">
        <f t="shared" ref="D136:K136" si="20">SUM(D137:D149)</f>
        <v>136</v>
      </c>
      <c r="E136" s="340">
        <f t="shared" si="20"/>
        <v>60</v>
      </c>
      <c r="F136" s="340">
        <f t="shared" si="20"/>
        <v>85</v>
      </c>
      <c r="G136" s="340">
        <f t="shared" si="20"/>
        <v>29</v>
      </c>
      <c r="H136" s="340">
        <f t="shared" si="20"/>
        <v>4</v>
      </c>
      <c r="I136" s="340">
        <f t="shared" si="20"/>
        <v>19</v>
      </c>
      <c r="J136" s="340">
        <f t="shared" si="20"/>
        <v>10</v>
      </c>
      <c r="K136" s="340">
        <f t="shared" si="20"/>
        <v>56</v>
      </c>
    </row>
    <row r="137" spans="1:11" ht="11.1" customHeight="1" x14ac:dyDescent="0.2">
      <c r="A137" s="344" t="s">
        <v>1</v>
      </c>
      <c r="B137" s="357">
        <f t="shared" ref="B137:B149" si="21">SUM(C137:K137)</f>
        <v>190</v>
      </c>
      <c r="C137" s="341">
        <v>129</v>
      </c>
      <c r="D137" s="341">
        <v>26</v>
      </c>
      <c r="E137" s="341">
        <v>7</v>
      </c>
      <c r="F137" s="341">
        <v>16</v>
      </c>
      <c r="G137" s="341">
        <v>6</v>
      </c>
      <c r="H137" s="341">
        <v>1</v>
      </c>
      <c r="I137" s="341">
        <v>2</v>
      </c>
      <c r="J137" s="341">
        <v>0</v>
      </c>
      <c r="K137" s="341">
        <v>3</v>
      </c>
    </row>
    <row r="138" spans="1:11" ht="11.1" customHeight="1" x14ac:dyDescent="0.2">
      <c r="A138" s="344" t="s">
        <v>7</v>
      </c>
      <c r="B138" s="357">
        <f t="shared" si="21"/>
        <v>77</v>
      </c>
      <c r="C138" s="341">
        <v>37</v>
      </c>
      <c r="D138" s="341">
        <v>34</v>
      </c>
      <c r="E138" s="341">
        <v>3</v>
      </c>
      <c r="F138" s="341">
        <v>1</v>
      </c>
      <c r="G138" s="341">
        <v>0</v>
      </c>
      <c r="H138" s="341">
        <v>0</v>
      </c>
      <c r="I138" s="341">
        <v>0</v>
      </c>
      <c r="J138" s="341">
        <v>2</v>
      </c>
      <c r="K138" s="341">
        <v>0</v>
      </c>
    </row>
    <row r="139" spans="1:11" ht="11.1" customHeight="1" x14ac:dyDescent="0.2">
      <c r="A139" s="344" t="s">
        <v>21</v>
      </c>
      <c r="B139" s="357">
        <f t="shared" si="21"/>
        <v>85</v>
      </c>
      <c r="C139" s="341">
        <v>48</v>
      </c>
      <c r="D139" s="341">
        <v>6</v>
      </c>
      <c r="E139" s="341">
        <v>4</v>
      </c>
      <c r="F139" s="341">
        <v>19</v>
      </c>
      <c r="G139" s="341">
        <v>2</v>
      </c>
      <c r="H139" s="341">
        <v>2</v>
      </c>
      <c r="I139" s="341">
        <v>2</v>
      </c>
      <c r="J139" s="341">
        <v>2</v>
      </c>
      <c r="K139" s="341">
        <v>0</v>
      </c>
    </row>
    <row r="140" spans="1:11" ht="11.1" customHeight="1" x14ac:dyDescent="0.2">
      <c r="A140" s="344" t="s">
        <v>5</v>
      </c>
      <c r="B140" s="357">
        <f t="shared" si="21"/>
        <v>69</v>
      </c>
      <c r="C140" s="341">
        <v>22</v>
      </c>
      <c r="D140" s="341">
        <v>6</v>
      </c>
      <c r="E140" s="341">
        <v>5</v>
      </c>
      <c r="F140" s="341">
        <v>4</v>
      </c>
      <c r="G140" s="341">
        <v>7</v>
      </c>
      <c r="H140" s="341">
        <v>0</v>
      </c>
      <c r="I140" s="341">
        <v>3</v>
      </c>
      <c r="J140" s="341">
        <v>1</v>
      </c>
      <c r="K140" s="341">
        <v>21</v>
      </c>
    </row>
    <row r="141" spans="1:11" ht="11.1" customHeight="1" x14ac:dyDescent="0.2">
      <c r="A141" s="344" t="s">
        <v>22</v>
      </c>
      <c r="B141" s="357">
        <f t="shared" si="21"/>
        <v>26</v>
      </c>
      <c r="C141" s="341">
        <v>6</v>
      </c>
      <c r="D141" s="341">
        <v>3</v>
      </c>
      <c r="E141" s="341">
        <v>2</v>
      </c>
      <c r="F141" s="341">
        <v>15</v>
      </c>
      <c r="G141" s="341">
        <v>0</v>
      </c>
      <c r="H141" s="341">
        <v>0</v>
      </c>
      <c r="I141" s="341">
        <v>0</v>
      </c>
      <c r="J141" s="341">
        <v>0</v>
      </c>
      <c r="K141" s="341">
        <v>0</v>
      </c>
    </row>
    <row r="142" spans="1:11" ht="11.1" customHeight="1" x14ac:dyDescent="0.2">
      <c r="A142" s="344" t="s">
        <v>4</v>
      </c>
      <c r="B142" s="357">
        <f t="shared" si="21"/>
        <v>30</v>
      </c>
      <c r="C142" s="341">
        <v>25</v>
      </c>
      <c r="D142" s="341">
        <v>3</v>
      </c>
      <c r="E142" s="341">
        <v>2</v>
      </c>
      <c r="F142" s="341">
        <v>0</v>
      </c>
      <c r="G142" s="341">
        <v>0</v>
      </c>
      <c r="H142" s="341">
        <v>0</v>
      </c>
      <c r="I142" s="341">
        <v>0</v>
      </c>
      <c r="J142" s="341">
        <v>0</v>
      </c>
      <c r="K142" s="341">
        <v>0</v>
      </c>
    </row>
    <row r="143" spans="1:11" ht="11.1" customHeight="1" x14ac:dyDescent="0.2">
      <c r="A143" s="344" t="s">
        <v>8</v>
      </c>
      <c r="B143" s="357">
        <f t="shared" si="21"/>
        <v>14</v>
      </c>
      <c r="C143" s="341">
        <v>9</v>
      </c>
      <c r="D143" s="341">
        <v>0</v>
      </c>
      <c r="E143" s="341">
        <v>2</v>
      </c>
      <c r="F143" s="341">
        <v>0</v>
      </c>
      <c r="G143" s="341">
        <v>0</v>
      </c>
      <c r="H143" s="341">
        <v>0</v>
      </c>
      <c r="I143" s="341">
        <v>1</v>
      </c>
      <c r="J143" s="341">
        <v>0</v>
      </c>
      <c r="K143" s="341">
        <v>2</v>
      </c>
    </row>
    <row r="144" spans="1:11" ht="11.1" customHeight="1" x14ac:dyDescent="0.2">
      <c r="A144" s="344" t="s">
        <v>23</v>
      </c>
      <c r="B144" s="357">
        <f t="shared" si="21"/>
        <v>77</v>
      </c>
      <c r="C144" s="341">
        <v>28</v>
      </c>
      <c r="D144" s="341">
        <v>19</v>
      </c>
      <c r="E144" s="341">
        <v>2</v>
      </c>
      <c r="F144" s="341">
        <v>2</v>
      </c>
      <c r="G144" s="341">
        <v>2</v>
      </c>
      <c r="H144" s="341">
        <v>1</v>
      </c>
      <c r="I144" s="341">
        <v>7</v>
      </c>
      <c r="J144" s="341">
        <v>2</v>
      </c>
      <c r="K144" s="341">
        <v>14</v>
      </c>
    </row>
    <row r="145" spans="1:11" ht="11.1" customHeight="1" x14ac:dyDescent="0.2">
      <c r="A145" s="344" t="s">
        <v>2</v>
      </c>
      <c r="B145" s="357">
        <f t="shared" si="21"/>
        <v>4</v>
      </c>
      <c r="C145" s="341">
        <v>4</v>
      </c>
      <c r="D145" s="341">
        <v>0</v>
      </c>
      <c r="E145" s="341">
        <v>0</v>
      </c>
      <c r="F145" s="341">
        <v>0</v>
      </c>
      <c r="G145" s="341">
        <v>0</v>
      </c>
      <c r="H145" s="341">
        <v>0</v>
      </c>
      <c r="I145" s="341">
        <v>0</v>
      </c>
      <c r="J145" s="341">
        <v>0</v>
      </c>
      <c r="K145" s="341">
        <v>0</v>
      </c>
    </row>
    <row r="146" spans="1:11" ht="11.1" customHeight="1" x14ac:dyDescent="0.2">
      <c r="A146" s="344" t="s">
        <v>24</v>
      </c>
      <c r="B146" s="357">
        <f t="shared" si="21"/>
        <v>22</v>
      </c>
      <c r="C146" s="341">
        <v>11</v>
      </c>
      <c r="D146" s="341">
        <v>5</v>
      </c>
      <c r="E146" s="341">
        <v>4</v>
      </c>
      <c r="F146" s="341">
        <v>2</v>
      </c>
      <c r="G146" s="341">
        <v>0</v>
      </c>
      <c r="H146" s="341">
        <v>0</v>
      </c>
      <c r="I146" s="341">
        <v>0</v>
      </c>
      <c r="J146" s="341">
        <v>0</v>
      </c>
      <c r="K146" s="341">
        <v>0</v>
      </c>
    </row>
    <row r="147" spans="1:11" ht="11.1" customHeight="1" x14ac:dyDescent="0.2">
      <c r="A147" s="344" t="s">
        <v>25</v>
      </c>
      <c r="B147" s="357">
        <f t="shared" si="21"/>
        <v>207</v>
      </c>
      <c r="C147" s="341">
        <v>112</v>
      </c>
      <c r="D147" s="341">
        <v>22</v>
      </c>
      <c r="E147" s="341">
        <v>26</v>
      </c>
      <c r="F147" s="341">
        <v>15</v>
      </c>
      <c r="G147" s="341">
        <v>9</v>
      </c>
      <c r="H147" s="341">
        <v>0</v>
      </c>
      <c r="I147" s="341">
        <v>4</v>
      </c>
      <c r="J147" s="341">
        <v>3</v>
      </c>
      <c r="K147" s="341">
        <v>16</v>
      </c>
    </row>
    <row r="148" spans="1:11" ht="11.1" customHeight="1" x14ac:dyDescent="0.2">
      <c r="A148" s="344" t="s">
        <v>6</v>
      </c>
      <c r="B148" s="357">
        <f t="shared" si="21"/>
        <v>50</v>
      </c>
      <c r="C148" s="341">
        <v>21</v>
      </c>
      <c r="D148" s="341">
        <v>12</v>
      </c>
      <c r="E148" s="341">
        <v>3</v>
      </c>
      <c r="F148" s="341">
        <v>11</v>
      </c>
      <c r="G148" s="341">
        <v>3</v>
      </c>
      <c r="H148" s="341">
        <v>0</v>
      </c>
      <c r="I148" s="341">
        <v>0</v>
      </c>
      <c r="J148" s="341">
        <v>0</v>
      </c>
      <c r="K148" s="341">
        <v>0</v>
      </c>
    </row>
    <row r="149" spans="1:11" ht="11.1" customHeight="1" x14ac:dyDescent="0.2">
      <c r="A149" s="344" t="s">
        <v>3</v>
      </c>
      <c r="B149" s="357">
        <f t="shared" si="21"/>
        <v>1</v>
      </c>
      <c r="C149" s="341">
        <v>1</v>
      </c>
      <c r="D149" s="341">
        <v>0</v>
      </c>
      <c r="E149" s="341">
        <v>0</v>
      </c>
      <c r="F149" s="341">
        <v>0</v>
      </c>
      <c r="G149" s="341">
        <v>0</v>
      </c>
      <c r="H149" s="341">
        <v>0</v>
      </c>
      <c r="I149" s="341">
        <v>0</v>
      </c>
      <c r="J149" s="341">
        <v>0</v>
      </c>
      <c r="K149" s="341">
        <v>0</v>
      </c>
    </row>
    <row r="150" spans="1:11" ht="11.1" customHeight="1" x14ac:dyDescent="0.2">
      <c r="A150" s="349">
        <v>2022</v>
      </c>
      <c r="B150" s="356"/>
      <c r="C150" s="229"/>
      <c r="D150" s="339"/>
      <c r="E150" s="339"/>
      <c r="F150" s="339"/>
      <c r="G150" s="339"/>
      <c r="H150" s="339"/>
      <c r="I150" s="339"/>
      <c r="J150" s="339"/>
      <c r="K150" s="339"/>
    </row>
    <row r="151" spans="1:11" ht="11.1" customHeight="1" x14ac:dyDescent="0.2">
      <c r="A151" s="348" t="s">
        <v>144</v>
      </c>
      <c r="B151" s="357">
        <f>SUM(B152:B164)</f>
        <v>586</v>
      </c>
      <c r="C151" s="340">
        <f>SUM(C152:C164)</f>
        <v>320</v>
      </c>
      <c r="D151" s="340">
        <f t="shared" ref="D151:K151" si="22">SUM(D152:D164)</f>
        <v>77</v>
      </c>
      <c r="E151" s="340">
        <f t="shared" si="22"/>
        <v>68</v>
      </c>
      <c r="F151" s="340">
        <f t="shared" si="22"/>
        <v>51</v>
      </c>
      <c r="G151" s="340">
        <f t="shared" si="22"/>
        <v>30</v>
      </c>
      <c r="H151" s="340">
        <f t="shared" si="22"/>
        <v>4</v>
      </c>
      <c r="I151" s="340">
        <f t="shared" si="22"/>
        <v>8</v>
      </c>
      <c r="J151" s="340">
        <f t="shared" si="22"/>
        <v>6</v>
      </c>
      <c r="K151" s="340">
        <f t="shared" si="22"/>
        <v>22</v>
      </c>
    </row>
    <row r="152" spans="1:11" ht="11.1" customHeight="1" x14ac:dyDescent="0.2">
      <c r="A152" s="344" t="s">
        <v>1</v>
      </c>
      <c r="B152" s="357">
        <f>SUM(C152:K152)</f>
        <v>119</v>
      </c>
      <c r="C152" s="341">
        <v>80</v>
      </c>
      <c r="D152" s="341">
        <v>17</v>
      </c>
      <c r="E152" s="341">
        <v>11</v>
      </c>
      <c r="F152" s="341">
        <v>2</v>
      </c>
      <c r="G152" s="341">
        <v>6</v>
      </c>
      <c r="H152" s="341">
        <v>2</v>
      </c>
      <c r="I152" s="341">
        <v>0</v>
      </c>
      <c r="J152" s="341">
        <v>1</v>
      </c>
      <c r="K152" s="341">
        <v>0</v>
      </c>
    </row>
    <row r="153" spans="1:11" ht="11.1" customHeight="1" x14ac:dyDescent="0.2">
      <c r="A153" s="344" t="s">
        <v>7</v>
      </c>
      <c r="B153" s="357">
        <f t="shared" ref="B153:B164" si="23">SUM(C153:K153)</f>
        <v>93</v>
      </c>
      <c r="C153" s="341">
        <v>43</v>
      </c>
      <c r="D153" s="341">
        <v>16</v>
      </c>
      <c r="E153" s="341">
        <v>7</v>
      </c>
      <c r="F153" s="341">
        <v>12</v>
      </c>
      <c r="G153" s="341">
        <v>10</v>
      </c>
      <c r="H153" s="341">
        <v>0</v>
      </c>
      <c r="I153" s="341">
        <v>0</v>
      </c>
      <c r="J153" s="341">
        <v>0</v>
      </c>
      <c r="K153" s="341">
        <v>5</v>
      </c>
    </row>
    <row r="154" spans="1:11" ht="11.1" customHeight="1" x14ac:dyDescent="0.2">
      <c r="A154" s="344" t="s">
        <v>21</v>
      </c>
      <c r="B154" s="357">
        <f t="shared" si="23"/>
        <v>34</v>
      </c>
      <c r="C154" s="341">
        <v>25</v>
      </c>
      <c r="D154" s="341">
        <v>2</v>
      </c>
      <c r="E154" s="341">
        <v>1</v>
      </c>
      <c r="F154" s="341">
        <v>2</v>
      </c>
      <c r="G154" s="341">
        <v>0</v>
      </c>
      <c r="H154" s="341">
        <v>0</v>
      </c>
      <c r="I154" s="341">
        <v>0</v>
      </c>
      <c r="J154" s="341">
        <v>0</v>
      </c>
      <c r="K154" s="341">
        <v>4</v>
      </c>
    </row>
    <row r="155" spans="1:11" ht="11.1" customHeight="1" x14ac:dyDescent="0.2">
      <c r="A155" s="344" t="s">
        <v>5</v>
      </c>
      <c r="B155" s="357">
        <f t="shared" si="23"/>
        <v>38</v>
      </c>
      <c r="C155" s="341">
        <v>22</v>
      </c>
      <c r="D155" s="341">
        <v>5</v>
      </c>
      <c r="E155" s="341">
        <v>2</v>
      </c>
      <c r="F155" s="341">
        <v>5</v>
      </c>
      <c r="G155" s="341">
        <v>1</v>
      </c>
      <c r="H155" s="341">
        <v>1</v>
      </c>
      <c r="I155" s="341">
        <v>0</v>
      </c>
      <c r="J155" s="341">
        <v>1</v>
      </c>
      <c r="K155" s="341">
        <v>1</v>
      </c>
    </row>
    <row r="156" spans="1:11" ht="11.1" customHeight="1" x14ac:dyDescent="0.2">
      <c r="A156" s="344" t="s">
        <v>22</v>
      </c>
      <c r="B156" s="357">
        <f t="shared" si="23"/>
        <v>34</v>
      </c>
      <c r="C156" s="341">
        <v>6</v>
      </c>
      <c r="D156" s="341">
        <v>7</v>
      </c>
      <c r="E156" s="341">
        <v>3</v>
      </c>
      <c r="F156" s="341">
        <v>8</v>
      </c>
      <c r="G156" s="341">
        <v>1</v>
      </c>
      <c r="H156" s="341">
        <v>0</v>
      </c>
      <c r="I156" s="341">
        <v>1</v>
      </c>
      <c r="J156" s="341">
        <v>1</v>
      </c>
      <c r="K156" s="341">
        <v>7</v>
      </c>
    </row>
    <row r="157" spans="1:11" ht="11.1" customHeight="1" x14ac:dyDescent="0.2">
      <c r="A157" s="344" t="s">
        <v>4</v>
      </c>
      <c r="B157" s="357">
        <f t="shared" si="23"/>
        <v>16</v>
      </c>
      <c r="C157" s="341">
        <v>10</v>
      </c>
      <c r="D157" s="341">
        <v>2</v>
      </c>
      <c r="E157" s="341">
        <v>0</v>
      </c>
      <c r="F157" s="341">
        <v>0</v>
      </c>
      <c r="G157" s="341">
        <v>1</v>
      </c>
      <c r="H157" s="341">
        <v>1</v>
      </c>
      <c r="I157" s="341">
        <v>0</v>
      </c>
      <c r="J157" s="341">
        <v>0</v>
      </c>
      <c r="K157" s="341">
        <v>2</v>
      </c>
    </row>
    <row r="158" spans="1:11" ht="11.1" customHeight="1" x14ac:dyDescent="0.25">
      <c r="A158" s="344" t="s">
        <v>8</v>
      </c>
      <c r="B158" s="357">
        <f t="shared" si="23"/>
        <v>24</v>
      </c>
      <c r="C158" s="341">
        <v>18</v>
      </c>
      <c r="D158" s="341">
        <v>4</v>
      </c>
      <c r="E158" s="341">
        <v>2</v>
      </c>
      <c r="F158" s="341">
        <v>0</v>
      </c>
      <c r="G158" s="341">
        <v>0</v>
      </c>
      <c r="H158" s="341">
        <v>0</v>
      </c>
      <c r="I158" s="341">
        <v>0</v>
      </c>
      <c r="J158" s="342">
        <v>0</v>
      </c>
      <c r="K158" s="342">
        <v>0</v>
      </c>
    </row>
    <row r="159" spans="1:11" ht="11.1" customHeight="1" x14ac:dyDescent="0.2">
      <c r="A159" s="344" t="s">
        <v>23</v>
      </c>
      <c r="B159" s="357">
        <f>SUM(C159:K159)</f>
        <v>13</v>
      </c>
      <c r="C159" s="341">
        <v>6</v>
      </c>
      <c r="D159" s="341">
        <v>1</v>
      </c>
      <c r="E159" s="341">
        <v>0</v>
      </c>
      <c r="F159" s="341">
        <v>0</v>
      </c>
      <c r="G159" s="341">
        <v>0</v>
      </c>
      <c r="H159" s="341">
        <v>0</v>
      </c>
      <c r="I159" s="341">
        <v>4</v>
      </c>
      <c r="J159" s="341">
        <v>0</v>
      </c>
      <c r="K159" s="341">
        <v>2</v>
      </c>
    </row>
    <row r="160" spans="1:11" ht="11.1" customHeight="1" x14ac:dyDescent="0.2">
      <c r="A160" s="344" t="s">
        <v>2</v>
      </c>
      <c r="B160" s="357">
        <f t="shared" si="23"/>
        <v>0</v>
      </c>
      <c r="C160" s="341">
        <v>0</v>
      </c>
      <c r="D160" s="341">
        <v>0</v>
      </c>
      <c r="E160" s="341">
        <v>0</v>
      </c>
      <c r="F160" s="341">
        <v>0</v>
      </c>
      <c r="G160" s="341">
        <v>0</v>
      </c>
      <c r="H160" s="341">
        <v>0</v>
      </c>
      <c r="I160" s="341">
        <v>0</v>
      </c>
      <c r="J160" s="341">
        <v>0</v>
      </c>
      <c r="K160" s="341">
        <v>0</v>
      </c>
    </row>
    <row r="161" spans="1:11" ht="11.1" customHeight="1" x14ac:dyDescent="0.2">
      <c r="A161" s="344" t="s">
        <v>24</v>
      </c>
      <c r="B161" s="357">
        <f t="shared" si="23"/>
        <v>29</v>
      </c>
      <c r="C161" s="341">
        <v>13</v>
      </c>
      <c r="D161" s="341">
        <v>6</v>
      </c>
      <c r="E161" s="341">
        <v>5</v>
      </c>
      <c r="F161" s="341">
        <v>3</v>
      </c>
      <c r="G161" s="341">
        <v>1</v>
      </c>
      <c r="H161" s="341">
        <v>0</v>
      </c>
      <c r="I161" s="341">
        <v>0</v>
      </c>
      <c r="J161" s="341">
        <v>1</v>
      </c>
      <c r="K161" s="341">
        <v>0</v>
      </c>
    </row>
    <row r="162" spans="1:11" ht="11.1" customHeight="1" x14ac:dyDescent="0.2">
      <c r="A162" s="344" t="s">
        <v>25</v>
      </c>
      <c r="B162" s="357">
        <f t="shared" si="23"/>
        <v>168</v>
      </c>
      <c r="C162" s="341">
        <v>90</v>
      </c>
      <c r="D162" s="341">
        <v>11</v>
      </c>
      <c r="E162" s="341">
        <v>35</v>
      </c>
      <c r="F162" s="341">
        <v>19</v>
      </c>
      <c r="G162" s="341">
        <v>10</v>
      </c>
      <c r="H162" s="341">
        <v>0</v>
      </c>
      <c r="I162" s="341">
        <v>3</v>
      </c>
      <c r="J162" s="341">
        <v>0</v>
      </c>
      <c r="K162" s="341">
        <v>0</v>
      </c>
    </row>
    <row r="163" spans="1:11" ht="11.1" customHeight="1" x14ac:dyDescent="0.2">
      <c r="A163" s="344" t="s">
        <v>6</v>
      </c>
      <c r="B163" s="357">
        <f t="shared" si="23"/>
        <v>5</v>
      </c>
      <c r="C163" s="341">
        <v>1</v>
      </c>
      <c r="D163" s="341">
        <v>2</v>
      </c>
      <c r="E163" s="341">
        <v>0</v>
      </c>
      <c r="F163" s="341">
        <v>0</v>
      </c>
      <c r="G163" s="341">
        <v>0</v>
      </c>
      <c r="H163" s="341">
        <v>0</v>
      </c>
      <c r="I163" s="341">
        <v>0</v>
      </c>
      <c r="J163" s="341">
        <v>2</v>
      </c>
      <c r="K163" s="341">
        <v>0</v>
      </c>
    </row>
    <row r="164" spans="1:11" ht="11.1" customHeight="1" x14ac:dyDescent="0.2">
      <c r="A164" s="344" t="s">
        <v>3</v>
      </c>
      <c r="B164" s="357">
        <f t="shared" si="23"/>
        <v>13</v>
      </c>
      <c r="C164" s="341">
        <v>6</v>
      </c>
      <c r="D164" s="341">
        <v>4</v>
      </c>
      <c r="E164" s="341">
        <v>2</v>
      </c>
      <c r="F164" s="341">
        <v>0</v>
      </c>
      <c r="G164" s="341">
        <v>0</v>
      </c>
      <c r="H164" s="341">
        <v>0</v>
      </c>
      <c r="I164" s="341">
        <v>0</v>
      </c>
      <c r="J164" s="341">
        <v>0</v>
      </c>
      <c r="K164" s="341">
        <v>1</v>
      </c>
    </row>
    <row r="165" spans="1:11" ht="5.0999999999999996" customHeight="1" x14ac:dyDescent="0.2">
      <c r="A165" s="344"/>
      <c r="B165" s="345"/>
      <c r="C165" s="341"/>
      <c r="D165" s="341"/>
      <c r="E165" s="341"/>
      <c r="F165" s="341"/>
      <c r="G165" s="341"/>
      <c r="H165" s="341"/>
      <c r="I165" s="341"/>
      <c r="J165" s="341"/>
      <c r="K165" s="341"/>
    </row>
    <row r="166" spans="1:11" ht="11.1" customHeight="1" x14ac:dyDescent="0.25">
      <c r="A166" s="248" t="s">
        <v>213</v>
      </c>
      <c r="B166" s="249"/>
      <c r="C166" s="249"/>
      <c r="D166" s="249"/>
      <c r="E166" s="249"/>
      <c r="F166" s="250"/>
      <c r="G166" s="249"/>
      <c r="H166" s="249"/>
      <c r="I166" s="249"/>
      <c r="J166" s="249"/>
      <c r="K166" s="250"/>
    </row>
  </sheetData>
  <mergeCells count="2">
    <mergeCell ref="A70:K70"/>
    <mergeCell ref="A71:K71"/>
  </mergeCells>
  <pageMargins left="0.59055118110236227" right="0.59055118110236227" top="0.55118110236220474" bottom="0.55118110236220474" header="0" footer="0"/>
  <pageSetup paperSize="9" orientation="portrait" verticalDpi="300" r:id="rId1"/>
  <ignoredErrors>
    <ignoredError sqref="B6:B5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R43"/>
  <sheetViews>
    <sheetView topLeftCell="A2" zoomScaleNormal="100" workbookViewId="0">
      <selection activeCell="A2" sqref="A2:E2"/>
    </sheetView>
  </sheetViews>
  <sheetFormatPr baseColWidth="10" defaultRowHeight="15" x14ac:dyDescent="0.25"/>
  <cols>
    <col min="1" max="1" width="36" style="44" customWidth="1"/>
    <col min="2" max="2" width="8.5703125" style="44" customWidth="1"/>
    <col min="3" max="3" width="11.5703125" style="44" customWidth="1"/>
    <col min="4" max="5" width="13.42578125" style="44" customWidth="1"/>
    <col min="6" max="6" width="6.7109375" style="44" customWidth="1"/>
    <col min="7" max="7" width="6.85546875" style="44" customWidth="1"/>
    <col min="8" max="8" width="12" style="44" customWidth="1"/>
    <col min="9" max="16" width="6.85546875" style="44" customWidth="1"/>
    <col min="17" max="16384" width="11.42578125" style="44"/>
  </cols>
  <sheetData>
    <row r="1" spans="1:18" ht="16.5" hidden="1" x14ac:dyDescent="0.3">
      <c r="A1" s="451" t="s">
        <v>108</v>
      </c>
      <c r="B1" s="451"/>
      <c r="C1" s="451"/>
      <c r="D1" s="451"/>
      <c r="E1" s="451"/>
      <c r="F1" s="60"/>
      <c r="G1" s="60"/>
    </row>
    <row r="2" spans="1:18" ht="27.95" customHeight="1" x14ac:dyDescent="0.25">
      <c r="A2" s="457" t="s">
        <v>266</v>
      </c>
      <c r="B2" s="458"/>
      <c r="C2" s="458"/>
      <c r="D2" s="458"/>
      <c r="E2" s="458"/>
      <c r="F2" s="61"/>
      <c r="G2" s="61"/>
      <c r="H2" s="62"/>
    </row>
    <row r="3" spans="1:18" hidden="1" x14ac:dyDescent="0.25">
      <c r="A3" s="452" t="s">
        <v>142</v>
      </c>
      <c r="B3" s="452"/>
      <c r="C3" s="452"/>
      <c r="D3" s="452"/>
      <c r="E3" s="452"/>
      <c r="F3" s="45"/>
      <c r="G3" s="45"/>
      <c r="H3" s="62"/>
    </row>
    <row r="4" spans="1:18" ht="5.0999999999999996" customHeight="1" x14ac:dyDescent="0.25">
      <c r="A4" s="46"/>
      <c r="B4" s="46"/>
      <c r="C4" s="46"/>
      <c r="D4" s="46"/>
      <c r="E4" s="46"/>
      <c r="F4" s="46"/>
      <c r="G4" s="46"/>
    </row>
    <row r="5" spans="1:18" x14ac:dyDescent="0.25">
      <c r="A5" s="453" t="s">
        <v>232</v>
      </c>
      <c r="B5" s="455" t="s">
        <v>0</v>
      </c>
      <c r="C5" s="453" t="s">
        <v>109</v>
      </c>
      <c r="D5" s="453"/>
      <c r="E5" s="453"/>
      <c r="F5" s="47"/>
      <c r="G5" s="47"/>
      <c r="H5" s="99"/>
      <c r="I5" s="100"/>
      <c r="J5" s="100"/>
      <c r="K5" s="100"/>
    </row>
    <row r="6" spans="1:18" x14ac:dyDescent="0.25">
      <c r="A6" s="454"/>
      <c r="B6" s="456"/>
      <c r="C6" s="211" t="s">
        <v>233</v>
      </c>
      <c r="D6" s="211" t="s">
        <v>234</v>
      </c>
      <c r="E6" s="211" t="s">
        <v>235</v>
      </c>
      <c r="F6" s="48"/>
      <c r="G6" s="48"/>
      <c r="H6" s="99"/>
      <c r="I6" s="101"/>
      <c r="J6" s="101"/>
      <c r="K6" s="101"/>
    </row>
    <row r="7" spans="1:18" ht="5.0999999999999996" customHeight="1" x14ac:dyDescent="0.25">
      <c r="A7" s="214"/>
      <c r="B7" s="219"/>
      <c r="C7" s="212"/>
      <c r="D7" s="212"/>
      <c r="E7" s="212"/>
      <c r="F7" s="49"/>
      <c r="G7" s="49"/>
      <c r="H7" s="99"/>
      <c r="I7" s="99"/>
    </row>
    <row r="8" spans="1:18" ht="12.95" customHeight="1" x14ac:dyDescent="0.25">
      <c r="A8" s="215" t="s">
        <v>0</v>
      </c>
      <c r="B8" s="358">
        <v>43820.998979999902</v>
      </c>
      <c r="C8" s="359">
        <v>3736.998929999977</v>
      </c>
      <c r="D8" s="359">
        <v>1680.0001700000032</v>
      </c>
      <c r="E8" s="359">
        <v>38403.999879999967</v>
      </c>
      <c r="F8" s="50"/>
      <c r="G8" s="50"/>
      <c r="H8" s="102"/>
      <c r="I8" s="102"/>
      <c r="J8" s="102"/>
      <c r="K8" s="102"/>
      <c r="L8" s="102"/>
      <c r="O8" s="103"/>
      <c r="P8" s="103"/>
      <c r="Q8" s="103"/>
      <c r="R8" s="103"/>
    </row>
    <row r="9" spans="1:18" ht="11.45" customHeight="1" x14ac:dyDescent="0.25">
      <c r="A9" s="216" t="s">
        <v>110</v>
      </c>
      <c r="B9" s="360">
        <v>4600.4379400000007</v>
      </c>
      <c r="C9" s="361">
        <v>76.510589999999993</v>
      </c>
      <c r="D9" s="361">
        <v>94.596330000000009</v>
      </c>
      <c r="E9" s="361">
        <v>4429.3310199999996</v>
      </c>
      <c r="F9" s="51"/>
      <c r="G9" s="52"/>
      <c r="H9" s="102"/>
      <c r="I9" s="104"/>
      <c r="J9" s="104"/>
      <c r="K9" s="104"/>
      <c r="L9" s="104"/>
      <c r="O9" s="105"/>
      <c r="P9" s="103"/>
      <c r="Q9" s="103"/>
      <c r="R9" s="103"/>
    </row>
    <row r="10" spans="1:18" ht="11.45" customHeight="1" x14ac:dyDescent="0.25">
      <c r="A10" s="216" t="s">
        <v>111</v>
      </c>
      <c r="B10" s="360">
        <v>23998.117040000008</v>
      </c>
      <c r="C10" s="361">
        <v>2805.5213199999962</v>
      </c>
      <c r="D10" s="361">
        <v>1059.0658200000018</v>
      </c>
      <c r="E10" s="361">
        <v>20133.529900000005</v>
      </c>
      <c r="F10" s="51"/>
      <c r="G10" s="52"/>
      <c r="H10" s="102"/>
      <c r="I10" s="104"/>
      <c r="J10" s="104"/>
      <c r="K10" s="104"/>
      <c r="L10" s="104"/>
      <c r="O10" s="105"/>
      <c r="P10" s="103"/>
      <c r="Q10" s="103"/>
      <c r="R10" s="103"/>
    </row>
    <row r="11" spans="1:18" ht="11.45" customHeight="1" x14ac:dyDescent="0.25">
      <c r="A11" s="217" t="s">
        <v>112</v>
      </c>
      <c r="B11" s="360">
        <v>6686.8891699999995</v>
      </c>
      <c r="C11" s="361">
        <v>472.00334999999922</v>
      </c>
      <c r="D11" s="361">
        <v>216.00163000000001</v>
      </c>
      <c r="E11" s="361">
        <v>5998.8841900000016</v>
      </c>
      <c r="F11" s="51"/>
      <c r="G11" s="52"/>
      <c r="H11" s="102"/>
      <c r="I11" s="104"/>
      <c r="J11" s="104"/>
      <c r="K11" s="104"/>
      <c r="L11" s="104"/>
      <c r="O11" s="105"/>
      <c r="P11" s="103"/>
      <c r="Q11" s="103"/>
      <c r="R11" s="103"/>
    </row>
    <row r="12" spans="1:18" ht="11.45" customHeight="1" x14ac:dyDescent="0.25">
      <c r="A12" s="217" t="s">
        <v>113</v>
      </c>
      <c r="B12" s="360">
        <v>8426.0273800000032</v>
      </c>
      <c r="C12" s="361">
        <v>350.42483999999996</v>
      </c>
      <c r="D12" s="361">
        <v>295.90160999999995</v>
      </c>
      <c r="E12" s="361">
        <v>7779.7009300000036</v>
      </c>
      <c r="F12" s="51"/>
      <c r="G12" s="52"/>
      <c r="H12" s="102"/>
      <c r="I12" s="104"/>
      <c r="J12" s="104"/>
      <c r="K12" s="104"/>
      <c r="L12" s="104"/>
      <c r="O12" s="105"/>
      <c r="P12" s="103"/>
      <c r="Q12" s="103"/>
      <c r="R12" s="103"/>
    </row>
    <row r="13" spans="1:18" ht="11.45" customHeight="1" x14ac:dyDescent="0.25">
      <c r="A13" s="216" t="s">
        <v>31</v>
      </c>
      <c r="B13" s="360">
        <v>109.52744999999999</v>
      </c>
      <c r="C13" s="361">
        <v>32.538829999999997</v>
      </c>
      <c r="D13" s="361">
        <v>14.43478</v>
      </c>
      <c r="E13" s="361">
        <v>62.553840000000001</v>
      </c>
      <c r="F13" s="51"/>
      <c r="G13" s="51"/>
      <c r="H13" s="102"/>
      <c r="I13" s="104"/>
      <c r="J13" s="104"/>
      <c r="K13" s="104"/>
      <c r="L13" s="104"/>
      <c r="O13" s="105"/>
      <c r="P13" s="103"/>
      <c r="Q13" s="103"/>
      <c r="R13" s="103"/>
    </row>
    <row r="14" spans="1:18" ht="5.0999999999999996" customHeight="1" x14ac:dyDescent="0.25">
      <c r="A14" s="216"/>
      <c r="B14" s="360"/>
      <c r="C14" s="361"/>
      <c r="D14" s="361"/>
      <c r="E14" s="361"/>
      <c r="F14" s="51"/>
      <c r="G14" s="52"/>
      <c r="H14" s="102"/>
      <c r="I14" s="106"/>
      <c r="J14" s="106"/>
      <c r="K14" s="106"/>
      <c r="O14" s="99"/>
      <c r="P14" s="99"/>
    </row>
    <row r="15" spans="1:18" ht="25.5" x14ac:dyDescent="0.25">
      <c r="A15" s="215" t="s">
        <v>114</v>
      </c>
      <c r="B15" s="358">
        <v>3477.9995900000004</v>
      </c>
      <c r="C15" s="359">
        <v>298.99963999999966</v>
      </c>
      <c r="D15" s="359">
        <v>88.000000000000014</v>
      </c>
      <c r="E15" s="359">
        <v>3090.9999500000017</v>
      </c>
      <c r="F15" s="51"/>
      <c r="G15" s="52"/>
      <c r="H15" s="102"/>
      <c r="I15" s="102"/>
      <c r="J15" s="102"/>
      <c r="K15" s="102"/>
      <c r="L15" s="106"/>
      <c r="M15" s="106"/>
      <c r="N15" s="106"/>
      <c r="O15" s="107"/>
      <c r="P15" s="107"/>
      <c r="Q15" s="107"/>
      <c r="R15" s="107"/>
    </row>
    <row r="16" spans="1:18" ht="11.45" customHeight="1" x14ac:dyDescent="0.25">
      <c r="A16" s="217" t="s">
        <v>110</v>
      </c>
      <c r="B16" s="360">
        <v>246.39286000000004</v>
      </c>
      <c r="C16" s="361">
        <v>1.25</v>
      </c>
      <c r="D16" s="361">
        <v>1</v>
      </c>
      <c r="E16" s="361">
        <v>244.14286000000004</v>
      </c>
      <c r="F16" s="51"/>
      <c r="G16" s="52"/>
      <c r="H16" s="52"/>
      <c r="I16" s="52"/>
      <c r="J16" s="104"/>
      <c r="K16" s="104"/>
      <c r="L16" s="106"/>
      <c r="M16" s="106"/>
      <c r="N16" s="106"/>
      <c r="O16" s="107"/>
      <c r="P16" s="107"/>
      <c r="Q16" s="108"/>
      <c r="R16" s="108"/>
    </row>
    <row r="17" spans="1:18" ht="11.45" customHeight="1" x14ac:dyDescent="0.25">
      <c r="A17" s="217" t="s">
        <v>111</v>
      </c>
      <c r="B17" s="360">
        <v>1911.5055299999999</v>
      </c>
      <c r="C17" s="361">
        <v>252.44966999999974</v>
      </c>
      <c r="D17" s="361">
        <v>53.400000000000006</v>
      </c>
      <c r="E17" s="361">
        <v>1605.6558600000003</v>
      </c>
      <c r="F17" s="51"/>
      <c r="G17" s="52"/>
      <c r="H17" s="52"/>
      <c r="I17" s="52"/>
      <c r="J17" s="104"/>
      <c r="K17" s="104"/>
      <c r="O17" s="107"/>
      <c r="P17" s="107"/>
      <c r="Q17" s="108"/>
      <c r="R17" s="108"/>
    </row>
    <row r="18" spans="1:18" ht="11.45" customHeight="1" x14ac:dyDescent="0.25">
      <c r="A18" s="217" t="s">
        <v>112</v>
      </c>
      <c r="B18" s="360">
        <v>474.42202000000003</v>
      </c>
      <c r="C18" s="361">
        <v>21.111889999999999</v>
      </c>
      <c r="D18" s="361">
        <v>19.399999999999999</v>
      </c>
      <c r="E18" s="361">
        <v>433.91013000000004</v>
      </c>
      <c r="F18" s="51"/>
      <c r="G18" s="52"/>
      <c r="H18" s="52"/>
      <c r="I18" s="52"/>
      <c r="J18" s="104"/>
      <c r="K18" s="104"/>
      <c r="O18" s="107"/>
      <c r="P18" s="107"/>
      <c r="Q18" s="108"/>
      <c r="R18" s="108"/>
    </row>
    <row r="19" spans="1:18" ht="11.45" customHeight="1" x14ac:dyDescent="0.25">
      <c r="A19" s="217" t="s">
        <v>113</v>
      </c>
      <c r="B19" s="360">
        <v>844.42203999999981</v>
      </c>
      <c r="C19" s="361">
        <v>22.93094</v>
      </c>
      <c r="D19" s="361">
        <v>14.2</v>
      </c>
      <c r="E19" s="361">
        <v>807.29109999999991</v>
      </c>
      <c r="F19" s="51"/>
      <c r="G19" s="51"/>
      <c r="H19" s="52"/>
      <c r="I19" s="52"/>
      <c r="J19" s="104"/>
      <c r="K19" s="104"/>
      <c r="O19" s="107"/>
      <c r="P19" s="107"/>
      <c r="Q19" s="108"/>
      <c r="R19" s="108"/>
    </row>
    <row r="20" spans="1:18" ht="11.45" customHeight="1" x14ac:dyDescent="0.25">
      <c r="A20" s="217" t="s">
        <v>31</v>
      </c>
      <c r="B20" s="360">
        <v>1.2571399999999999</v>
      </c>
      <c r="C20" s="361">
        <v>1.2571399999999999</v>
      </c>
      <c r="D20" s="361" t="s">
        <v>36</v>
      </c>
      <c r="E20" s="361" t="s">
        <v>36</v>
      </c>
      <c r="F20" s="51"/>
      <c r="G20" s="52"/>
      <c r="H20" s="102"/>
      <c r="O20" s="99"/>
      <c r="P20" s="99"/>
    </row>
    <row r="21" spans="1:18" ht="5.0999999999999996" customHeight="1" x14ac:dyDescent="0.25">
      <c r="A21" s="218"/>
      <c r="B21" s="360"/>
      <c r="C21" s="361"/>
      <c r="D21" s="361"/>
      <c r="E21" s="361"/>
      <c r="F21" s="51"/>
      <c r="G21" s="52"/>
      <c r="H21" s="102"/>
      <c r="O21" s="99"/>
      <c r="P21" s="99"/>
    </row>
    <row r="22" spans="1:18" ht="12.95" customHeight="1" x14ac:dyDescent="0.25">
      <c r="A22" s="215" t="s">
        <v>115</v>
      </c>
      <c r="B22" s="358">
        <v>24726.000009999982</v>
      </c>
      <c r="C22" s="359">
        <v>2604.0001100000027</v>
      </c>
      <c r="D22" s="359">
        <v>1121.0002200000015</v>
      </c>
      <c r="E22" s="359">
        <v>21000.999679999968</v>
      </c>
      <c r="F22" s="51"/>
      <c r="G22" s="52"/>
      <c r="H22" s="102"/>
      <c r="I22" s="102"/>
      <c r="J22" s="102"/>
      <c r="K22" s="102"/>
      <c r="O22" s="107"/>
      <c r="P22" s="99"/>
      <c r="Q22" s="99"/>
      <c r="R22" s="99"/>
    </row>
    <row r="23" spans="1:18" ht="11.45" customHeight="1" x14ac:dyDescent="0.25">
      <c r="A23" s="217" t="s">
        <v>110</v>
      </c>
      <c r="B23" s="360">
        <v>2748.7130899999997</v>
      </c>
      <c r="C23" s="361">
        <v>57.047849999999983</v>
      </c>
      <c r="D23" s="361">
        <v>61.161550000000005</v>
      </c>
      <c r="E23" s="361">
        <v>2630.50369</v>
      </c>
      <c r="F23" s="51"/>
      <c r="G23" s="52"/>
      <c r="H23" s="52"/>
      <c r="I23" s="52"/>
      <c r="O23" s="107"/>
      <c r="P23" s="99"/>
      <c r="Q23" s="109"/>
      <c r="R23" s="109"/>
    </row>
    <row r="24" spans="1:18" ht="11.45" customHeight="1" x14ac:dyDescent="0.25">
      <c r="A24" s="217" t="s">
        <v>111</v>
      </c>
      <c r="B24" s="360">
        <v>14079.019150000018</v>
      </c>
      <c r="C24" s="361">
        <v>1947.128930000023</v>
      </c>
      <c r="D24" s="361">
        <v>761.27456000000063</v>
      </c>
      <c r="E24" s="361">
        <v>11370.615660000021</v>
      </c>
      <c r="F24" s="51"/>
      <c r="G24" s="52"/>
      <c r="H24" s="52"/>
      <c r="I24" s="52"/>
      <c r="O24" s="107"/>
      <c r="P24" s="99"/>
      <c r="Q24" s="109"/>
      <c r="R24" s="109"/>
    </row>
    <row r="25" spans="1:18" ht="11.45" customHeight="1" x14ac:dyDescent="0.25">
      <c r="A25" s="217" t="s">
        <v>112</v>
      </c>
      <c r="B25" s="360">
        <v>3134.7363399999986</v>
      </c>
      <c r="C25" s="361">
        <v>354.50317999999959</v>
      </c>
      <c r="D25" s="361">
        <v>92.14873</v>
      </c>
      <c r="E25" s="361">
        <v>2688.0844299999994</v>
      </c>
      <c r="F25" s="51"/>
      <c r="G25" s="52"/>
      <c r="H25" s="52"/>
      <c r="I25" s="52"/>
      <c r="O25" s="107"/>
      <c r="P25" s="99"/>
      <c r="Q25" s="109"/>
      <c r="R25" s="109"/>
    </row>
    <row r="26" spans="1:18" ht="11.45" customHeight="1" x14ac:dyDescent="0.25">
      <c r="A26" s="217" t="s">
        <v>113</v>
      </c>
      <c r="B26" s="360">
        <v>4688.2413500000002</v>
      </c>
      <c r="C26" s="361">
        <v>219.18390999999991</v>
      </c>
      <c r="D26" s="361">
        <v>203.41537999999997</v>
      </c>
      <c r="E26" s="361">
        <v>4265.6420599999992</v>
      </c>
      <c r="F26" s="51"/>
      <c r="G26" s="52"/>
      <c r="H26" s="52"/>
      <c r="I26" s="52"/>
      <c r="O26" s="107"/>
      <c r="P26" s="99"/>
      <c r="Q26" s="109"/>
      <c r="R26" s="109"/>
    </row>
    <row r="27" spans="1:18" ht="11.45" customHeight="1" x14ac:dyDescent="0.25">
      <c r="A27" s="217" t="s">
        <v>31</v>
      </c>
      <c r="B27" s="360">
        <v>75.290080000000003</v>
      </c>
      <c r="C27" s="361">
        <v>26.136240000000001</v>
      </c>
      <c r="D27" s="361">
        <v>3</v>
      </c>
      <c r="E27" s="361">
        <v>46.153840000000002</v>
      </c>
      <c r="F27" s="51"/>
      <c r="G27" s="51"/>
      <c r="H27" s="52"/>
      <c r="I27" s="52"/>
      <c r="O27" s="107"/>
      <c r="P27" s="99"/>
      <c r="Q27" s="109"/>
      <c r="R27" s="109"/>
    </row>
    <row r="28" spans="1:18" ht="5.0999999999999996" customHeight="1" x14ac:dyDescent="0.25">
      <c r="A28" s="218"/>
      <c r="B28" s="360"/>
      <c r="C28" s="361"/>
      <c r="D28" s="361"/>
      <c r="E28" s="361"/>
      <c r="F28" s="51"/>
      <c r="G28" s="52"/>
      <c r="H28" s="102"/>
      <c r="O28" s="99"/>
      <c r="P28" s="99"/>
    </row>
    <row r="29" spans="1:18" ht="12.95" customHeight="1" x14ac:dyDescent="0.25">
      <c r="A29" s="215" t="s">
        <v>116</v>
      </c>
      <c r="B29" s="358">
        <v>15616.99938000003</v>
      </c>
      <c r="C29" s="359">
        <v>833.99918000000082</v>
      </c>
      <c r="D29" s="359">
        <v>470.9999499999999</v>
      </c>
      <c r="E29" s="359">
        <v>14312.000250000014</v>
      </c>
      <c r="F29" s="51"/>
      <c r="G29" s="52"/>
      <c r="H29" s="102"/>
      <c r="I29" s="102"/>
      <c r="J29" s="102"/>
      <c r="K29" s="102"/>
      <c r="O29" s="99"/>
      <c r="P29" s="99"/>
      <c r="Q29" s="99"/>
      <c r="R29" s="99"/>
    </row>
    <row r="30" spans="1:18" ht="11.45" customHeight="1" x14ac:dyDescent="0.25">
      <c r="A30" s="217" t="s">
        <v>110</v>
      </c>
      <c r="B30" s="360">
        <v>1605.3319900000001</v>
      </c>
      <c r="C30" s="361">
        <v>18.21274</v>
      </c>
      <c r="D30" s="361">
        <v>32.434780000000003</v>
      </c>
      <c r="E30" s="361">
        <v>1554.6844699999999</v>
      </c>
      <c r="F30" s="51"/>
      <c r="G30" s="52"/>
      <c r="H30" s="52"/>
      <c r="I30" s="52"/>
      <c r="O30" s="107"/>
      <c r="P30" s="99"/>
      <c r="Q30" s="109"/>
      <c r="R30" s="109"/>
    </row>
    <row r="31" spans="1:18" ht="11.45" customHeight="1" x14ac:dyDescent="0.25">
      <c r="A31" s="217" t="s">
        <v>111</v>
      </c>
      <c r="B31" s="360">
        <v>8007.5923599999942</v>
      </c>
      <c r="C31" s="361">
        <v>605.94271999999887</v>
      </c>
      <c r="D31" s="361">
        <v>244.39125999999993</v>
      </c>
      <c r="E31" s="361">
        <v>7157.2583800000011</v>
      </c>
      <c r="F31" s="51"/>
      <c r="G31" s="52"/>
      <c r="H31" s="52"/>
      <c r="I31" s="52"/>
      <c r="O31" s="107"/>
      <c r="P31" s="99"/>
      <c r="Q31" s="109"/>
      <c r="R31" s="109"/>
    </row>
    <row r="32" spans="1:18" ht="11.45" customHeight="1" x14ac:dyDescent="0.25">
      <c r="A32" s="217" t="s">
        <v>112</v>
      </c>
      <c r="B32" s="360">
        <v>3077.7308100000009</v>
      </c>
      <c r="C32" s="361">
        <v>96.388280000000023</v>
      </c>
      <c r="D32" s="361">
        <v>104.4529</v>
      </c>
      <c r="E32" s="361">
        <v>2876.8896300000001</v>
      </c>
      <c r="F32" s="51"/>
      <c r="G32" s="52"/>
      <c r="H32" s="52"/>
      <c r="I32" s="52"/>
      <c r="O32" s="107"/>
      <c r="P32" s="99"/>
      <c r="Q32" s="109"/>
      <c r="R32" s="109"/>
    </row>
    <row r="33" spans="1:18" ht="11.45" customHeight="1" x14ac:dyDescent="0.25">
      <c r="A33" s="217" t="s">
        <v>113</v>
      </c>
      <c r="B33" s="360">
        <v>2893.3639899999998</v>
      </c>
      <c r="C33" s="361">
        <v>108.30999</v>
      </c>
      <c r="D33" s="361">
        <v>78.286230000000003</v>
      </c>
      <c r="E33" s="361">
        <v>2706.7677699999999</v>
      </c>
      <c r="F33" s="51"/>
      <c r="G33" s="52"/>
      <c r="H33" s="52"/>
      <c r="I33" s="52"/>
      <c r="O33" s="107"/>
      <c r="P33" s="99"/>
      <c r="Q33" s="109"/>
      <c r="R33" s="109"/>
    </row>
    <row r="34" spans="1:18" ht="11.45" customHeight="1" x14ac:dyDescent="0.25">
      <c r="A34" s="217" t="s">
        <v>31</v>
      </c>
      <c r="B34" s="360">
        <v>32.980229999999999</v>
      </c>
      <c r="C34" s="361">
        <v>5.1454500000000003</v>
      </c>
      <c r="D34" s="361">
        <v>11.43478</v>
      </c>
      <c r="E34" s="361">
        <v>16.399999999999999</v>
      </c>
      <c r="F34" s="51"/>
      <c r="G34" s="51"/>
      <c r="H34" s="52"/>
      <c r="I34" s="52"/>
      <c r="O34" s="107"/>
      <c r="P34" s="99"/>
      <c r="Q34" s="109"/>
      <c r="R34" s="109"/>
    </row>
    <row r="35" spans="1:18" ht="5.0999999999999996" customHeight="1" x14ac:dyDescent="0.25">
      <c r="A35" s="53"/>
      <c r="B35" s="220"/>
      <c r="C35" s="213"/>
      <c r="D35" s="213"/>
      <c r="E35" s="213"/>
      <c r="F35" s="51"/>
      <c r="G35" s="52"/>
      <c r="H35" s="102"/>
      <c r="O35" s="99"/>
      <c r="P35" s="99"/>
    </row>
    <row r="36" spans="1:18" ht="17.25" customHeight="1" x14ac:dyDescent="0.25">
      <c r="A36" s="447" t="s">
        <v>258</v>
      </c>
      <c r="B36" s="448"/>
      <c r="C36" s="448"/>
      <c r="D36" s="448"/>
      <c r="E36" s="448"/>
      <c r="F36" s="110"/>
      <c r="G36" s="110"/>
      <c r="H36" s="99"/>
      <c r="I36" s="99"/>
    </row>
    <row r="37" spans="1:18" ht="8.25" customHeight="1" x14ac:dyDescent="0.25">
      <c r="A37" s="371" t="s">
        <v>263</v>
      </c>
      <c r="B37" s="372"/>
      <c r="C37" s="372"/>
      <c r="D37" s="372"/>
      <c r="E37" s="372"/>
      <c r="F37" s="110"/>
      <c r="G37" s="110"/>
      <c r="H37" s="99"/>
      <c r="I37" s="99"/>
    </row>
    <row r="38" spans="1:18" ht="11.1" customHeight="1" x14ac:dyDescent="0.25">
      <c r="A38" s="449" t="s">
        <v>264</v>
      </c>
      <c r="B38" s="449"/>
      <c r="C38" s="449"/>
      <c r="D38" s="449"/>
      <c r="E38" s="449"/>
      <c r="F38" s="53"/>
      <c r="G38" s="53"/>
      <c r="H38" s="99"/>
      <c r="I38" s="99"/>
    </row>
    <row r="39" spans="1:18" ht="11.1" customHeight="1" x14ac:dyDescent="0.25">
      <c r="A39" s="130" t="s">
        <v>265</v>
      </c>
      <c r="B39" s="130"/>
      <c r="C39" s="130"/>
      <c r="D39" s="130"/>
      <c r="E39" s="130"/>
      <c r="F39" s="53"/>
      <c r="G39" s="53"/>
      <c r="H39" s="99"/>
      <c r="I39" s="99"/>
    </row>
    <row r="40" spans="1:18" ht="11.1" customHeight="1" x14ac:dyDescent="0.25">
      <c r="A40" s="450" t="s">
        <v>145</v>
      </c>
      <c r="B40" s="450"/>
      <c r="C40" s="450"/>
      <c r="D40" s="450"/>
      <c r="E40" s="450"/>
      <c r="F40" s="59"/>
      <c r="G40" s="59"/>
      <c r="H40" s="99"/>
      <c r="I40" s="99"/>
    </row>
    <row r="41" spans="1:18" x14ac:dyDescent="0.25">
      <c r="A41" s="99"/>
      <c r="B41" s="99"/>
      <c r="C41" s="99"/>
      <c r="D41" s="99"/>
      <c r="E41" s="99"/>
      <c r="F41" s="99"/>
      <c r="G41" s="99"/>
      <c r="H41" s="99"/>
      <c r="I41" s="99"/>
    </row>
    <row r="42" spans="1:18" x14ac:dyDescent="0.25">
      <c r="A42" s="99"/>
      <c r="B42" s="99"/>
      <c r="C42" s="99"/>
      <c r="D42" s="99"/>
      <c r="E42" s="99"/>
      <c r="F42" s="99"/>
      <c r="G42" s="99"/>
      <c r="H42" s="99"/>
      <c r="I42" s="99"/>
    </row>
    <row r="43" spans="1:18" x14ac:dyDescent="0.25">
      <c r="A43" s="99"/>
      <c r="B43" s="99"/>
      <c r="C43" s="99"/>
      <c r="D43" s="99"/>
      <c r="E43" s="99"/>
      <c r="F43" s="99"/>
      <c r="G43" s="99"/>
      <c r="H43" s="99"/>
      <c r="I43" s="99"/>
    </row>
  </sheetData>
  <mergeCells count="9">
    <mergeCell ref="A36:E36"/>
    <mergeCell ref="A38:E38"/>
    <mergeCell ref="A40:E40"/>
    <mergeCell ref="A1:E1"/>
    <mergeCell ref="A3:E3"/>
    <mergeCell ref="A5:A6"/>
    <mergeCell ref="B5:B6"/>
    <mergeCell ref="C5:E5"/>
    <mergeCell ref="A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S33"/>
  <sheetViews>
    <sheetView zoomScaleNormal="100" workbookViewId="0">
      <selection activeCell="C38" sqref="C38"/>
    </sheetView>
  </sheetViews>
  <sheetFormatPr baseColWidth="10" defaultRowHeight="12.75" x14ac:dyDescent="0.2"/>
  <cols>
    <col min="1" max="1" width="10.7109375" style="118" customWidth="1"/>
    <col min="2" max="5" width="18.28515625" style="118" customWidth="1"/>
    <col min="6" max="6" width="7" style="117" customWidth="1"/>
    <col min="7" max="7" width="6.28515625" style="117" customWidth="1"/>
    <col min="8" max="10" width="6.28515625" style="118" customWidth="1"/>
    <col min="11" max="13" width="6.28515625" style="119" customWidth="1"/>
    <col min="14" max="14" width="11.42578125" style="118"/>
    <col min="15" max="18" width="8.7109375" style="118" customWidth="1"/>
    <col min="19" max="16384" width="11.42578125" style="118"/>
  </cols>
  <sheetData>
    <row r="1" spans="1:19" s="112" customFormat="1" ht="26.25" customHeight="1" x14ac:dyDescent="0.25">
      <c r="A1" s="462" t="s">
        <v>260</v>
      </c>
      <c r="B1" s="462"/>
      <c r="C1" s="462"/>
      <c r="D1" s="462"/>
      <c r="E1" s="462"/>
      <c r="K1" s="113"/>
      <c r="L1" s="113"/>
      <c r="M1" s="113"/>
    </row>
    <row r="2" spans="1:19" s="112" customFormat="1" ht="13.5" x14ac:dyDescent="0.25">
      <c r="A2" s="322" t="s">
        <v>218</v>
      </c>
      <c r="B2" s="114"/>
      <c r="C2" s="111"/>
      <c r="D2" s="111"/>
      <c r="E2" s="111"/>
      <c r="K2" s="113"/>
      <c r="L2" s="113"/>
      <c r="M2" s="113"/>
    </row>
    <row r="3" spans="1:19" ht="5.0999999999999996" customHeight="1" x14ac:dyDescent="0.25">
      <c r="A3" s="115"/>
      <c r="B3" s="115"/>
      <c r="C3" s="116"/>
      <c r="D3" s="116"/>
      <c r="E3" s="116"/>
    </row>
    <row r="4" spans="1:19" ht="25.5" x14ac:dyDescent="0.2">
      <c r="A4" s="223" t="s">
        <v>9</v>
      </c>
      <c r="B4" s="227" t="s">
        <v>0</v>
      </c>
      <c r="C4" s="228" t="s">
        <v>217</v>
      </c>
      <c r="D4" s="228" t="s">
        <v>216</v>
      </c>
      <c r="E4" s="228" t="s">
        <v>215</v>
      </c>
      <c r="H4" s="120"/>
      <c r="I4" s="120"/>
      <c r="J4" s="120"/>
    </row>
    <row r="5" spans="1:19" ht="13.5" hidden="1" x14ac:dyDescent="0.25">
      <c r="A5" s="221">
        <v>2010</v>
      </c>
      <c r="B5" s="222">
        <f>+SUM(C5:E5)</f>
        <v>15847330.685000002</v>
      </c>
      <c r="C5" s="121">
        <v>8392354.2190000005</v>
      </c>
      <c r="D5" s="121">
        <v>5055912.4929999998</v>
      </c>
      <c r="E5" s="121">
        <v>2399063.9730000002</v>
      </c>
      <c r="F5" s="122"/>
      <c r="H5" s="120"/>
      <c r="I5" s="120"/>
      <c r="J5" s="120"/>
    </row>
    <row r="6" spans="1:19" ht="13.5" hidden="1" x14ac:dyDescent="0.25">
      <c r="A6" s="221">
        <v>2011</v>
      </c>
      <c r="B6" s="222">
        <f t="shared" ref="B6:B15" si="0">+SUM(C6:E6)</f>
        <v>19351310.524</v>
      </c>
      <c r="C6" s="121">
        <v>10173353.312000001</v>
      </c>
      <c r="D6" s="121">
        <v>6459430.551</v>
      </c>
      <c r="E6" s="121">
        <v>2718526.6609999998</v>
      </c>
      <c r="F6" s="122"/>
      <c r="H6" s="120"/>
      <c r="I6" s="120"/>
      <c r="J6" s="120"/>
    </row>
    <row r="7" spans="1:19" ht="13.5" hidden="1" x14ac:dyDescent="0.25">
      <c r="A7" s="221">
        <v>2012</v>
      </c>
      <c r="B7" s="222">
        <f t="shared" si="0"/>
        <v>22027566.887000002</v>
      </c>
      <c r="C7" s="121">
        <v>11609681.67</v>
      </c>
      <c r="D7" s="121">
        <v>7073976.0180000002</v>
      </c>
      <c r="E7" s="121">
        <v>3343909.199</v>
      </c>
      <c r="F7" s="122"/>
      <c r="H7" s="120"/>
      <c r="I7" s="120"/>
      <c r="J7" s="120"/>
    </row>
    <row r="8" spans="1:19" ht="15.95" hidden="1" customHeight="1" x14ac:dyDescent="0.2">
      <c r="A8" s="233">
        <v>2013</v>
      </c>
      <c r="B8" s="234">
        <f t="shared" si="0"/>
        <v>25914924.474999998</v>
      </c>
      <c r="C8" s="235">
        <v>13820037.329</v>
      </c>
      <c r="D8" s="235">
        <v>8013603.0269999998</v>
      </c>
      <c r="E8" s="235">
        <v>4081284.1189999999</v>
      </c>
      <c r="F8" s="122"/>
      <c r="H8" s="120"/>
      <c r="I8" s="120"/>
      <c r="J8" s="120"/>
    </row>
    <row r="9" spans="1:19" ht="5.0999999999999996" customHeight="1" x14ac:dyDescent="0.2">
      <c r="A9" s="233"/>
      <c r="B9" s="236"/>
      <c r="C9" s="237"/>
      <c r="D9" s="237"/>
      <c r="E9" s="237"/>
      <c r="F9" s="122"/>
      <c r="H9" s="120"/>
      <c r="I9" s="120"/>
      <c r="J9" s="120"/>
    </row>
    <row r="10" spans="1:19" ht="14.45" customHeight="1" x14ac:dyDescent="0.2">
      <c r="A10" s="233">
        <v>2014</v>
      </c>
      <c r="B10" s="236">
        <f t="shared" si="0"/>
        <v>29170609.749000002</v>
      </c>
      <c r="C10" s="237">
        <v>15725951.310000001</v>
      </c>
      <c r="D10" s="237">
        <v>8835865.3859999999</v>
      </c>
      <c r="E10" s="237">
        <v>4608793.0530000003</v>
      </c>
      <c r="F10" s="122"/>
      <c r="H10" s="120"/>
      <c r="I10" s="120"/>
      <c r="J10" s="120"/>
    </row>
    <row r="11" spans="1:19" ht="14.45" customHeight="1" x14ac:dyDescent="0.2">
      <c r="A11" s="233">
        <v>2015</v>
      </c>
      <c r="B11" s="236">
        <f t="shared" si="0"/>
        <v>34507531.319000006</v>
      </c>
      <c r="C11" s="237">
        <v>18014006.972000003</v>
      </c>
      <c r="D11" s="237">
        <v>10893951.598999999</v>
      </c>
      <c r="E11" s="237">
        <v>5599572.7479999997</v>
      </c>
      <c r="F11" s="122"/>
      <c r="H11" s="123"/>
      <c r="I11" s="120"/>
    </row>
    <row r="12" spans="1:19" ht="14.45" customHeight="1" x14ac:dyDescent="0.2">
      <c r="A12" s="233">
        <v>2016</v>
      </c>
      <c r="B12" s="236">
        <f t="shared" si="0"/>
        <v>35492850.346000001</v>
      </c>
      <c r="C12" s="237">
        <v>18645128.227000002</v>
      </c>
      <c r="D12" s="237">
        <v>11481613.559</v>
      </c>
      <c r="E12" s="237">
        <v>5366108.5599999996</v>
      </c>
      <c r="F12" s="122"/>
      <c r="H12" s="123"/>
      <c r="I12" s="124"/>
    </row>
    <row r="13" spans="1:19" ht="14.45" customHeight="1" x14ac:dyDescent="0.2">
      <c r="A13" s="233">
        <v>2017</v>
      </c>
      <c r="B13" s="236">
        <f t="shared" si="0"/>
        <v>36981675.340999998</v>
      </c>
      <c r="C13" s="237">
        <v>19722874.471999999</v>
      </c>
      <c r="D13" s="237">
        <v>11431939.778000001</v>
      </c>
      <c r="E13" s="237">
        <v>5826861.091</v>
      </c>
      <c r="F13" s="122"/>
      <c r="H13" s="123"/>
      <c r="I13" s="124"/>
    </row>
    <row r="14" spans="1:19" ht="14.45" customHeight="1" x14ac:dyDescent="0.2">
      <c r="A14" s="233">
        <v>2018</v>
      </c>
      <c r="B14" s="236">
        <f t="shared" si="0"/>
        <v>41356471.630000003</v>
      </c>
      <c r="C14" s="237">
        <v>22226351.445</v>
      </c>
      <c r="D14" s="237">
        <v>12692704.295</v>
      </c>
      <c r="E14" s="237">
        <v>6437415.8899999997</v>
      </c>
      <c r="F14" s="122"/>
      <c r="H14" s="123"/>
      <c r="I14" s="125"/>
      <c r="J14" s="239"/>
      <c r="K14" s="240"/>
      <c r="L14" s="240"/>
      <c r="M14" s="240"/>
      <c r="N14" s="239"/>
      <c r="O14" s="239"/>
      <c r="P14" s="239"/>
      <c r="Q14" s="239"/>
      <c r="R14" s="239"/>
      <c r="S14" s="239"/>
    </row>
    <row r="15" spans="1:19" ht="14.45" customHeight="1" x14ac:dyDescent="0.2">
      <c r="A15" s="233">
        <v>2019</v>
      </c>
      <c r="B15" s="236">
        <f t="shared" si="0"/>
        <v>41454181.682000004</v>
      </c>
      <c r="C15" s="237">
        <v>22099933.670000002</v>
      </c>
      <c r="D15" s="237">
        <v>13022284.545</v>
      </c>
      <c r="E15" s="237">
        <v>6331963.4670000002</v>
      </c>
      <c r="F15" s="122"/>
      <c r="H15" s="123"/>
      <c r="I15" s="125"/>
      <c r="J15" s="239"/>
      <c r="K15" s="240"/>
      <c r="L15" s="240"/>
      <c r="M15" s="240"/>
      <c r="N15" s="239"/>
      <c r="O15" s="239"/>
      <c r="P15" s="239"/>
      <c r="Q15" s="239"/>
      <c r="R15" s="239"/>
      <c r="S15" s="239"/>
    </row>
    <row r="16" spans="1:19" ht="14.45" customHeight="1" x14ac:dyDescent="0.2">
      <c r="A16" s="233">
        <v>2020</v>
      </c>
      <c r="B16" s="236">
        <f>+SUM(C16:E16)</f>
        <v>56488964.952</v>
      </c>
      <c r="C16" s="237">
        <v>30994119.473999999</v>
      </c>
      <c r="D16" s="237">
        <v>17421137.063000001</v>
      </c>
      <c r="E16" s="237">
        <v>8073708.415</v>
      </c>
      <c r="F16" s="122"/>
      <c r="H16" s="123"/>
      <c r="I16" s="125"/>
      <c r="J16" s="239"/>
      <c r="K16" s="240"/>
      <c r="L16" s="240"/>
      <c r="M16" s="240"/>
      <c r="N16" s="239"/>
      <c r="O16" s="239"/>
      <c r="P16" s="239"/>
      <c r="Q16" s="239"/>
      <c r="R16" s="239"/>
      <c r="S16" s="239"/>
    </row>
    <row r="17" spans="1:19" ht="14.45" customHeight="1" x14ac:dyDescent="0.2">
      <c r="A17" s="233">
        <v>2021</v>
      </c>
      <c r="B17" s="236">
        <f>+SUM(C17:E17)</f>
        <v>60362252.891000003</v>
      </c>
      <c r="C17" s="237">
        <v>33164151.881000001</v>
      </c>
      <c r="D17" s="237">
        <v>18795465.668000001</v>
      </c>
      <c r="E17" s="237">
        <v>8402635.3420000002</v>
      </c>
      <c r="F17" s="122"/>
      <c r="H17" s="123"/>
      <c r="I17" s="125"/>
      <c r="J17" s="239"/>
      <c r="K17" s="240"/>
      <c r="L17" s="240"/>
      <c r="M17" s="240"/>
      <c r="N17" s="239"/>
      <c r="O17" s="239"/>
      <c r="P17" s="239"/>
      <c r="Q17" s="239"/>
      <c r="R17" s="239"/>
      <c r="S17" s="239"/>
    </row>
    <row r="18" spans="1:19" ht="14.45" customHeight="1" x14ac:dyDescent="0.2">
      <c r="A18" s="233">
        <v>2022</v>
      </c>
      <c r="B18" s="236">
        <f>+SUM(C18:E18)</f>
        <v>57976279.562999994</v>
      </c>
      <c r="C18" s="237">
        <v>30319860.313999999</v>
      </c>
      <c r="D18" s="237">
        <v>18918898.706</v>
      </c>
      <c r="E18" s="237">
        <v>8737520.5429999996</v>
      </c>
      <c r="F18" s="122"/>
      <c r="H18" s="123"/>
      <c r="I18" s="125"/>
      <c r="J18" s="239"/>
      <c r="K18" s="240"/>
      <c r="L18" s="240"/>
      <c r="M18" s="240"/>
      <c r="N18" s="239"/>
      <c r="O18" s="239"/>
      <c r="P18" s="239"/>
      <c r="Q18" s="239"/>
      <c r="R18" s="239"/>
      <c r="S18" s="239"/>
    </row>
    <row r="19" spans="1:19" ht="14.45" customHeight="1" x14ac:dyDescent="0.2">
      <c r="A19" s="233">
        <v>2023</v>
      </c>
      <c r="B19" s="236">
        <f>+SUM(C19:E19)</f>
        <v>53166827.317000002</v>
      </c>
      <c r="C19" s="237">
        <v>26804379.454999998</v>
      </c>
      <c r="D19" s="237">
        <v>17699703.635000002</v>
      </c>
      <c r="E19" s="237">
        <v>8662744.227</v>
      </c>
      <c r="F19" s="122"/>
      <c r="H19" s="123"/>
      <c r="I19" s="125"/>
      <c r="J19" s="239"/>
      <c r="K19" s="240"/>
      <c r="L19" s="240"/>
      <c r="M19" s="240"/>
      <c r="N19" s="239"/>
      <c r="O19" s="239"/>
      <c r="P19" s="239"/>
      <c r="Q19" s="239"/>
      <c r="R19" s="239"/>
      <c r="S19" s="239"/>
    </row>
    <row r="20" spans="1:19" ht="5.0999999999999996" customHeight="1" x14ac:dyDescent="0.2">
      <c r="A20" s="224"/>
      <c r="B20" s="323"/>
      <c r="C20" s="225"/>
      <c r="D20" s="226"/>
      <c r="E20" s="226"/>
      <c r="H20" s="123"/>
      <c r="I20" s="125"/>
      <c r="J20" s="241"/>
      <c r="K20" s="240"/>
      <c r="L20" s="240"/>
      <c r="M20" s="240"/>
      <c r="N20" s="239"/>
      <c r="O20" s="239"/>
      <c r="P20" s="239"/>
      <c r="Q20" s="239"/>
      <c r="R20" s="239"/>
      <c r="S20" s="239"/>
    </row>
    <row r="21" spans="1:19" ht="11.1" customHeight="1" x14ac:dyDescent="0.2">
      <c r="A21" s="460" t="s">
        <v>117</v>
      </c>
      <c r="B21" s="461"/>
      <c r="C21" s="460"/>
      <c r="D21" s="460"/>
      <c r="E21" s="460"/>
      <c r="H21" s="120"/>
      <c r="I21" s="125"/>
      <c r="J21" s="241"/>
      <c r="K21" s="240"/>
      <c r="L21" s="240"/>
      <c r="M21" s="240"/>
      <c r="N21" s="239"/>
      <c r="O21" s="239"/>
      <c r="P21" s="239"/>
      <c r="Q21" s="239"/>
      <c r="R21" s="239"/>
      <c r="S21" s="239"/>
    </row>
    <row r="22" spans="1:19" s="120" customFormat="1" ht="9" customHeight="1" x14ac:dyDescent="0.2">
      <c r="A22" s="459" t="s">
        <v>255</v>
      </c>
      <c r="B22" s="459"/>
      <c r="C22" s="459"/>
      <c r="D22" s="459"/>
      <c r="E22" s="459"/>
      <c r="J22" s="241"/>
      <c r="K22" s="241"/>
      <c r="L22" s="241"/>
      <c r="M22" s="241"/>
      <c r="N22" s="241"/>
      <c r="O22" s="241"/>
      <c r="P22" s="241"/>
      <c r="Q22" s="241"/>
      <c r="R22" s="241"/>
      <c r="S22" s="241"/>
    </row>
    <row r="23" spans="1:19" ht="10.5" customHeight="1" x14ac:dyDescent="0.2">
      <c r="A23" s="373" t="s">
        <v>259</v>
      </c>
      <c r="B23" s="373"/>
      <c r="C23" s="373"/>
      <c r="D23" s="373"/>
      <c r="E23" s="373"/>
      <c r="H23" s="120"/>
      <c r="I23" s="120"/>
      <c r="J23" s="239"/>
      <c r="K23" s="240"/>
      <c r="L23" s="240"/>
      <c r="M23" s="240"/>
      <c r="N23" s="242"/>
      <c r="O23" s="239"/>
      <c r="P23" s="239"/>
      <c r="Q23" s="239"/>
      <c r="R23" s="239"/>
      <c r="S23" s="239"/>
    </row>
    <row r="24" spans="1:19" x14ac:dyDescent="0.2">
      <c r="H24" s="125"/>
      <c r="I24" s="126"/>
      <c r="J24" s="239"/>
      <c r="K24" s="241"/>
      <c r="L24" s="243"/>
      <c r="M24" s="243"/>
      <c r="N24" s="243"/>
      <c r="O24" s="241"/>
      <c r="P24" s="243"/>
      <c r="Q24" s="243"/>
      <c r="R24" s="243"/>
      <c r="S24" s="239"/>
    </row>
    <row r="25" spans="1:19" s="119" customFormat="1" x14ac:dyDescent="0.2">
      <c r="A25" s="118"/>
      <c r="H25" s="125"/>
      <c r="I25" s="126"/>
      <c r="J25" s="240"/>
      <c r="K25" s="244"/>
      <c r="L25" s="245"/>
      <c r="M25" s="245"/>
      <c r="N25" s="245"/>
      <c r="O25" s="244"/>
      <c r="P25" s="245"/>
      <c r="Q25" s="245"/>
      <c r="R25" s="245"/>
      <c r="S25" s="240"/>
    </row>
    <row r="26" spans="1:19" s="119" customFormat="1" x14ac:dyDescent="0.2">
      <c r="A26" s="120"/>
      <c r="H26" s="125"/>
      <c r="I26" s="126"/>
      <c r="J26" s="240"/>
      <c r="K26" s="244"/>
      <c r="L26" s="245"/>
      <c r="M26" s="245"/>
      <c r="N26" s="245"/>
      <c r="O26" s="244"/>
      <c r="P26" s="245"/>
      <c r="Q26" s="245"/>
      <c r="R26" s="245"/>
      <c r="S26" s="240"/>
    </row>
    <row r="27" spans="1:19" s="119" customFormat="1" x14ac:dyDescent="0.2">
      <c r="A27" s="120"/>
      <c r="H27" s="125"/>
      <c r="I27" s="126"/>
      <c r="J27" s="246"/>
      <c r="K27" s="244"/>
      <c r="L27" s="245"/>
      <c r="M27" s="245"/>
      <c r="N27" s="245"/>
      <c r="O27" s="244"/>
      <c r="P27" s="245"/>
      <c r="Q27" s="245"/>
      <c r="R27" s="245"/>
      <c r="S27" s="240"/>
    </row>
    <row r="28" spans="1:19" s="119" customFormat="1" x14ac:dyDescent="0.2">
      <c r="A28" s="120"/>
      <c r="B28" s="120"/>
      <c r="C28" s="120"/>
      <c r="D28" s="120"/>
      <c r="E28" s="120"/>
      <c r="H28" s="125"/>
      <c r="I28" s="126"/>
      <c r="J28" s="241"/>
      <c r="K28" s="244"/>
      <c r="L28" s="245"/>
      <c r="M28" s="245"/>
      <c r="N28" s="245"/>
      <c r="O28" s="244"/>
      <c r="P28" s="245"/>
      <c r="Q28" s="245"/>
      <c r="R28" s="245"/>
      <c r="S28" s="240"/>
    </row>
    <row r="29" spans="1:19" s="119" customFormat="1" x14ac:dyDescent="0.2">
      <c r="A29" s="120"/>
      <c r="B29" s="120"/>
      <c r="C29" s="120"/>
      <c r="D29" s="120"/>
      <c r="E29" s="120"/>
      <c r="H29" s="125"/>
      <c r="I29" s="126"/>
      <c r="J29" s="241"/>
      <c r="K29" s="240"/>
      <c r="L29" s="240"/>
      <c r="M29" s="240"/>
      <c r="N29" s="240"/>
      <c r="O29" s="240"/>
      <c r="P29" s="240"/>
      <c r="Q29" s="240"/>
      <c r="R29" s="240"/>
      <c r="S29" s="240"/>
    </row>
    <row r="30" spans="1:19" s="119" customFormat="1" x14ac:dyDescent="0.2">
      <c r="A30" s="120"/>
      <c r="B30" s="120"/>
      <c r="C30" s="120"/>
      <c r="D30" s="120"/>
      <c r="E30" s="120"/>
      <c r="H30" s="125"/>
      <c r="I30" s="126"/>
      <c r="J30" s="241"/>
      <c r="K30" s="240"/>
      <c r="L30" s="240"/>
      <c r="M30" s="240"/>
      <c r="N30" s="240"/>
      <c r="O30" s="240"/>
      <c r="P30" s="240"/>
      <c r="Q30" s="240"/>
      <c r="R30" s="240"/>
      <c r="S30" s="240"/>
    </row>
    <row r="31" spans="1:19" x14ac:dyDescent="0.2">
      <c r="J31" s="239"/>
      <c r="K31" s="240"/>
      <c r="L31" s="240"/>
      <c r="M31" s="240"/>
      <c r="N31" s="239"/>
      <c r="O31" s="239"/>
      <c r="P31" s="239"/>
      <c r="Q31" s="239"/>
      <c r="R31" s="239"/>
      <c r="S31" s="239"/>
    </row>
    <row r="33" spans="6:6" ht="20.25" x14ac:dyDescent="0.3">
      <c r="F33" s="127"/>
    </row>
  </sheetData>
  <mergeCells count="3">
    <mergeCell ref="A22:E22"/>
    <mergeCell ref="A21:E21"/>
    <mergeCell ref="A1:E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R6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7.7109375" customWidth="1"/>
    <col min="2" max="7" width="12.7109375" customWidth="1"/>
    <col min="9" max="9" width="7.7109375" customWidth="1"/>
    <col min="10" max="10" width="13.7109375" customWidth="1"/>
    <col min="11" max="11" width="2.85546875" customWidth="1"/>
    <col min="12" max="12" width="13.7109375" customWidth="1"/>
    <col min="13" max="13" width="2.28515625" customWidth="1"/>
    <col min="14" max="14" width="13.7109375" customWidth="1"/>
    <col min="15" max="15" width="2.42578125" customWidth="1"/>
    <col min="16" max="17" width="13.7109375" customWidth="1"/>
  </cols>
  <sheetData>
    <row r="1" spans="1:7" ht="13.5" x14ac:dyDescent="0.25">
      <c r="A1" s="376" t="s">
        <v>242</v>
      </c>
      <c r="B1" s="376"/>
      <c r="C1" s="376"/>
      <c r="D1" s="376"/>
      <c r="E1" s="376"/>
      <c r="F1" s="376"/>
      <c r="G1" s="376"/>
    </row>
    <row r="2" spans="1:7" ht="5.0999999999999996" customHeight="1" x14ac:dyDescent="0.2"/>
    <row r="3" spans="1:7" x14ac:dyDescent="0.2">
      <c r="A3" s="387" t="s">
        <v>9</v>
      </c>
      <c r="B3" s="382" t="s">
        <v>219</v>
      </c>
      <c r="C3" s="393" t="s">
        <v>220</v>
      </c>
      <c r="D3" s="377" t="s">
        <v>148</v>
      </c>
      <c r="E3" s="377"/>
      <c r="F3" s="377"/>
      <c r="G3" s="377"/>
    </row>
    <row r="4" spans="1:7" ht="25.5" customHeight="1" x14ac:dyDescent="0.2">
      <c r="A4" s="389"/>
      <c r="B4" s="392"/>
      <c r="C4" s="394"/>
      <c r="D4" s="379" t="s">
        <v>149</v>
      </c>
      <c r="E4" s="390" t="s">
        <v>221</v>
      </c>
      <c r="F4" s="379" t="s">
        <v>150</v>
      </c>
      <c r="G4" s="390" t="s">
        <v>222</v>
      </c>
    </row>
    <row r="5" spans="1:7" x14ac:dyDescent="0.2">
      <c r="A5" s="389"/>
      <c r="B5" s="383"/>
      <c r="C5" s="395"/>
      <c r="D5" s="381"/>
      <c r="E5" s="391"/>
      <c r="F5" s="381"/>
      <c r="G5" s="391"/>
    </row>
    <row r="6" spans="1:7" ht="5.0999999999999996" customHeight="1" x14ac:dyDescent="0.25">
      <c r="A6" s="13"/>
      <c r="B6" s="267"/>
      <c r="C6" s="268"/>
      <c r="D6" s="269"/>
      <c r="E6" s="270"/>
      <c r="F6" s="269"/>
      <c r="G6" s="262"/>
    </row>
    <row r="7" spans="1:7" ht="13.5" hidden="1" x14ac:dyDescent="0.25">
      <c r="A7" s="13">
        <v>2000</v>
      </c>
      <c r="B7" s="256">
        <v>180584</v>
      </c>
      <c r="C7" s="247">
        <v>222207</v>
      </c>
      <c r="D7" s="247">
        <v>23624</v>
      </c>
      <c r="E7" s="252">
        <f>D7/B7*100</f>
        <v>13.082000620209985</v>
      </c>
      <c r="F7" s="247">
        <v>22173</v>
      </c>
      <c r="G7" s="252">
        <v>3.7770289244594153</v>
      </c>
    </row>
    <row r="8" spans="1:7" ht="13.5" hidden="1" x14ac:dyDescent="0.25">
      <c r="A8" s="13">
        <v>2001</v>
      </c>
      <c r="B8" s="256">
        <v>182527</v>
      </c>
      <c r="C8" s="247">
        <v>223580</v>
      </c>
      <c r="D8" s="247">
        <v>23607</v>
      </c>
      <c r="E8" s="252">
        <f t="shared" ref="E8:E28" si="0">D8/B8*100</f>
        <v>12.93342902693848</v>
      </c>
      <c r="F8" s="247">
        <v>22353</v>
      </c>
      <c r="G8" s="252">
        <f t="shared" ref="G8:G27" si="1">+F8/F7*100-100</f>
        <v>0.81179813286429692</v>
      </c>
    </row>
    <row r="9" spans="1:7" ht="13.5" hidden="1" x14ac:dyDescent="0.25">
      <c r="A9" s="13">
        <v>2002</v>
      </c>
      <c r="B9" s="256">
        <v>192691</v>
      </c>
      <c r="C9" s="247">
        <v>235773</v>
      </c>
      <c r="D9" s="247">
        <v>23965</v>
      </c>
      <c r="E9" s="252">
        <f t="shared" si="0"/>
        <v>12.437010550570603</v>
      </c>
      <c r="F9" s="247">
        <v>23010</v>
      </c>
      <c r="G9" s="252">
        <f t="shared" si="1"/>
        <v>2.9392027915716028</v>
      </c>
    </row>
    <row r="10" spans="1:7" ht="13.5" hidden="1" x14ac:dyDescent="0.25">
      <c r="A10" s="13">
        <v>2003</v>
      </c>
      <c r="B10" s="256">
        <v>204337</v>
      </c>
      <c r="C10" s="247">
        <v>245593</v>
      </c>
      <c r="D10" s="247">
        <v>24308</v>
      </c>
      <c r="E10" s="252">
        <f t="shared" si="0"/>
        <v>11.89603449204011</v>
      </c>
      <c r="F10" s="247">
        <v>23710</v>
      </c>
      <c r="G10" s="252">
        <f t="shared" si="1"/>
        <v>3.0421555845284729</v>
      </c>
    </row>
    <row r="11" spans="1:7" ht="13.5" hidden="1" x14ac:dyDescent="0.25">
      <c r="A11" s="13">
        <v>2004</v>
      </c>
      <c r="B11" s="256">
        <v>227935</v>
      </c>
      <c r="C11" s="247">
        <v>257770</v>
      </c>
      <c r="D11" s="247">
        <v>25851</v>
      </c>
      <c r="E11" s="252">
        <f t="shared" si="0"/>
        <v>11.341391186083753</v>
      </c>
      <c r="F11" s="247">
        <v>25075</v>
      </c>
      <c r="G11" s="252">
        <f t="shared" si="1"/>
        <v>5.7570645297342793</v>
      </c>
    </row>
    <row r="12" spans="1:7" ht="13.5" hidden="1" x14ac:dyDescent="0.25">
      <c r="A12" s="13">
        <v>2005</v>
      </c>
      <c r="B12" s="256">
        <v>250749</v>
      </c>
      <c r="C12" s="247">
        <v>273971</v>
      </c>
      <c r="D12" s="247">
        <v>26870</v>
      </c>
      <c r="E12" s="252">
        <f t="shared" si="0"/>
        <v>10.715895178046573</v>
      </c>
      <c r="F12" s="247">
        <v>26368</v>
      </c>
      <c r="G12" s="252">
        <f t="shared" si="1"/>
        <v>5.1565304087736905</v>
      </c>
    </row>
    <row r="13" spans="1:7" ht="13.5" hidden="1" x14ac:dyDescent="0.25">
      <c r="A13" s="13">
        <v>2006</v>
      </c>
      <c r="B13" s="256">
        <v>290271</v>
      </c>
      <c r="C13" s="247">
        <v>294598</v>
      </c>
      <c r="D13" s="247">
        <v>30143</v>
      </c>
      <c r="E13" s="252">
        <f t="shared" si="0"/>
        <v>10.384433856637418</v>
      </c>
      <c r="F13" s="247">
        <v>29500</v>
      </c>
      <c r="G13" s="252">
        <f t="shared" si="1"/>
        <v>11.878033980582515</v>
      </c>
    </row>
    <row r="14" spans="1:7" ht="13.5" hidden="1" x14ac:dyDescent="0.25">
      <c r="A14" s="13">
        <v>2007</v>
      </c>
      <c r="B14" s="256">
        <v>319693</v>
      </c>
      <c r="C14" s="247">
        <v>319693</v>
      </c>
      <c r="D14" s="247">
        <v>32537</v>
      </c>
      <c r="E14" s="252">
        <f t="shared" si="0"/>
        <v>10.177576612562678</v>
      </c>
      <c r="F14" s="247">
        <v>32537</v>
      </c>
      <c r="G14" s="252">
        <f t="shared" si="1"/>
        <v>10.294915254237296</v>
      </c>
    </row>
    <row r="15" spans="1:7" ht="13.5" hidden="1" x14ac:dyDescent="0.25">
      <c r="A15" s="13">
        <v>2008</v>
      </c>
      <c r="B15" s="256">
        <v>352719</v>
      </c>
      <c r="C15" s="247">
        <v>348870</v>
      </c>
      <c r="D15" s="247">
        <v>39013</v>
      </c>
      <c r="E15" s="252">
        <f t="shared" si="0"/>
        <v>11.060646009996626</v>
      </c>
      <c r="F15" s="247">
        <v>36029</v>
      </c>
      <c r="G15" s="252">
        <f t="shared" si="1"/>
        <v>10.732396963456978</v>
      </c>
    </row>
    <row r="16" spans="1:7" ht="13.5" hidden="1" x14ac:dyDescent="0.25">
      <c r="A16" s="13">
        <v>2009</v>
      </c>
      <c r="B16" s="256">
        <v>363943</v>
      </c>
      <c r="C16" s="247">
        <v>352693</v>
      </c>
      <c r="D16" s="247">
        <v>39429</v>
      </c>
      <c r="E16" s="252">
        <f t="shared" si="0"/>
        <v>10.833839364955502</v>
      </c>
      <c r="F16" s="247">
        <v>35735</v>
      </c>
      <c r="G16" s="252">
        <f t="shared" si="1"/>
        <v>-0.81600932582087182</v>
      </c>
    </row>
    <row r="17" spans="1:7" ht="18" hidden="1" customHeight="1" x14ac:dyDescent="0.25">
      <c r="A17" s="272">
        <v>2010</v>
      </c>
      <c r="B17" s="256">
        <v>416784</v>
      </c>
      <c r="C17" s="247">
        <v>382081</v>
      </c>
      <c r="D17" s="247">
        <v>45020</v>
      </c>
      <c r="E17" s="252">
        <f t="shared" si="0"/>
        <v>10.801758224883873</v>
      </c>
      <c r="F17" s="247">
        <v>39981</v>
      </c>
      <c r="G17" s="252">
        <f t="shared" si="1"/>
        <v>11.881908493074022</v>
      </c>
    </row>
    <row r="18" spans="1:7" ht="15" customHeight="1" x14ac:dyDescent="0.25">
      <c r="A18" s="272">
        <v>2011</v>
      </c>
      <c r="B18" s="256">
        <v>473049</v>
      </c>
      <c r="C18" s="247">
        <v>406256</v>
      </c>
      <c r="D18" s="247">
        <v>51694</v>
      </c>
      <c r="E18" s="365">
        <f t="shared" si="0"/>
        <v>10.927832000490435</v>
      </c>
      <c r="F18" s="247">
        <v>43434</v>
      </c>
      <c r="G18" s="365">
        <f t="shared" si="1"/>
        <v>8.6366023861334185</v>
      </c>
    </row>
    <row r="19" spans="1:7" ht="15" customHeight="1" x14ac:dyDescent="0.25">
      <c r="A19" s="272">
        <v>2012</v>
      </c>
      <c r="B19" s="256">
        <v>508131</v>
      </c>
      <c r="C19" s="247">
        <v>431199</v>
      </c>
      <c r="D19" s="247">
        <v>56156</v>
      </c>
      <c r="E19" s="365">
        <f t="shared" si="0"/>
        <v>11.051480818922679</v>
      </c>
      <c r="F19" s="247">
        <v>47105</v>
      </c>
      <c r="G19" s="365">
        <f t="shared" si="1"/>
        <v>8.4519040383109996</v>
      </c>
    </row>
    <row r="20" spans="1:7" ht="15" customHeight="1" x14ac:dyDescent="0.25">
      <c r="A20" s="272">
        <v>2013</v>
      </c>
      <c r="B20" s="256">
        <v>543556</v>
      </c>
      <c r="C20" s="247">
        <v>456435</v>
      </c>
      <c r="D20" s="247">
        <v>59186</v>
      </c>
      <c r="E20" s="365">
        <f t="shared" si="0"/>
        <v>10.888666485145965</v>
      </c>
      <c r="F20" s="247">
        <v>49408</v>
      </c>
      <c r="G20" s="365">
        <f t="shared" si="1"/>
        <v>4.8890775926122529</v>
      </c>
    </row>
    <row r="21" spans="1:7" ht="15" customHeight="1" x14ac:dyDescent="0.25">
      <c r="A21" s="272">
        <v>2014</v>
      </c>
      <c r="B21" s="256">
        <v>570041</v>
      </c>
      <c r="C21" s="247">
        <v>467308</v>
      </c>
      <c r="D21" s="247">
        <v>60975</v>
      </c>
      <c r="E21" s="365">
        <f t="shared" si="0"/>
        <v>10.696599016561967</v>
      </c>
      <c r="F21" s="247">
        <v>50364</v>
      </c>
      <c r="G21" s="365">
        <f t="shared" si="1"/>
        <v>1.934909326424858</v>
      </c>
    </row>
    <row r="22" spans="1:7" ht="15" customHeight="1" x14ac:dyDescent="0.25">
      <c r="A22" s="272">
        <v>2015</v>
      </c>
      <c r="B22" s="256">
        <v>604416</v>
      </c>
      <c r="C22" s="247">
        <v>482506</v>
      </c>
      <c r="D22" s="247">
        <v>64539</v>
      </c>
      <c r="E22" s="365">
        <f t="shared" si="0"/>
        <v>10.677910578144854</v>
      </c>
      <c r="F22" s="247">
        <v>51919</v>
      </c>
      <c r="G22" s="365">
        <f t="shared" si="1"/>
        <v>3.0875228337701657</v>
      </c>
    </row>
    <row r="23" spans="1:7" ht="15" customHeight="1" x14ac:dyDescent="0.25">
      <c r="A23" s="272">
        <v>2016</v>
      </c>
      <c r="B23" s="256">
        <v>647668</v>
      </c>
      <c r="C23" s="247">
        <v>501581</v>
      </c>
      <c r="D23" s="247">
        <v>68335</v>
      </c>
      <c r="E23" s="365">
        <f t="shared" si="0"/>
        <v>10.550930414965693</v>
      </c>
      <c r="F23" s="247">
        <v>53369</v>
      </c>
      <c r="G23" s="365">
        <f t="shared" si="1"/>
        <v>2.7928118800439279</v>
      </c>
    </row>
    <row r="24" spans="1:7" ht="15" customHeight="1" x14ac:dyDescent="0.25">
      <c r="A24" s="272">
        <v>2017</v>
      </c>
      <c r="B24" s="256">
        <v>687989</v>
      </c>
      <c r="C24" s="247">
        <v>514215</v>
      </c>
      <c r="D24" s="247">
        <v>72045</v>
      </c>
      <c r="E24" s="365">
        <f t="shared" si="0"/>
        <v>10.471824404169253</v>
      </c>
      <c r="F24" s="247">
        <v>54070</v>
      </c>
      <c r="G24" s="365">
        <f t="shared" si="1"/>
        <v>1.3134965991493175</v>
      </c>
    </row>
    <row r="25" spans="1:7" ht="15" customHeight="1" x14ac:dyDescent="0.25">
      <c r="A25" s="272">
        <v>2018</v>
      </c>
      <c r="B25" s="256">
        <v>731588</v>
      </c>
      <c r="C25" s="247">
        <v>534626</v>
      </c>
      <c r="D25" s="247">
        <v>75639</v>
      </c>
      <c r="E25" s="365">
        <f t="shared" si="0"/>
        <v>10.339015948867395</v>
      </c>
      <c r="F25" s="247">
        <v>55442</v>
      </c>
      <c r="G25" s="365">
        <f t="shared" si="1"/>
        <v>2.5374514518217097</v>
      </c>
    </row>
    <row r="26" spans="1:7" ht="15" customHeight="1" x14ac:dyDescent="0.25">
      <c r="A26" s="272">
        <v>2019</v>
      </c>
      <c r="B26" s="256">
        <v>761984</v>
      </c>
      <c r="C26" s="247">
        <v>546605</v>
      </c>
      <c r="D26" s="247">
        <v>78684</v>
      </c>
      <c r="E26" s="365">
        <f t="shared" si="0"/>
        <v>10.326201075088191</v>
      </c>
      <c r="F26" s="247">
        <v>56802</v>
      </c>
      <c r="G26" s="365">
        <f t="shared" si="1"/>
        <v>2.453013960535344</v>
      </c>
    </row>
    <row r="27" spans="1:7" ht="15" customHeight="1" x14ac:dyDescent="0.25">
      <c r="A27" s="272">
        <v>2020</v>
      </c>
      <c r="B27" s="256">
        <v>703915</v>
      </c>
      <c r="C27" s="247">
        <v>486843</v>
      </c>
      <c r="D27" s="247">
        <v>74859</v>
      </c>
      <c r="E27" s="365">
        <f t="shared" si="0"/>
        <v>10.63466469673185</v>
      </c>
      <c r="F27" s="247">
        <v>49251</v>
      </c>
      <c r="G27" s="365">
        <f t="shared" si="1"/>
        <v>-13.293546001901348</v>
      </c>
    </row>
    <row r="28" spans="1:7" ht="15" customHeight="1" x14ac:dyDescent="0.25">
      <c r="A28" s="272">
        <v>2021</v>
      </c>
      <c r="B28" s="256">
        <v>878380</v>
      </c>
      <c r="C28" s="247">
        <v>551862</v>
      </c>
      <c r="D28" s="247">
        <v>93897</v>
      </c>
      <c r="E28" s="365">
        <f t="shared" si="0"/>
        <v>10.689792572690635</v>
      </c>
      <c r="F28" s="247">
        <v>57722</v>
      </c>
      <c r="G28" s="365">
        <f>+F28/F27*100-100</f>
        <v>17.199650768512313</v>
      </c>
    </row>
    <row r="29" spans="1:7" ht="15" customHeight="1" x14ac:dyDescent="0.25">
      <c r="A29" s="272">
        <v>2022</v>
      </c>
      <c r="B29" s="256">
        <v>945329</v>
      </c>
      <c r="C29" s="247">
        <v>566903</v>
      </c>
      <c r="D29" s="247">
        <v>105203</v>
      </c>
      <c r="E29" s="365">
        <f>D29/B29*100</f>
        <v>11.128718149977415</v>
      </c>
      <c r="F29" s="247">
        <v>59544</v>
      </c>
      <c r="G29" s="365">
        <f>+F29/F28*100-100</f>
        <v>3.1565087834794383</v>
      </c>
    </row>
    <row r="30" spans="1:7" ht="15" customHeight="1" x14ac:dyDescent="0.25">
      <c r="A30" s="272">
        <v>2023</v>
      </c>
      <c r="B30" s="324">
        <v>1001860</v>
      </c>
      <c r="C30" s="247">
        <v>563784</v>
      </c>
      <c r="D30" s="247">
        <v>116821</v>
      </c>
      <c r="E30" s="365">
        <f>D30/B30*100</f>
        <v>11.660411634360091</v>
      </c>
      <c r="F30" s="247">
        <v>60955</v>
      </c>
      <c r="G30" s="365">
        <f>+F30/F29*100-100</f>
        <v>2.3696762058309702</v>
      </c>
    </row>
    <row r="31" spans="1:7" ht="5.0999999999999996" customHeight="1" x14ac:dyDescent="0.25">
      <c r="A31" s="273"/>
      <c r="B31" s="302"/>
      <c r="C31" s="301"/>
      <c r="D31" s="301"/>
      <c r="E31" s="258"/>
      <c r="F31" s="301"/>
      <c r="G31" s="258"/>
    </row>
    <row r="32" spans="1:7" ht="11.1" customHeight="1" x14ac:dyDescent="0.2">
      <c r="G32" s="91" t="s">
        <v>136</v>
      </c>
    </row>
    <row r="35" spans="9:18" ht="13.5" x14ac:dyDescent="0.25">
      <c r="I35" s="376" t="s">
        <v>192</v>
      </c>
      <c r="J35" s="376"/>
      <c r="K35" s="376"/>
      <c r="L35" s="376"/>
      <c r="M35" s="376"/>
      <c r="N35" s="376"/>
      <c r="O35" s="376"/>
      <c r="P35" s="376"/>
      <c r="Q35" s="376"/>
    </row>
    <row r="36" spans="9:18" ht="9" customHeight="1" x14ac:dyDescent="0.2">
      <c r="Q36" s="91" t="s">
        <v>154</v>
      </c>
      <c r="R36" s="271"/>
    </row>
    <row r="37" spans="9:18" ht="38.25" x14ac:dyDescent="0.2">
      <c r="I37" s="387" t="s">
        <v>9</v>
      </c>
      <c r="J37" s="264" t="s">
        <v>147</v>
      </c>
      <c r="K37" s="261"/>
      <c r="L37" s="377" t="s">
        <v>151</v>
      </c>
      <c r="M37" s="378"/>
      <c r="N37" s="378"/>
      <c r="O37" s="378"/>
      <c r="P37" s="378"/>
      <c r="Q37" s="379" t="s">
        <v>225</v>
      </c>
    </row>
    <row r="38" spans="9:18" x14ac:dyDescent="0.2">
      <c r="I38" s="388"/>
      <c r="J38" s="382" t="s">
        <v>223</v>
      </c>
      <c r="K38" s="317"/>
      <c r="L38" s="384" t="s">
        <v>0</v>
      </c>
      <c r="M38" s="325"/>
      <c r="N38" s="386" t="s">
        <v>224</v>
      </c>
      <c r="O38" s="386"/>
      <c r="P38" s="386"/>
      <c r="Q38" s="380"/>
    </row>
    <row r="39" spans="9:18" x14ac:dyDescent="0.2">
      <c r="I39" s="388"/>
      <c r="J39" s="383"/>
      <c r="K39" s="318"/>
      <c r="L39" s="385"/>
      <c r="M39" s="326"/>
      <c r="N39" s="366" t="s">
        <v>152</v>
      </c>
      <c r="O39" s="266"/>
      <c r="P39" s="366" t="s">
        <v>153</v>
      </c>
      <c r="Q39" s="381"/>
    </row>
    <row r="40" spans="9:18" ht="5.0999999999999996" customHeight="1" x14ac:dyDescent="0.25">
      <c r="I40" s="252"/>
      <c r="J40" s="265"/>
      <c r="K40" s="13"/>
      <c r="L40" s="13"/>
      <c r="M40" s="13"/>
      <c r="N40" s="13"/>
      <c r="O40" s="13"/>
      <c r="P40" s="13"/>
      <c r="Q40" s="13"/>
    </row>
    <row r="41" spans="9:18" ht="13.5" hidden="1" x14ac:dyDescent="0.25">
      <c r="I41" s="13">
        <v>2005</v>
      </c>
      <c r="J41" s="257">
        <v>607.40969545330415</v>
      </c>
      <c r="K41" s="253"/>
      <c r="L41" s="254">
        <f>N41+P41</f>
        <v>6032.9719999999998</v>
      </c>
      <c r="M41" s="254"/>
      <c r="N41" s="254">
        <v>2318.3780000000002</v>
      </c>
      <c r="O41" s="254"/>
      <c r="P41" s="254">
        <v>3714.5940000000001</v>
      </c>
      <c r="Q41" s="254">
        <v>196644</v>
      </c>
    </row>
    <row r="42" spans="9:18" ht="13.5" hidden="1" x14ac:dyDescent="0.25">
      <c r="I42" s="13">
        <v>2006</v>
      </c>
      <c r="J42" s="257">
        <v>643.450043872023</v>
      </c>
      <c r="K42" s="253"/>
      <c r="L42" s="254">
        <f t="shared" ref="L42:L59" si="2">N42+P42</f>
        <v>7271.2620000000006</v>
      </c>
      <c r="M42" s="254"/>
      <c r="N42" s="254">
        <v>2829.672</v>
      </c>
      <c r="O42" s="254"/>
      <c r="P42" s="254">
        <v>4441.59</v>
      </c>
      <c r="Q42" s="254">
        <v>230416</v>
      </c>
    </row>
    <row r="43" spans="9:18" ht="13.5" hidden="1" x14ac:dyDescent="0.25">
      <c r="I43" s="13">
        <v>2007</v>
      </c>
      <c r="J43" s="257">
        <v>652.69069710303324</v>
      </c>
      <c r="K43" s="253"/>
      <c r="L43" s="254">
        <f t="shared" si="2"/>
        <v>9347.1080000000002</v>
      </c>
      <c r="M43" s="254"/>
      <c r="N43" s="254">
        <v>3709.5</v>
      </c>
      <c r="O43" s="254"/>
      <c r="P43" s="254">
        <v>5637.6080000000002</v>
      </c>
      <c r="Q43" s="254">
        <v>251209</v>
      </c>
    </row>
    <row r="44" spans="9:18" ht="13.5" hidden="1" x14ac:dyDescent="0.25">
      <c r="I44" s="13">
        <v>2008</v>
      </c>
      <c r="J44" s="257">
        <v>667.97461341358155</v>
      </c>
      <c r="K44" s="253"/>
      <c r="L44" s="254">
        <f t="shared" si="2"/>
        <v>13962.233</v>
      </c>
      <c r="M44" s="254"/>
      <c r="N44" s="254">
        <v>5933.5749999999998</v>
      </c>
      <c r="O44" s="254"/>
      <c r="P44" s="254">
        <v>8028.6580000000004</v>
      </c>
      <c r="Q44" s="254">
        <v>320351</v>
      </c>
    </row>
    <row r="45" spans="9:18" ht="13.5" hidden="1" x14ac:dyDescent="0.25">
      <c r="I45" s="13">
        <v>2009</v>
      </c>
      <c r="J45" s="257">
        <v>698.11583518358157</v>
      </c>
      <c r="K45" s="253"/>
      <c r="L45" s="254">
        <f t="shared" si="2"/>
        <v>12558.543000000001</v>
      </c>
      <c r="M45" s="254"/>
      <c r="N45" s="254">
        <v>6177.0280000000002</v>
      </c>
      <c r="O45" s="254"/>
      <c r="P45" s="254">
        <v>6381.5150000000003</v>
      </c>
      <c r="Q45" s="254">
        <v>256810</v>
      </c>
    </row>
    <row r="46" spans="9:18" ht="13.5" hidden="1" x14ac:dyDescent="0.25">
      <c r="I46" s="272">
        <v>2010</v>
      </c>
      <c r="J46" s="257">
        <v>728.99535068358159</v>
      </c>
      <c r="K46" s="253"/>
      <c r="L46" s="254">
        <f t="shared" si="2"/>
        <v>15847.330684999999</v>
      </c>
      <c r="M46" s="254"/>
      <c r="N46" s="254">
        <v>7066.4881399999995</v>
      </c>
      <c r="O46" s="254"/>
      <c r="P46" s="254">
        <v>8780.8425449999995</v>
      </c>
      <c r="Q46" s="254">
        <v>300524</v>
      </c>
    </row>
    <row r="47" spans="9:18" ht="15" customHeight="1" x14ac:dyDescent="0.25">
      <c r="I47" s="272">
        <v>2011</v>
      </c>
      <c r="J47" s="257">
        <v>736.67025725530004</v>
      </c>
      <c r="K47" s="253"/>
      <c r="L47" s="254">
        <f t="shared" si="2"/>
        <v>19351.310524</v>
      </c>
      <c r="M47" s="254"/>
      <c r="N47" s="254">
        <v>9276.8077269999994</v>
      </c>
      <c r="O47" s="254"/>
      <c r="P47" s="254">
        <v>10074.502797000001</v>
      </c>
      <c r="Q47" s="254">
        <v>343525</v>
      </c>
    </row>
    <row r="48" spans="9:18" ht="15" customHeight="1" x14ac:dyDescent="0.25">
      <c r="I48" s="272">
        <v>2012</v>
      </c>
      <c r="J48" s="257">
        <v>737.97015225530004</v>
      </c>
      <c r="K48" s="253"/>
      <c r="L48" s="254">
        <f t="shared" si="2"/>
        <v>22027.566887000001</v>
      </c>
      <c r="M48" s="254"/>
      <c r="N48" s="254">
        <v>10638.351982</v>
      </c>
      <c r="O48" s="254"/>
      <c r="P48" s="254">
        <v>11389.214904999999</v>
      </c>
      <c r="Q48" s="254">
        <v>390229</v>
      </c>
    </row>
    <row r="49" spans="1:17" ht="15" customHeight="1" x14ac:dyDescent="0.25">
      <c r="I49" s="272">
        <v>2013</v>
      </c>
      <c r="J49" s="257">
        <v>739.02003141296746</v>
      </c>
      <c r="K49" s="253"/>
      <c r="L49" s="254">
        <f t="shared" si="2"/>
        <v>25914.924475</v>
      </c>
      <c r="M49" s="254"/>
      <c r="N49" s="255">
        <v>13468.622664</v>
      </c>
      <c r="O49" s="255"/>
      <c r="P49" s="255">
        <v>12446.301811000001</v>
      </c>
      <c r="Q49" s="255">
        <v>301252</v>
      </c>
    </row>
    <row r="50" spans="1:17" ht="15" customHeight="1" x14ac:dyDescent="0.25">
      <c r="I50" s="272">
        <v>2014</v>
      </c>
      <c r="J50" s="257">
        <v>743.02003141296746</v>
      </c>
      <c r="K50" s="253"/>
      <c r="L50" s="254">
        <f t="shared" si="2"/>
        <v>29170.609748999999</v>
      </c>
      <c r="M50" s="254"/>
      <c r="N50" s="255">
        <v>15494.917743</v>
      </c>
      <c r="O50" s="255"/>
      <c r="P50" s="255">
        <v>13675.692005999999</v>
      </c>
      <c r="Q50" s="255">
        <v>254212</v>
      </c>
    </row>
    <row r="51" spans="1:17" ht="15" customHeight="1" x14ac:dyDescent="0.25">
      <c r="I51" s="272">
        <v>2015</v>
      </c>
      <c r="J51" s="257">
        <v>745.5901052739888</v>
      </c>
      <c r="K51" s="253"/>
      <c r="L51" s="254">
        <f t="shared" si="2"/>
        <v>34507.531319000002</v>
      </c>
      <c r="M51" s="254"/>
      <c r="N51" s="255">
        <v>23247.848131000002</v>
      </c>
      <c r="O51" s="255"/>
      <c r="P51" s="255">
        <v>11259.683187999999</v>
      </c>
      <c r="Q51" s="255">
        <v>471051</v>
      </c>
    </row>
    <row r="52" spans="1:17" ht="15" customHeight="1" x14ac:dyDescent="0.25">
      <c r="I52" s="272">
        <v>2016</v>
      </c>
      <c r="J52" s="257">
        <v>793.53010527398874</v>
      </c>
      <c r="K52" s="253"/>
      <c r="L52" s="254">
        <f t="shared" si="2"/>
        <v>35492.850345999999</v>
      </c>
      <c r="M52" s="254"/>
      <c r="N52" s="255">
        <v>24089.013396000002</v>
      </c>
      <c r="O52" s="255"/>
      <c r="P52" s="255">
        <v>11403.836949999999</v>
      </c>
      <c r="Q52" s="255">
        <v>473313</v>
      </c>
    </row>
    <row r="53" spans="1:17" ht="15" customHeight="1" x14ac:dyDescent="0.25">
      <c r="A53" s="13"/>
      <c r="B53" s="247"/>
      <c r="C53" s="247"/>
      <c r="D53" s="247"/>
      <c r="E53" s="252"/>
      <c r="F53" s="247"/>
      <c r="G53" s="252"/>
      <c r="H53" s="252"/>
      <c r="I53" s="272">
        <v>2017</v>
      </c>
      <c r="J53" s="257">
        <v>794.03010493762088</v>
      </c>
      <c r="K53" s="253"/>
      <c r="L53" s="254">
        <f t="shared" si="2"/>
        <v>36981.675341000002</v>
      </c>
      <c r="M53" s="254"/>
      <c r="N53" s="255">
        <v>24034.858986000003</v>
      </c>
      <c r="O53" s="255"/>
      <c r="P53" s="255">
        <v>12946.816355000001</v>
      </c>
      <c r="Q53" s="255">
        <v>488621</v>
      </c>
    </row>
    <row r="54" spans="1:17" ht="15" customHeight="1" x14ac:dyDescent="0.25">
      <c r="A54" s="13"/>
      <c r="B54" s="247"/>
      <c r="C54" s="247"/>
      <c r="D54" s="247"/>
      <c r="E54" s="252"/>
      <c r="F54" s="247"/>
      <c r="G54" s="252"/>
      <c r="H54" s="252"/>
      <c r="I54" s="272">
        <v>2018</v>
      </c>
      <c r="J54" s="257">
        <v>794.03010493762088</v>
      </c>
      <c r="K54" s="253"/>
      <c r="L54" s="254">
        <f t="shared" si="2"/>
        <v>41356.47163</v>
      </c>
      <c r="M54" s="254"/>
      <c r="N54" s="255">
        <v>26829.476801000001</v>
      </c>
      <c r="O54" s="255"/>
      <c r="P54" s="255">
        <v>14526.994828999999</v>
      </c>
      <c r="Q54" s="255">
        <v>489318</v>
      </c>
    </row>
    <row r="55" spans="1:17" ht="15" customHeight="1" x14ac:dyDescent="0.25">
      <c r="A55" s="13"/>
      <c r="B55" s="247"/>
      <c r="C55" s="247"/>
      <c r="D55" s="247"/>
      <c r="E55" s="252"/>
      <c r="F55" s="247"/>
      <c r="G55" s="252"/>
      <c r="H55" s="252"/>
      <c r="I55" s="272">
        <v>2019</v>
      </c>
      <c r="J55" s="257">
        <v>808.48035293762143</v>
      </c>
      <c r="K55" s="253"/>
      <c r="L55" s="254">
        <f t="shared" si="2"/>
        <v>41454.181681999995</v>
      </c>
      <c r="M55" s="254"/>
      <c r="N55" s="255">
        <v>27654.875051999999</v>
      </c>
      <c r="O55" s="255"/>
      <c r="P55" s="255">
        <v>13799.306629999999</v>
      </c>
      <c r="Q55" s="255">
        <v>493789</v>
      </c>
    </row>
    <row r="56" spans="1:17" ht="15" customHeight="1" x14ac:dyDescent="0.25">
      <c r="A56" s="13"/>
      <c r="B56" s="247"/>
      <c r="C56" s="247"/>
      <c r="D56" s="247"/>
      <c r="E56" s="252"/>
      <c r="F56" s="247"/>
      <c r="G56" s="252"/>
      <c r="H56" s="252"/>
      <c r="I56" s="272">
        <v>2020</v>
      </c>
      <c r="J56" s="257">
        <v>808.48035293762143</v>
      </c>
      <c r="K56" s="253"/>
      <c r="L56" s="254">
        <f t="shared" si="2"/>
        <v>56488.234043999997</v>
      </c>
      <c r="M56" s="254"/>
      <c r="N56" s="255">
        <v>45376.247276000002</v>
      </c>
      <c r="O56" s="255"/>
      <c r="P56" s="255">
        <v>11111.986767999999</v>
      </c>
      <c r="Q56" s="255">
        <v>489507</v>
      </c>
    </row>
    <row r="57" spans="1:17" ht="15" customHeight="1" x14ac:dyDescent="0.25">
      <c r="A57" s="13"/>
      <c r="B57" s="247"/>
      <c r="C57" s="247"/>
      <c r="D57" s="247"/>
      <c r="E57" s="252"/>
      <c r="F57" s="247"/>
      <c r="G57" s="252"/>
      <c r="H57" s="252"/>
      <c r="I57" s="272">
        <v>2021</v>
      </c>
      <c r="J57" s="257">
        <v>808.74839710704396</v>
      </c>
      <c r="K57" s="253"/>
      <c r="L57" s="254">
        <f>N57+P57</f>
        <v>60362.252891000004</v>
      </c>
      <c r="M57" s="254"/>
      <c r="N57" s="255">
        <v>47781.023931000003</v>
      </c>
      <c r="O57" s="255"/>
      <c r="P57" s="255">
        <v>12581.22896</v>
      </c>
      <c r="Q57" s="255">
        <v>527805</v>
      </c>
    </row>
    <row r="58" spans="1:17" ht="15" customHeight="1" x14ac:dyDescent="0.25">
      <c r="A58" s="13"/>
      <c r="B58" s="247"/>
      <c r="C58" s="247"/>
      <c r="D58" s="247"/>
      <c r="E58" s="252"/>
      <c r="F58" s="247"/>
      <c r="G58" s="252"/>
      <c r="H58" s="252"/>
      <c r="I58" s="303">
        <v>2022</v>
      </c>
      <c r="J58" s="253">
        <v>808.74839710704396</v>
      </c>
      <c r="K58" s="253"/>
      <c r="L58" s="254">
        <f t="shared" ref="L58" si="3">N58+P58</f>
        <v>57976.279563000004</v>
      </c>
      <c r="M58" s="254"/>
      <c r="N58" s="255">
        <v>41578.332340000001</v>
      </c>
      <c r="O58" s="255"/>
      <c r="P58" s="255">
        <v>16397.947222999999</v>
      </c>
      <c r="Q58" s="255">
        <v>571414</v>
      </c>
    </row>
    <row r="59" spans="1:17" ht="15" customHeight="1" x14ac:dyDescent="0.25">
      <c r="A59" s="13"/>
      <c r="B59" s="247"/>
      <c r="C59" s="247"/>
      <c r="D59" s="247"/>
      <c r="E59" s="252"/>
      <c r="F59" s="247"/>
      <c r="G59" s="252"/>
      <c r="H59" s="252"/>
      <c r="I59" s="272">
        <v>2023</v>
      </c>
      <c r="J59" s="257">
        <v>808.74839710704396</v>
      </c>
      <c r="K59" s="253"/>
      <c r="L59" s="254">
        <f t="shared" si="2"/>
        <v>53166.827317000003</v>
      </c>
      <c r="M59" s="254"/>
      <c r="N59" s="255">
        <v>36445.626559000004</v>
      </c>
      <c r="O59" s="255"/>
      <c r="P59" s="255">
        <v>16721.200757999999</v>
      </c>
      <c r="Q59" s="255">
        <v>511893</v>
      </c>
    </row>
    <row r="60" spans="1:17" ht="5.0999999999999996" customHeight="1" x14ac:dyDescent="0.25">
      <c r="A60" s="13"/>
      <c r="B60" s="247"/>
      <c r="C60" s="247"/>
      <c r="D60" s="247"/>
      <c r="E60" s="252"/>
      <c r="F60" s="247"/>
      <c r="G60" s="252"/>
      <c r="H60" s="252"/>
      <c r="I60" s="368"/>
      <c r="J60" s="263"/>
      <c r="K60" s="263"/>
      <c r="L60" s="259"/>
      <c r="M60" s="259"/>
      <c r="N60" s="260"/>
      <c r="O60" s="260"/>
      <c r="P60" s="260"/>
      <c r="Q60" s="260"/>
    </row>
    <row r="61" spans="1:17" ht="11.1" customHeight="1" x14ac:dyDescent="0.2">
      <c r="I61" s="397" t="s">
        <v>146</v>
      </c>
      <c r="J61" s="397"/>
      <c r="K61" s="397"/>
      <c r="L61" s="397"/>
      <c r="M61" s="397"/>
      <c r="N61" s="397"/>
      <c r="O61" s="397"/>
      <c r="P61" s="397"/>
      <c r="Q61" s="397"/>
    </row>
    <row r="62" spans="1:17" ht="9.9499999999999993" customHeight="1" x14ac:dyDescent="0.2">
      <c r="I62" s="398" t="s">
        <v>193</v>
      </c>
      <c r="J62" s="398"/>
      <c r="K62" s="398"/>
      <c r="L62" s="398"/>
      <c r="M62" s="398"/>
      <c r="N62" s="398"/>
      <c r="O62" s="398"/>
      <c r="P62" s="398"/>
      <c r="Q62" s="398"/>
    </row>
    <row r="63" spans="1:17" ht="9.75" customHeight="1" x14ac:dyDescent="0.2">
      <c r="I63" s="399" t="s">
        <v>236</v>
      </c>
      <c r="J63" s="400"/>
      <c r="K63" s="400"/>
      <c r="L63" s="400"/>
      <c r="M63" s="400"/>
      <c r="N63" s="400"/>
      <c r="O63" s="400"/>
      <c r="P63" s="400"/>
      <c r="Q63" s="400"/>
    </row>
    <row r="64" spans="1:17" ht="9" customHeight="1" x14ac:dyDescent="0.2">
      <c r="I64" s="402" t="s">
        <v>237</v>
      </c>
      <c r="J64" s="402"/>
      <c r="K64" s="402"/>
      <c r="L64" s="402"/>
      <c r="M64" s="402"/>
      <c r="N64" s="402"/>
      <c r="O64" s="402"/>
      <c r="P64" s="402"/>
      <c r="Q64" s="402"/>
    </row>
    <row r="65" spans="9:17" ht="12.75" customHeight="1" x14ac:dyDescent="0.2">
      <c r="I65" s="401" t="s">
        <v>194</v>
      </c>
      <c r="J65" s="401"/>
      <c r="K65" s="401"/>
      <c r="L65" s="401"/>
      <c r="M65" s="401"/>
      <c r="N65" s="401"/>
      <c r="O65" s="401"/>
      <c r="P65" s="401"/>
      <c r="Q65" s="401"/>
    </row>
    <row r="66" spans="9:17" ht="10.5" customHeight="1" x14ac:dyDescent="0.2">
      <c r="I66" s="399" t="s">
        <v>238</v>
      </c>
      <c r="J66" s="400"/>
      <c r="K66" s="400"/>
      <c r="L66" s="400"/>
      <c r="M66" s="400"/>
      <c r="N66" s="400"/>
      <c r="O66" s="400"/>
      <c r="P66" s="400"/>
      <c r="Q66" s="400"/>
    </row>
    <row r="67" spans="9:17" ht="9" customHeight="1" x14ac:dyDescent="0.2">
      <c r="I67" s="403" t="s">
        <v>239</v>
      </c>
      <c r="J67" s="403"/>
      <c r="K67" s="403"/>
      <c r="L67" s="403"/>
      <c r="M67" s="403"/>
      <c r="N67" s="403"/>
      <c r="O67" s="403"/>
      <c r="P67" s="403"/>
      <c r="Q67" s="403"/>
    </row>
    <row r="68" spans="9:17" ht="9.75" customHeight="1" x14ac:dyDescent="0.2">
      <c r="I68" s="396" t="s">
        <v>240</v>
      </c>
      <c r="J68" s="396"/>
      <c r="K68" s="396"/>
      <c r="L68" s="396"/>
      <c r="M68" s="396"/>
      <c r="N68" s="396"/>
      <c r="O68" s="396"/>
      <c r="P68" s="396"/>
      <c r="Q68" s="396"/>
    </row>
    <row r="69" spans="9:17" ht="9.75" customHeight="1" x14ac:dyDescent="0.2">
      <c r="I69" s="367" t="s">
        <v>241</v>
      </c>
      <c r="J69" s="367"/>
      <c r="K69" s="367"/>
      <c r="L69" s="367"/>
      <c r="M69" s="367"/>
      <c r="N69" s="367"/>
      <c r="O69" s="367"/>
      <c r="P69" s="367"/>
      <c r="Q69" s="367"/>
    </row>
  </sheetData>
  <mergeCells count="24">
    <mergeCell ref="A1:G1"/>
    <mergeCell ref="I68:Q68"/>
    <mergeCell ref="I61:Q61"/>
    <mergeCell ref="I62:Q62"/>
    <mergeCell ref="I63:Q63"/>
    <mergeCell ref="I65:Q65"/>
    <mergeCell ref="I64:Q64"/>
    <mergeCell ref="I67:Q67"/>
    <mergeCell ref="I66:Q66"/>
    <mergeCell ref="A3:A5"/>
    <mergeCell ref="D3:G3"/>
    <mergeCell ref="G4:G5"/>
    <mergeCell ref="B3:B5"/>
    <mergeCell ref="C3:C5"/>
    <mergeCell ref="D4:D5"/>
    <mergeCell ref="E4:E5"/>
    <mergeCell ref="F4:F5"/>
    <mergeCell ref="I35:Q35"/>
    <mergeCell ref="L37:P37"/>
    <mergeCell ref="Q37:Q39"/>
    <mergeCell ref="J38:J39"/>
    <mergeCell ref="L38:L39"/>
    <mergeCell ref="N38:P38"/>
    <mergeCell ref="I37:I39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R34"/>
  <sheetViews>
    <sheetView showGridLines="0" zoomScaleNormal="100" workbookViewId="0">
      <selection sqref="A1:Q1"/>
    </sheetView>
  </sheetViews>
  <sheetFormatPr baseColWidth="10" defaultRowHeight="12.75" x14ac:dyDescent="0.2"/>
  <cols>
    <col min="1" max="1" width="20.140625" customWidth="1"/>
    <col min="2" max="10" width="11.42578125" hidden="1" customWidth="1"/>
    <col min="11" max="11" width="10.42578125" hidden="1" customWidth="1"/>
    <col min="12" max="17" width="10.42578125" customWidth="1"/>
  </cols>
  <sheetData>
    <row r="1" spans="1:17" ht="13.5" x14ac:dyDescent="0.25">
      <c r="A1" s="409" t="s">
        <v>214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</row>
    <row r="2" spans="1:17" x14ac:dyDescent="0.2">
      <c r="A2" s="289" t="s">
        <v>243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</row>
    <row r="3" spans="1:17" ht="5.0999999999999996" customHeight="1" x14ac:dyDescent="0.2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</row>
    <row r="4" spans="1:17" ht="13.5" x14ac:dyDescent="0.25">
      <c r="A4" s="277" t="s">
        <v>226</v>
      </c>
      <c r="B4" s="283">
        <v>2008</v>
      </c>
      <c r="C4" s="283">
        <v>2009</v>
      </c>
      <c r="D4" s="283">
        <v>2010</v>
      </c>
      <c r="E4" s="283">
        <v>2011</v>
      </c>
      <c r="F4" s="283">
        <v>2012</v>
      </c>
      <c r="G4" s="283">
        <v>2013</v>
      </c>
      <c r="H4" s="283">
        <v>2014</v>
      </c>
      <c r="I4" s="283">
        <v>2015</v>
      </c>
      <c r="J4" s="283">
        <v>2016</v>
      </c>
      <c r="K4" s="287">
        <v>2017</v>
      </c>
      <c r="L4" s="327">
        <v>2018</v>
      </c>
      <c r="M4" s="306">
        <v>2019</v>
      </c>
      <c r="N4" s="306">
        <v>2020</v>
      </c>
      <c r="O4" s="306">
        <v>2021</v>
      </c>
      <c r="P4" s="306">
        <v>2022</v>
      </c>
      <c r="Q4" s="306" t="s">
        <v>196</v>
      </c>
    </row>
    <row r="5" spans="1:17" ht="5.0999999999999996" customHeight="1" x14ac:dyDescent="0.2">
      <c r="A5" s="278"/>
      <c r="B5" s="283"/>
      <c r="C5" s="283"/>
      <c r="D5" s="283"/>
      <c r="E5" s="283"/>
      <c r="F5" s="283"/>
      <c r="G5" s="283"/>
      <c r="H5" s="283"/>
      <c r="I5" s="283"/>
      <c r="J5" s="283"/>
      <c r="K5" s="284"/>
      <c r="L5" s="328"/>
      <c r="M5" s="283"/>
      <c r="N5" s="283"/>
      <c r="O5" s="283"/>
      <c r="P5" s="283"/>
      <c r="Q5" s="283"/>
    </row>
    <row r="6" spans="1:17" ht="14.45" customHeight="1" x14ac:dyDescent="0.2">
      <c r="A6" s="279" t="s">
        <v>158</v>
      </c>
      <c r="B6" s="275">
        <v>11107.147544658817</v>
      </c>
      <c r="C6" s="275">
        <v>11924.507855390673</v>
      </c>
      <c r="D6" s="275">
        <v>13258.277857503856</v>
      </c>
      <c r="E6" s="275">
        <v>14789.981596674404</v>
      </c>
      <c r="F6" s="275">
        <v>16203.377011813458</v>
      </c>
      <c r="G6" s="275">
        <v>17959.600948373656</v>
      </c>
      <c r="H6" s="275">
        <v>18242.630397279565</v>
      </c>
      <c r="I6" s="275">
        <v>18869.396918413026</v>
      </c>
      <c r="J6" s="275">
        <v>20018.4463801436</v>
      </c>
      <c r="K6" s="276">
        <v>20831.265137278857</v>
      </c>
      <c r="L6" s="329">
        <v>22266.041246740861</v>
      </c>
      <c r="M6" s="275">
        <v>23157.711440912637</v>
      </c>
      <c r="N6" s="275">
        <v>20542.908579253573</v>
      </c>
      <c r="O6" s="275">
        <v>22846.33</v>
      </c>
      <c r="P6" s="275">
        <v>23361.252353697015</v>
      </c>
      <c r="Q6" s="275">
        <v>23919.855048706839</v>
      </c>
    </row>
    <row r="7" spans="1:17" ht="14.45" customHeight="1" x14ac:dyDescent="0.2">
      <c r="A7" s="279" t="s">
        <v>197</v>
      </c>
      <c r="B7" s="275"/>
      <c r="C7" s="275"/>
      <c r="D7" s="275"/>
      <c r="E7" s="275"/>
      <c r="F7" s="275"/>
      <c r="G7" s="275"/>
      <c r="H7" s="275"/>
      <c r="I7" s="275"/>
      <c r="J7" s="275"/>
      <c r="K7" s="276"/>
      <c r="L7" s="329" t="s">
        <v>36</v>
      </c>
      <c r="M7" s="275" t="s">
        <v>36</v>
      </c>
      <c r="N7" s="275" t="s">
        <v>36</v>
      </c>
      <c r="O7" s="275" t="s">
        <v>36</v>
      </c>
      <c r="P7" s="275" t="s">
        <v>36</v>
      </c>
      <c r="Q7" s="275">
        <v>48.370000000000005</v>
      </c>
    </row>
    <row r="8" spans="1:17" ht="14.45" customHeight="1" x14ac:dyDescent="0.2">
      <c r="A8" s="279" t="s">
        <v>198</v>
      </c>
      <c r="B8" s="275"/>
      <c r="C8" s="275"/>
      <c r="D8" s="275"/>
      <c r="E8" s="275"/>
      <c r="F8" s="275"/>
      <c r="G8" s="275"/>
      <c r="H8" s="275"/>
      <c r="I8" s="275"/>
      <c r="J8" s="275"/>
      <c r="K8" s="276"/>
      <c r="L8" s="329" t="s">
        <v>36</v>
      </c>
      <c r="M8" s="275" t="s">
        <v>36</v>
      </c>
      <c r="N8" s="275" t="s">
        <v>36</v>
      </c>
      <c r="O8" s="275" t="s">
        <v>36</v>
      </c>
      <c r="P8" s="275" t="s">
        <v>36</v>
      </c>
      <c r="Q8" s="275">
        <v>1215.2710000000002</v>
      </c>
    </row>
    <row r="9" spans="1:17" ht="14.45" customHeight="1" x14ac:dyDescent="0.2">
      <c r="A9" s="280" t="s">
        <v>159</v>
      </c>
      <c r="B9" s="275">
        <v>4470.5904523809531</v>
      </c>
      <c r="C9" s="275">
        <v>4909.7794285714281</v>
      </c>
      <c r="D9" s="275">
        <v>4076.966389380952</v>
      </c>
      <c r="E9" s="275">
        <v>2993.7141666666666</v>
      </c>
      <c r="F9" s="275">
        <v>1304.3475000000001</v>
      </c>
      <c r="G9" s="275">
        <v>1344.4134761904761</v>
      </c>
      <c r="H9" s="275">
        <v>1255.2926666666663</v>
      </c>
      <c r="I9" s="275">
        <v>1263.5804285714287</v>
      </c>
      <c r="J9" s="275">
        <v>1316.6556666666665</v>
      </c>
      <c r="K9" s="276">
        <v>1355.4582380952381</v>
      </c>
      <c r="L9" s="329">
        <v>1351.9897142857144</v>
      </c>
      <c r="M9" s="275">
        <v>1357.432</v>
      </c>
      <c r="N9" s="275">
        <v>1154.4881797619048</v>
      </c>
      <c r="O9" s="275">
        <v>1261.8599999999999</v>
      </c>
      <c r="P9" s="275">
        <v>1175.1069999999997</v>
      </c>
      <c r="Q9" s="275">
        <v>1178.5449999999998</v>
      </c>
    </row>
    <row r="10" spans="1:17" ht="14.45" customHeight="1" x14ac:dyDescent="0.2">
      <c r="A10" s="280" t="s">
        <v>160</v>
      </c>
      <c r="B10" s="275">
        <v>2574.607</v>
      </c>
      <c r="C10" s="275">
        <v>3464.4929999999999</v>
      </c>
      <c r="D10" s="275">
        <v>3438.4989999999998</v>
      </c>
      <c r="E10" s="275">
        <v>2675.6309999999999</v>
      </c>
      <c r="F10" s="275">
        <v>561.91499999999996</v>
      </c>
      <c r="G10" s="275">
        <v>586.47569047619049</v>
      </c>
      <c r="H10" s="275">
        <v>685.45099999999991</v>
      </c>
      <c r="I10" s="275">
        <v>788.80160000000001</v>
      </c>
      <c r="J10" s="275">
        <v>958.79824190476188</v>
      </c>
      <c r="K10" s="276">
        <v>1082.0818571428572</v>
      </c>
      <c r="L10" s="329">
        <v>1249.614</v>
      </c>
      <c r="M10" s="275">
        <v>1426.37528</v>
      </c>
      <c r="N10" s="275">
        <v>1277.7527828571431</v>
      </c>
      <c r="O10" s="275">
        <v>1845.35</v>
      </c>
      <c r="P10" s="275">
        <v>1755.8510000000001</v>
      </c>
      <c r="Q10" s="275">
        <v>235.04000000000002</v>
      </c>
    </row>
    <row r="11" spans="1:17" ht="14.45" customHeight="1" x14ac:dyDescent="0.2">
      <c r="A11" s="280" t="s">
        <v>161</v>
      </c>
      <c r="B11" s="275">
        <v>504.2</v>
      </c>
      <c r="C11" s="275">
        <v>610.10500000000002</v>
      </c>
      <c r="D11" s="275">
        <v>708.33500000000004</v>
      </c>
      <c r="E11" s="275">
        <v>472.928</v>
      </c>
      <c r="F11" s="275">
        <v>3.2669999999999999</v>
      </c>
      <c r="G11" s="275">
        <v>3.9040000000000004</v>
      </c>
      <c r="H11" s="275">
        <v>38.293000000000006</v>
      </c>
      <c r="I11" s="275">
        <v>6.7930000000000001</v>
      </c>
      <c r="J11" s="275">
        <v>15.00614</v>
      </c>
      <c r="K11" s="276">
        <v>13.617000000000001</v>
      </c>
      <c r="L11" s="329">
        <v>15.548</v>
      </c>
      <c r="M11" s="275">
        <v>24.837000000000003</v>
      </c>
      <c r="N11" s="275">
        <v>58.464952380952383</v>
      </c>
      <c r="O11" s="275">
        <v>149.44999999999999</v>
      </c>
      <c r="P11" s="275">
        <v>41.186</v>
      </c>
      <c r="Q11" s="275">
        <v>5.298</v>
      </c>
    </row>
    <row r="12" spans="1:17" ht="14.45" customHeight="1" x14ac:dyDescent="0.2">
      <c r="A12" s="280" t="s">
        <v>162</v>
      </c>
      <c r="B12" s="275">
        <v>187.66800000000001</v>
      </c>
      <c r="C12" s="275">
        <v>249.65</v>
      </c>
      <c r="D12" s="275">
        <v>263.88199999999995</v>
      </c>
      <c r="E12" s="275">
        <v>254.87700000000001</v>
      </c>
      <c r="F12" s="275" t="s">
        <v>36</v>
      </c>
      <c r="G12" s="275" t="s">
        <v>36</v>
      </c>
      <c r="H12" s="275">
        <v>15.631999999999996</v>
      </c>
      <c r="I12" s="275">
        <v>4.2919999999999998</v>
      </c>
      <c r="J12" s="275">
        <v>1.5388600000000001</v>
      </c>
      <c r="K12" s="276">
        <v>0</v>
      </c>
      <c r="L12" s="329">
        <v>0.26400000000000001</v>
      </c>
      <c r="M12" s="275">
        <v>80.118000000000009</v>
      </c>
      <c r="N12" s="275">
        <v>18.702571428571424</v>
      </c>
      <c r="O12" s="275">
        <v>21.36</v>
      </c>
      <c r="P12" s="275">
        <v>37.098999999999997</v>
      </c>
      <c r="Q12" s="275" t="s">
        <v>36</v>
      </c>
    </row>
    <row r="13" spans="1:17" ht="14.45" customHeight="1" x14ac:dyDescent="0.2">
      <c r="A13" s="280" t="s">
        <v>199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6"/>
      <c r="L13" s="329" t="s">
        <v>36</v>
      </c>
      <c r="M13" s="275" t="s">
        <v>36</v>
      </c>
      <c r="N13" s="275" t="s">
        <v>36</v>
      </c>
      <c r="O13" s="275" t="s">
        <v>36</v>
      </c>
      <c r="P13" s="275" t="s">
        <v>36</v>
      </c>
      <c r="Q13" s="275">
        <v>5410.5572499999998</v>
      </c>
    </row>
    <row r="14" spans="1:17" ht="14.45" customHeight="1" x14ac:dyDescent="0.2">
      <c r="A14" s="280" t="s">
        <v>200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6"/>
      <c r="L14" s="329" t="s">
        <v>36</v>
      </c>
      <c r="M14" s="275" t="s">
        <v>36</v>
      </c>
      <c r="N14" s="275" t="s">
        <v>36</v>
      </c>
      <c r="O14" s="275" t="s">
        <v>36</v>
      </c>
      <c r="P14" s="275" t="s">
        <v>36</v>
      </c>
      <c r="Q14" s="275">
        <v>8099.38609</v>
      </c>
    </row>
    <row r="15" spans="1:17" ht="14.45" customHeight="1" x14ac:dyDescent="0.2">
      <c r="A15" s="281" t="s">
        <v>166</v>
      </c>
      <c r="B15" s="275" t="s">
        <v>36</v>
      </c>
      <c r="C15" s="275" t="s">
        <v>36</v>
      </c>
      <c r="D15" s="275">
        <v>1016.2</v>
      </c>
      <c r="E15" s="275">
        <v>1839.2</v>
      </c>
      <c r="F15" s="275">
        <v>3359.3379999999997</v>
      </c>
      <c r="G15" s="275">
        <v>3304.7047857142852</v>
      </c>
      <c r="H15" s="275">
        <v>3019.5569999999998</v>
      </c>
      <c r="I15" s="275">
        <v>2605.0019999999995</v>
      </c>
      <c r="J15" s="275">
        <v>2313.8300000000004</v>
      </c>
      <c r="K15" s="276">
        <v>1925.75</v>
      </c>
      <c r="L15" s="329">
        <v>1649.7679523809522</v>
      </c>
      <c r="M15" s="275">
        <v>1334.423</v>
      </c>
      <c r="N15" s="275">
        <v>969.85142857142876</v>
      </c>
      <c r="O15" s="275">
        <v>818.47</v>
      </c>
      <c r="P15" s="275">
        <v>960.93100000000004</v>
      </c>
      <c r="Q15" s="275">
        <v>613.49199999999985</v>
      </c>
    </row>
    <row r="16" spans="1:17" ht="14.45" customHeight="1" x14ac:dyDescent="0.2">
      <c r="A16" s="281" t="s">
        <v>167</v>
      </c>
      <c r="B16" s="275" t="s">
        <v>36</v>
      </c>
      <c r="C16" s="275" t="s">
        <v>36</v>
      </c>
      <c r="D16" s="275">
        <v>619.4</v>
      </c>
      <c r="E16" s="275">
        <v>2427.1</v>
      </c>
      <c r="F16" s="275">
        <v>5044.0480000000007</v>
      </c>
      <c r="G16" s="275">
        <v>5519.1597619047607</v>
      </c>
      <c r="H16" s="275">
        <v>5948.1109999999999</v>
      </c>
      <c r="I16" s="275">
        <v>7074.3304099999996</v>
      </c>
      <c r="J16" s="275">
        <v>8238.3738500000018</v>
      </c>
      <c r="K16" s="276">
        <v>8732.0878799999991</v>
      </c>
      <c r="L16" s="329">
        <v>9344.4750966666688</v>
      </c>
      <c r="M16" s="275">
        <v>9638.6552599999995</v>
      </c>
      <c r="N16" s="275">
        <v>7426.3729423333334</v>
      </c>
      <c r="O16" s="275">
        <v>9442.68</v>
      </c>
      <c r="P16" s="275">
        <v>9522.309019999997</v>
      </c>
      <c r="Q16" s="275">
        <v>1448.0117599999999</v>
      </c>
    </row>
    <row r="17" spans="1:18" ht="14.45" customHeight="1" x14ac:dyDescent="0.2">
      <c r="A17" s="281" t="s">
        <v>168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6">
        <v>3216.3726699999997</v>
      </c>
      <c r="L17" s="329">
        <v>3515.0192114285715</v>
      </c>
      <c r="M17" s="275">
        <v>3900.98981</v>
      </c>
      <c r="N17" s="275">
        <v>2996.6615476190473</v>
      </c>
      <c r="O17" s="275">
        <v>4581.78</v>
      </c>
      <c r="P17" s="275">
        <v>4965.6778300000024</v>
      </c>
      <c r="Q17" s="275">
        <v>840.3794200000001</v>
      </c>
    </row>
    <row r="18" spans="1:18" ht="14.45" customHeight="1" x14ac:dyDescent="0.2">
      <c r="A18" s="280" t="s">
        <v>164</v>
      </c>
      <c r="B18" s="275" t="s">
        <v>36</v>
      </c>
      <c r="C18" s="275" t="s">
        <v>36</v>
      </c>
      <c r="D18" s="275">
        <v>4.8</v>
      </c>
      <c r="E18" s="275">
        <v>218.4</v>
      </c>
      <c r="F18" s="275">
        <v>472.37799999999999</v>
      </c>
      <c r="G18" s="275">
        <v>497.95571428571424</v>
      </c>
      <c r="H18" s="275">
        <v>536.17200000000003</v>
      </c>
      <c r="I18" s="275">
        <v>668.14291000000003</v>
      </c>
      <c r="J18" s="275">
        <v>741.62773000000004</v>
      </c>
      <c r="K18" s="276">
        <v>765.84348571428563</v>
      </c>
      <c r="L18" s="329">
        <v>805.10772628571431</v>
      </c>
      <c r="M18" s="275">
        <v>788.53705000000002</v>
      </c>
      <c r="N18" s="275">
        <v>601.54926190476192</v>
      </c>
      <c r="O18" s="275">
        <v>758.47</v>
      </c>
      <c r="P18" s="275">
        <v>726.59000000000049</v>
      </c>
      <c r="Q18" s="275">
        <v>93.096000000000004</v>
      </c>
    </row>
    <row r="19" spans="1:18" ht="14.45" customHeight="1" x14ac:dyDescent="0.2">
      <c r="A19" s="280" t="s">
        <v>165</v>
      </c>
      <c r="B19" s="275" t="s">
        <v>36</v>
      </c>
      <c r="C19" s="275" t="s">
        <v>36</v>
      </c>
      <c r="D19" s="275">
        <v>1.4</v>
      </c>
      <c r="E19" s="275">
        <v>114.4</v>
      </c>
      <c r="F19" s="275">
        <v>275.3</v>
      </c>
      <c r="G19" s="275">
        <v>301.60000000000002</v>
      </c>
      <c r="H19" s="275">
        <v>291.20000000000005</v>
      </c>
      <c r="I19" s="275">
        <v>335.2</v>
      </c>
      <c r="J19" s="275">
        <v>360.2000000000001</v>
      </c>
      <c r="K19" s="276">
        <v>347.20000000000005</v>
      </c>
      <c r="L19" s="329">
        <v>333.01</v>
      </c>
      <c r="M19" s="275">
        <v>306.18</v>
      </c>
      <c r="N19" s="275">
        <v>181.04416666666665</v>
      </c>
      <c r="O19" s="275">
        <v>244.65</v>
      </c>
      <c r="P19" s="275">
        <v>235.68</v>
      </c>
      <c r="Q19" s="275">
        <v>18.91</v>
      </c>
    </row>
    <row r="20" spans="1:18" ht="14.45" customHeight="1" x14ac:dyDescent="0.2">
      <c r="A20" s="279" t="s">
        <v>169</v>
      </c>
      <c r="B20" s="275" t="s">
        <v>36</v>
      </c>
      <c r="C20" s="275" t="s">
        <v>36</v>
      </c>
      <c r="D20" s="275" t="s">
        <v>36</v>
      </c>
      <c r="E20" s="275">
        <v>26408</v>
      </c>
      <c r="F20" s="275">
        <v>23304.834595238091</v>
      </c>
      <c r="G20" s="275">
        <v>18289.9407333333</v>
      </c>
      <c r="H20" s="275">
        <v>17773.96</v>
      </c>
      <c r="I20" s="275">
        <v>18774.010190476187</v>
      </c>
      <c r="J20" s="275">
        <v>13634.776880952382</v>
      </c>
      <c r="K20" s="276">
        <v>5798.1060476190469</v>
      </c>
      <c r="L20" s="329">
        <v>3783.0611428571433</v>
      </c>
      <c r="M20" s="275">
        <v>3877.482</v>
      </c>
      <c r="N20" s="275">
        <v>1888.8373999999999</v>
      </c>
      <c r="O20" s="275">
        <v>1570.65</v>
      </c>
      <c r="P20" s="275">
        <v>1117.29</v>
      </c>
      <c r="Q20" s="275">
        <v>1564.86</v>
      </c>
    </row>
    <row r="21" spans="1:18" ht="14.45" customHeight="1" x14ac:dyDescent="0.2">
      <c r="A21" s="279" t="s">
        <v>170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6">
        <v>35855.475489999997</v>
      </c>
      <c r="L21" s="329">
        <v>37693.524192857141</v>
      </c>
      <c r="M21" s="275">
        <v>38981.429505699998</v>
      </c>
      <c r="N21" s="275">
        <v>33743.887786000007</v>
      </c>
      <c r="O21" s="275">
        <v>43716.04</v>
      </c>
      <c r="P21" s="275">
        <v>41333.800000000003</v>
      </c>
      <c r="Q21" s="275">
        <v>46591.199999999997</v>
      </c>
    </row>
    <row r="22" spans="1:18" ht="14.45" customHeight="1" x14ac:dyDescent="0.2">
      <c r="A22" s="279" t="s">
        <v>173</v>
      </c>
      <c r="B22" s="275">
        <v>1351.4159761904764</v>
      </c>
      <c r="C22" s="275">
        <v>4412.4247999999998</v>
      </c>
      <c r="D22" s="275">
        <v>4909.7380714285709</v>
      </c>
      <c r="E22" s="275">
        <v>5348.1488571428563</v>
      </c>
      <c r="F22" s="275">
        <v>5555.7553809523815</v>
      </c>
      <c r="G22" s="275">
        <v>6065.2282333333333</v>
      </c>
      <c r="H22" s="275">
        <v>6686.2802804761905</v>
      </c>
      <c r="I22" s="275">
        <v>7042.3222604761904</v>
      </c>
      <c r="J22" s="275">
        <v>7808.0920933333337</v>
      </c>
      <c r="K22" s="276">
        <v>7945.6238423809527</v>
      </c>
      <c r="L22" s="329">
        <v>8242.6567471428571</v>
      </c>
      <c r="M22" s="275">
        <v>8400.6262348</v>
      </c>
      <c r="N22" s="275">
        <v>2875.6173000000008</v>
      </c>
      <c r="O22" s="275">
        <v>4021.25</v>
      </c>
      <c r="P22" s="275">
        <v>5541.32</v>
      </c>
      <c r="Q22" s="275">
        <v>7543.65</v>
      </c>
    </row>
    <row r="23" spans="1:18" ht="14.45" customHeight="1" x14ac:dyDescent="0.2">
      <c r="A23" s="279" t="s">
        <v>171</v>
      </c>
      <c r="B23" s="275">
        <v>2210.2971190476192</v>
      </c>
      <c r="C23" s="275">
        <v>1560.3830000000003</v>
      </c>
      <c r="D23" s="275">
        <v>1418.5160000000001</v>
      </c>
      <c r="E23" s="275">
        <v>1229.4680000000001</v>
      </c>
      <c r="F23" s="275">
        <v>1000.889</v>
      </c>
      <c r="G23" s="275">
        <v>1156.01</v>
      </c>
      <c r="H23" s="275">
        <v>877.52</v>
      </c>
      <c r="I23" s="275">
        <v>792.02799999999991</v>
      </c>
      <c r="J23" s="275">
        <v>757.4</v>
      </c>
      <c r="K23" s="276">
        <v>843.41200000000003</v>
      </c>
      <c r="L23" s="329">
        <v>1182.5139999999999</v>
      </c>
      <c r="M23" s="275">
        <v>984.52400000000011</v>
      </c>
      <c r="N23" s="275">
        <v>1020.877261904762</v>
      </c>
      <c r="O23" s="275">
        <v>1100.69</v>
      </c>
      <c r="P23" s="275">
        <v>944.07799999999997</v>
      </c>
      <c r="Q23" s="275">
        <v>749.50800000000004</v>
      </c>
    </row>
    <row r="24" spans="1:18" ht="14.45" customHeight="1" x14ac:dyDescent="0.2">
      <c r="A24" s="279" t="s">
        <v>172</v>
      </c>
      <c r="B24" s="275">
        <v>4709.2</v>
      </c>
      <c r="C24" s="275">
        <v>3733.0620000000004</v>
      </c>
      <c r="D24" s="275">
        <v>2889.8290000000006</v>
      </c>
      <c r="E24" s="275">
        <v>3038.1290000000004</v>
      </c>
      <c r="F24" s="275">
        <v>1477.65</v>
      </c>
      <c r="G24" s="275">
        <v>1444.3681980952381</v>
      </c>
      <c r="H24" s="275">
        <v>721.69900000000018</v>
      </c>
      <c r="I24" s="275">
        <v>757.55700000000002</v>
      </c>
      <c r="J24" s="275">
        <v>698.5</v>
      </c>
      <c r="K24" s="276">
        <v>668.11900000000003</v>
      </c>
      <c r="L24" s="329">
        <v>771.23500000000001</v>
      </c>
      <c r="M24" s="275">
        <v>609.35500000000002</v>
      </c>
      <c r="N24" s="275">
        <v>316.85797619047617</v>
      </c>
      <c r="O24" s="275">
        <v>369.29</v>
      </c>
      <c r="P24" s="275">
        <v>339.69200000000006</v>
      </c>
      <c r="Q24" s="275">
        <v>150.54199999999997</v>
      </c>
    </row>
    <row r="25" spans="1:18" ht="14.45" customHeight="1" x14ac:dyDescent="0.2">
      <c r="A25" s="280" t="s">
        <v>163</v>
      </c>
      <c r="B25" s="275">
        <v>194.8</v>
      </c>
      <c r="C25" s="275">
        <v>233.4</v>
      </c>
      <c r="D25" s="275">
        <v>244.9</v>
      </c>
      <c r="E25" s="275">
        <v>133.30000000000001</v>
      </c>
      <c r="F25" s="275" t="s">
        <v>36</v>
      </c>
      <c r="G25" s="275" t="s">
        <v>36</v>
      </c>
      <c r="H25" s="275" t="s">
        <v>36</v>
      </c>
      <c r="I25" s="275" t="s">
        <v>36</v>
      </c>
      <c r="J25" s="275" t="s">
        <v>36</v>
      </c>
      <c r="K25" s="276" t="s">
        <v>36</v>
      </c>
      <c r="L25" s="329" t="s">
        <v>36</v>
      </c>
      <c r="M25" s="275" t="s">
        <v>36</v>
      </c>
      <c r="N25" s="275">
        <v>9.43</v>
      </c>
      <c r="O25" s="275" t="s">
        <v>36</v>
      </c>
      <c r="P25" s="275" t="s">
        <v>36</v>
      </c>
      <c r="Q25" s="275" t="s">
        <v>36</v>
      </c>
    </row>
    <row r="26" spans="1:18" ht="5.0999999999999996" customHeight="1" x14ac:dyDescent="0.2">
      <c r="A26" s="282"/>
      <c r="B26" s="283"/>
      <c r="C26" s="283"/>
      <c r="D26" s="283"/>
      <c r="E26" s="283"/>
      <c r="F26" s="283"/>
      <c r="G26" s="283"/>
      <c r="H26" s="283"/>
      <c r="I26" s="283"/>
      <c r="J26" s="283"/>
      <c r="K26" s="285"/>
      <c r="L26" s="330"/>
      <c r="M26" s="286"/>
      <c r="N26" s="286"/>
      <c r="O26" s="286"/>
      <c r="P26" s="286"/>
      <c r="Q26" s="286"/>
    </row>
    <row r="27" spans="1:18" ht="32.25" customHeight="1" x14ac:dyDescent="0.2">
      <c r="A27" s="406" t="s">
        <v>244</v>
      </c>
      <c r="B27" s="406"/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06"/>
      <c r="P27" s="406"/>
      <c r="Q27" s="406"/>
      <c r="R27" s="305"/>
    </row>
    <row r="28" spans="1:18" ht="9.75" customHeight="1" x14ac:dyDescent="0.2">
      <c r="A28" s="406" t="s">
        <v>245</v>
      </c>
      <c r="B28" s="406"/>
      <c r="C28" s="406"/>
      <c r="D28" s="406"/>
      <c r="E28" s="406"/>
      <c r="F28" s="406"/>
      <c r="G28" s="406"/>
      <c r="H28" s="406"/>
      <c r="I28" s="406"/>
      <c r="J28" s="406"/>
      <c r="K28" s="406"/>
      <c r="L28" s="406"/>
      <c r="M28" s="406"/>
      <c r="N28" s="406"/>
      <c r="O28" s="406"/>
      <c r="P28" s="406"/>
      <c r="Q28" s="406"/>
      <c r="R28" s="305"/>
    </row>
    <row r="29" spans="1:18" ht="10.5" customHeight="1" x14ac:dyDescent="0.2">
      <c r="A29" s="407" t="s">
        <v>246</v>
      </c>
      <c r="B29" s="407"/>
      <c r="C29" s="407"/>
      <c r="D29" s="407"/>
      <c r="E29" s="407"/>
      <c r="F29" s="407"/>
      <c r="G29" s="407"/>
      <c r="H29" s="407"/>
      <c r="I29" s="407"/>
      <c r="J29" s="407"/>
      <c r="K29" s="407"/>
      <c r="L29" s="407"/>
      <c r="M29" s="407"/>
      <c r="N29" s="407"/>
      <c r="O29" s="407"/>
      <c r="P29" s="407"/>
      <c r="Q29" s="407"/>
      <c r="R29" s="305"/>
    </row>
    <row r="30" spans="1:18" ht="9.75" customHeight="1" x14ac:dyDescent="0.2">
      <c r="A30" s="406" t="s">
        <v>248</v>
      </c>
      <c r="B30" s="406"/>
      <c r="C30" s="406"/>
      <c r="D30" s="406"/>
      <c r="E30" s="406"/>
      <c r="F30" s="406"/>
      <c r="G30" s="406"/>
      <c r="H30" s="406"/>
      <c r="I30" s="406"/>
      <c r="J30" s="406"/>
      <c r="K30" s="406"/>
      <c r="L30" s="406"/>
      <c r="M30" s="406"/>
      <c r="N30" s="406"/>
      <c r="O30" s="406"/>
      <c r="P30" s="406"/>
      <c r="Q30" s="406"/>
      <c r="R30" s="305"/>
    </row>
    <row r="31" spans="1:18" ht="9.75" customHeight="1" x14ac:dyDescent="0.2">
      <c r="A31" s="408" t="s">
        <v>247</v>
      </c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8"/>
      <c r="O31" s="408"/>
      <c r="P31" s="408"/>
      <c r="Q31" s="408"/>
      <c r="R31" s="305"/>
    </row>
    <row r="32" spans="1:18" ht="11.1" customHeight="1" x14ac:dyDescent="0.2">
      <c r="A32" s="404" t="s">
        <v>195</v>
      </c>
      <c r="B32" s="404"/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304"/>
    </row>
    <row r="33" spans="1:17" ht="9" customHeight="1" x14ac:dyDescent="0.2">
      <c r="A33" s="405" t="s">
        <v>249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</row>
    <row r="34" spans="1:17" ht="9" customHeight="1" x14ac:dyDescent="0.2">
      <c r="A34" s="369" t="s">
        <v>250</v>
      </c>
      <c r="B34" s="369"/>
      <c r="C34" s="369"/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369"/>
      <c r="Q34" s="369"/>
    </row>
  </sheetData>
  <mergeCells count="8">
    <mergeCell ref="A1:Q1"/>
    <mergeCell ref="A32:Q32"/>
    <mergeCell ref="A33:Q33"/>
    <mergeCell ref="A27:Q27"/>
    <mergeCell ref="A28:Q28"/>
    <mergeCell ref="A30:Q30"/>
    <mergeCell ref="A29:Q29"/>
    <mergeCell ref="A31:Q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I40"/>
  <sheetViews>
    <sheetView showGridLines="0" zoomScaleNormal="100" workbookViewId="0">
      <selection sqref="A1:I1"/>
    </sheetView>
  </sheetViews>
  <sheetFormatPr baseColWidth="10" defaultRowHeight="12.75" x14ac:dyDescent="0.2"/>
  <cols>
    <col min="2" max="7" width="9.7109375" customWidth="1"/>
    <col min="8" max="8" width="10.140625" customWidth="1"/>
    <col min="9" max="9" width="11.42578125" customWidth="1"/>
  </cols>
  <sheetData>
    <row r="1" spans="1:9" ht="13.5" x14ac:dyDescent="0.2">
      <c r="A1" s="410" t="s">
        <v>201</v>
      </c>
      <c r="B1" s="410"/>
      <c r="C1" s="410"/>
      <c r="D1" s="410"/>
      <c r="E1" s="410"/>
      <c r="F1" s="410"/>
      <c r="G1" s="410"/>
      <c r="H1" s="410"/>
      <c r="I1" s="410"/>
    </row>
    <row r="2" spans="1:9" ht="12" customHeight="1" x14ac:dyDescent="0.2">
      <c r="A2" s="289" t="s">
        <v>251</v>
      </c>
      <c r="B2" s="288"/>
      <c r="C2" s="288"/>
      <c r="D2" s="288"/>
      <c r="E2" s="288"/>
      <c r="F2" s="288"/>
      <c r="G2" s="288"/>
      <c r="H2" s="288"/>
      <c r="I2" s="288"/>
    </row>
    <row r="3" spans="1:9" ht="5.0999999999999996" customHeight="1" x14ac:dyDescent="0.2">
      <c r="A3" s="290"/>
      <c r="B3" s="291"/>
      <c r="C3" s="291"/>
      <c r="D3" s="291"/>
      <c r="E3" s="291"/>
      <c r="F3" s="291"/>
      <c r="G3" s="291"/>
      <c r="H3" s="291"/>
      <c r="I3" s="291"/>
    </row>
    <row r="4" spans="1:9" ht="9.9499999999999993" customHeight="1" x14ac:dyDescent="0.2">
      <c r="A4" s="413" t="s">
        <v>9</v>
      </c>
      <c r="B4" s="415" t="s">
        <v>174</v>
      </c>
      <c r="C4" s="416"/>
      <c r="D4" s="416"/>
      <c r="E4" s="416"/>
      <c r="F4" s="416"/>
      <c r="G4" s="417" t="s">
        <v>175</v>
      </c>
      <c r="H4" s="419" t="s">
        <v>176</v>
      </c>
      <c r="I4" s="419" t="s">
        <v>177</v>
      </c>
    </row>
    <row r="5" spans="1:9" ht="9.9499999999999993" customHeight="1" x14ac:dyDescent="0.2">
      <c r="A5" s="414"/>
      <c r="B5" s="299" t="s">
        <v>178</v>
      </c>
      <c r="C5" s="300" t="s">
        <v>179</v>
      </c>
      <c r="D5" s="300" t="s">
        <v>180</v>
      </c>
      <c r="E5" s="300" t="s">
        <v>181</v>
      </c>
      <c r="F5" s="300" t="s">
        <v>182</v>
      </c>
      <c r="G5" s="418"/>
      <c r="H5" s="420"/>
      <c r="I5" s="420"/>
    </row>
    <row r="6" spans="1:9" ht="5.0999999999999996" customHeight="1" x14ac:dyDescent="0.2">
      <c r="A6" s="294"/>
      <c r="B6" s="297"/>
      <c r="C6" s="297"/>
      <c r="D6" s="297"/>
      <c r="E6" s="297"/>
      <c r="F6" s="297"/>
      <c r="G6" s="298"/>
      <c r="H6" s="298"/>
      <c r="I6" s="298"/>
    </row>
    <row r="7" spans="1:9" hidden="1" x14ac:dyDescent="0.2">
      <c r="A7" s="295">
        <v>1996</v>
      </c>
      <c r="B7" s="292">
        <v>413.94099999999997</v>
      </c>
      <c r="C7" s="292">
        <v>114.04600000000001</v>
      </c>
      <c r="D7" s="292">
        <v>20.707999999999998</v>
      </c>
      <c r="E7" s="292">
        <v>83</v>
      </c>
      <c r="F7" s="292">
        <v>6.27</v>
      </c>
      <c r="G7" s="292">
        <v>130</v>
      </c>
      <c r="H7" s="292">
        <v>287.10000000000002</v>
      </c>
      <c r="I7" s="292">
        <v>107.895</v>
      </c>
    </row>
    <row r="8" spans="1:9" hidden="1" x14ac:dyDescent="0.2">
      <c r="A8" s="295">
        <v>1997</v>
      </c>
      <c r="B8" s="292">
        <v>449.81200000000001</v>
      </c>
      <c r="C8" s="292">
        <v>123.17400000000001</v>
      </c>
      <c r="D8" s="292">
        <v>21.806999999999999</v>
      </c>
      <c r="E8" s="292">
        <v>86.676000000000002</v>
      </c>
      <c r="F8" s="292">
        <v>6.3170000000000002</v>
      </c>
      <c r="G8" s="292">
        <v>149.4</v>
      </c>
      <c r="H8" s="292">
        <v>284.60000000000002</v>
      </c>
      <c r="I8" s="292">
        <v>109.92700000000001</v>
      </c>
    </row>
    <row r="9" spans="1:9" hidden="1" x14ac:dyDescent="0.2">
      <c r="A9" s="295">
        <v>1998</v>
      </c>
      <c r="B9" s="292">
        <v>502.38799999999998</v>
      </c>
      <c r="C9" s="292">
        <v>126.876</v>
      </c>
      <c r="D9" s="292">
        <v>22.881</v>
      </c>
      <c r="E9" s="292">
        <v>90.953999999999994</v>
      </c>
      <c r="F9" s="292">
        <v>6.1609999999999996</v>
      </c>
      <c r="G9" s="292">
        <v>154.5</v>
      </c>
      <c r="H9" s="292">
        <v>272.62599999999998</v>
      </c>
      <c r="I9" s="292">
        <v>122.253</v>
      </c>
    </row>
    <row r="10" spans="1:9" hidden="1" x14ac:dyDescent="0.2">
      <c r="A10" s="295">
        <v>1999</v>
      </c>
      <c r="B10" s="292">
        <v>568.02300000000002</v>
      </c>
      <c r="C10" s="292">
        <v>135.93700000000001</v>
      </c>
      <c r="D10" s="292">
        <v>30.05</v>
      </c>
      <c r="E10" s="292">
        <v>93.197999999999993</v>
      </c>
      <c r="F10" s="292">
        <v>6.891</v>
      </c>
      <c r="G10" s="292">
        <v>161.291</v>
      </c>
      <c r="H10" s="292">
        <v>293.5</v>
      </c>
      <c r="I10" s="292">
        <v>134.57300000000001</v>
      </c>
    </row>
    <row r="11" spans="1:9" hidden="1" x14ac:dyDescent="0.2">
      <c r="A11" s="295">
        <v>2000</v>
      </c>
      <c r="B11" s="292">
        <v>519.54499999999996</v>
      </c>
      <c r="C11" s="292">
        <v>132.708</v>
      </c>
      <c r="D11" s="292">
        <v>31.431000000000001</v>
      </c>
      <c r="E11" s="292">
        <v>92.373999999999995</v>
      </c>
      <c r="F11" s="292">
        <v>6.2679999999999998</v>
      </c>
      <c r="G11" s="292">
        <v>178.68600000000001</v>
      </c>
      <c r="H11" s="292">
        <v>343.19799999999998</v>
      </c>
      <c r="I11" s="292">
        <v>129.166</v>
      </c>
    </row>
    <row r="12" spans="1:9" hidden="1" x14ac:dyDescent="0.2">
      <c r="A12" s="295">
        <v>2001</v>
      </c>
      <c r="B12" s="292">
        <v>524.96699999999998</v>
      </c>
      <c r="C12" s="292">
        <v>134.66900000000001</v>
      </c>
      <c r="D12" s="292">
        <v>32.298999999999999</v>
      </c>
      <c r="E12" s="292">
        <v>94.418999999999997</v>
      </c>
      <c r="F12" s="292">
        <v>5.944</v>
      </c>
      <c r="G12" s="292">
        <v>188.39099999999999</v>
      </c>
      <c r="H12" s="292">
        <v>374.7</v>
      </c>
      <c r="I12" s="292">
        <v>126.53100000000001</v>
      </c>
    </row>
    <row r="13" spans="1:9" hidden="1" x14ac:dyDescent="0.2">
      <c r="A13" s="295">
        <v>2002</v>
      </c>
      <c r="B13" s="292">
        <v>564.04700000000003</v>
      </c>
      <c r="C13" s="292">
        <v>137.494</v>
      </c>
      <c r="D13" s="292">
        <v>31.684000000000001</v>
      </c>
      <c r="E13" s="292">
        <v>93.266000000000005</v>
      </c>
      <c r="F13" s="292">
        <v>5.7489999999999997</v>
      </c>
      <c r="G13" s="292">
        <v>190.91499999999999</v>
      </c>
      <c r="H13" s="292">
        <v>325.3</v>
      </c>
      <c r="I13" s="292">
        <v>126.27500000000001</v>
      </c>
    </row>
    <row r="14" spans="1:9" hidden="1" x14ac:dyDescent="0.2">
      <c r="A14" s="295">
        <v>2003</v>
      </c>
      <c r="B14" s="292">
        <v>583.97500000000002</v>
      </c>
      <c r="C14" s="292">
        <v>143.83199999999999</v>
      </c>
      <c r="D14" s="292">
        <v>31.943999999999999</v>
      </c>
      <c r="E14" s="292">
        <v>93.203999999999994</v>
      </c>
      <c r="F14" s="292">
        <v>6.3609999999999998</v>
      </c>
      <c r="G14" s="292">
        <v>197.839</v>
      </c>
      <c r="H14" s="292">
        <v>366</v>
      </c>
      <c r="I14" s="292">
        <v>138.75399999999999</v>
      </c>
    </row>
    <row r="15" spans="1:9" hidden="1" x14ac:dyDescent="0.2">
      <c r="A15" s="295">
        <v>2004</v>
      </c>
      <c r="B15" s="292">
        <v>584.70399999999995</v>
      </c>
      <c r="C15" s="292">
        <v>150.33600000000001</v>
      </c>
      <c r="D15" s="292">
        <v>33.698999999999998</v>
      </c>
      <c r="E15" s="292">
        <v>98.23</v>
      </c>
      <c r="F15" s="292">
        <v>6.6689999999999996</v>
      </c>
      <c r="G15" s="292">
        <v>202.357</v>
      </c>
      <c r="H15" s="292">
        <v>377.3</v>
      </c>
      <c r="I15" s="292">
        <v>143.2033588215553</v>
      </c>
    </row>
    <row r="16" spans="1:9" hidden="1" x14ac:dyDescent="0.2">
      <c r="A16" s="295">
        <v>2005</v>
      </c>
      <c r="B16" s="292">
        <v>657.13809951964038</v>
      </c>
      <c r="C16" s="292">
        <v>157.64803851337777</v>
      </c>
      <c r="D16" s="292">
        <v>33.756105667160689</v>
      </c>
      <c r="E16" s="292">
        <v>103.4456164235129</v>
      </c>
      <c r="F16" s="292">
        <v>6.7405682200923076</v>
      </c>
      <c r="G16" s="292">
        <v>207.08600000000001</v>
      </c>
      <c r="H16" s="292">
        <v>375.7</v>
      </c>
      <c r="I16" s="292">
        <v>146.93518817938514</v>
      </c>
    </row>
    <row r="17" spans="1:9" hidden="1" x14ac:dyDescent="0.2">
      <c r="A17" s="295">
        <v>2006</v>
      </c>
      <c r="B17" s="292">
        <v>718.13400000000001</v>
      </c>
      <c r="C17" s="292">
        <v>165.79255534968584</v>
      </c>
      <c r="D17" s="292">
        <v>33.903720202033327</v>
      </c>
      <c r="E17" s="292">
        <v>109.26486127628495</v>
      </c>
      <c r="F17" s="292">
        <v>6.8803679898388896</v>
      </c>
      <c r="G17" s="292">
        <v>245.45099999999999</v>
      </c>
      <c r="H17" s="292">
        <v>404.4</v>
      </c>
      <c r="I17" s="292">
        <v>150.58623028689115</v>
      </c>
    </row>
    <row r="18" spans="1:9" hidden="1" x14ac:dyDescent="0.2">
      <c r="A18" s="295">
        <v>2007</v>
      </c>
      <c r="B18" s="292">
        <v>778.87682987699338</v>
      </c>
      <c r="C18" s="292">
        <v>166.1808470095587</v>
      </c>
      <c r="D18" s="292">
        <v>33.835229216778664</v>
      </c>
      <c r="E18" s="292">
        <v>115.34447477266667</v>
      </c>
      <c r="F18" s="292">
        <v>6.6855586498933137</v>
      </c>
      <c r="G18" s="292">
        <v>257.62111603780426</v>
      </c>
      <c r="H18" s="292">
        <v>436.8</v>
      </c>
      <c r="I18" s="292">
        <v>153.84721877677302</v>
      </c>
    </row>
    <row r="19" spans="1:9" hidden="1" x14ac:dyDescent="0.2">
      <c r="A19" s="295">
        <v>2008</v>
      </c>
      <c r="B19" s="292">
        <v>886.06925421773815</v>
      </c>
      <c r="C19" s="292">
        <v>165.88313781669092</v>
      </c>
      <c r="D19" s="292">
        <v>33.378416979599997</v>
      </c>
      <c r="E19" s="292">
        <v>116.09974339750001</v>
      </c>
      <c r="F19" s="292">
        <v>6.447203905466667</v>
      </c>
      <c r="G19" s="292">
        <v>266.64617104988849</v>
      </c>
      <c r="H19" s="292">
        <v>428.9</v>
      </c>
      <c r="I19" s="292">
        <v>154.27195426398512</v>
      </c>
    </row>
    <row r="20" spans="1:9" hidden="1" x14ac:dyDescent="0.2">
      <c r="A20" s="295">
        <v>2009</v>
      </c>
      <c r="B20" s="292">
        <v>973.59317951174353</v>
      </c>
      <c r="C20" s="292">
        <v>165.14781266757097</v>
      </c>
      <c r="D20" s="292">
        <v>33.46343618722522</v>
      </c>
      <c r="E20" s="292">
        <v>115.9634243627326</v>
      </c>
      <c r="F20" s="292">
        <v>6.1641051731523602</v>
      </c>
      <c r="G20" s="292">
        <v>268.7069376632727</v>
      </c>
      <c r="H20" s="292">
        <v>477.7</v>
      </c>
      <c r="I20" s="292">
        <v>153.92768757323128</v>
      </c>
    </row>
    <row r="21" spans="1:9" hidden="1" x14ac:dyDescent="0.2">
      <c r="A21" s="295">
        <v>2010</v>
      </c>
      <c r="B21" s="292">
        <v>1031.4933511949375</v>
      </c>
      <c r="C21" s="292">
        <v>171.95547589169348</v>
      </c>
      <c r="D21" s="292">
        <v>33.671036293703516</v>
      </c>
      <c r="E21" s="292">
        <v>118.72717767707732</v>
      </c>
      <c r="F21" s="292">
        <v>6.1369722230487342</v>
      </c>
      <c r="G21" s="292">
        <v>285.10199999999998</v>
      </c>
      <c r="H21" s="292">
        <v>526.92415802800008</v>
      </c>
      <c r="I21" s="292">
        <v>161.6</v>
      </c>
    </row>
    <row r="22" spans="1:9" hidden="1" x14ac:dyDescent="0.2">
      <c r="A22" s="295">
        <v>2011</v>
      </c>
      <c r="B22" s="292">
        <v>1123.0929981952099</v>
      </c>
      <c r="C22" s="292">
        <v>178.69245878343273</v>
      </c>
      <c r="D22" s="292">
        <v>35.258869311209487</v>
      </c>
      <c r="E22" s="292">
        <v>120.01417539204628</v>
      </c>
      <c r="F22" s="292">
        <v>6.1563225256962237</v>
      </c>
      <c r="G22" s="292">
        <v>317.65441124675993</v>
      </c>
      <c r="H22" s="292">
        <v>564.5</v>
      </c>
      <c r="I22" s="292">
        <v>166.46689538740532</v>
      </c>
    </row>
    <row r="23" spans="1:9" ht="18.75" hidden="1" customHeight="1" x14ac:dyDescent="0.2">
      <c r="A23" s="295">
        <v>2012</v>
      </c>
      <c r="B23" s="292">
        <v>1226.20703066485</v>
      </c>
      <c r="C23" s="292">
        <v>183.97488015895667</v>
      </c>
      <c r="D23" s="292">
        <v>35.304478977682031</v>
      </c>
      <c r="E23" s="292">
        <v>123.84845461685195</v>
      </c>
      <c r="F23" s="292">
        <v>6.3170229862632832</v>
      </c>
      <c r="G23" s="292">
        <v>314.02390941851974</v>
      </c>
      <c r="H23" s="292">
        <v>581.9</v>
      </c>
      <c r="I23" s="292">
        <v>171.96327573704255</v>
      </c>
    </row>
    <row r="24" spans="1:9" ht="14.1" customHeight="1" x14ac:dyDescent="0.2">
      <c r="A24" s="295">
        <v>2013</v>
      </c>
      <c r="B24" s="374">
        <v>1268.6859999999999</v>
      </c>
      <c r="C24" s="292">
        <v>190.64600258975639</v>
      </c>
      <c r="D24" s="292">
        <v>34.906117336600005</v>
      </c>
      <c r="E24" s="292">
        <v>131.04732171390003</v>
      </c>
      <c r="F24" s="292">
        <v>6.4391138177395639</v>
      </c>
      <c r="G24" s="292">
        <v>349.79078303424126</v>
      </c>
      <c r="H24" s="292">
        <v>561.9</v>
      </c>
      <c r="I24" s="292">
        <v>185.23455163219438</v>
      </c>
    </row>
    <row r="25" spans="1:9" ht="14.1" customHeight="1" x14ac:dyDescent="0.2">
      <c r="A25" s="295">
        <v>2014</v>
      </c>
      <c r="B25" s="374">
        <v>1333.4285633828713</v>
      </c>
      <c r="C25" s="292">
        <v>196.17094946808885</v>
      </c>
      <c r="D25" s="292">
        <v>34.425463337662499</v>
      </c>
      <c r="E25" s="292">
        <v>139.61781337479539</v>
      </c>
      <c r="F25" s="292">
        <v>6.1673048232536098</v>
      </c>
      <c r="G25" s="292">
        <v>358.62993572390616</v>
      </c>
      <c r="H25" s="292">
        <v>599.6</v>
      </c>
      <c r="I25" s="292">
        <v>178.10410086743701</v>
      </c>
    </row>
    <row r="26" spans="1:9" ht="14.1" customHeight="1" x14ac:dyDescent="0.2">
      <c r="A26" s="295">
        <v>2015</v>
      </c>
      <c r="B26" s="374">
        <v>1441.2524932243161</v>
      </c>
      <c r="C26" s="292">
        <v>195.67522936906266</v>
      </c>
      <c r="D26" s="292">
        <v>34.654542761699901</v>
      </c>
      <c r="E26" s="292">
        <v>146.72133244989416</v>
      </c>
      <c r="F26" s="292">
        <v>5.9046809124236646</v>
      </c>
      <c r="G26" s="292">
        <v>386.25463577305675</v>
      </c>
      <c r="H26" s="292">
        <v>630.21</v>
      </c>
      <c r="I26" s="292">
        <v>178.61361896702877</v>
      </c>
    </row>
    <row r="27" spans="1:9" ht="14.1" customHeight="1" x14ac:dyDescent="0.2">
      <c r="A27" s="295">
        <v>2016</v>
      </c>
      <c r="B27" s="374">
        <v>1540.4723207104209</v>
      </c>
      <c r="C27" s="292">
        <v>197.30623096274456</v>
      </c>
      <c r="D27" s="292">
        <v>33.971575445943444</v>
      </c>
      <c r="E27" s="292">
        <v>158.24369002693496</v>
      </c>
      <c r="F27" s="292">
        <v>5.8270338135371436</v>
      </c>
      <c r="G27" s="292">
        <v>400.97960333937351</v>
      </c>
      <c r="H27" s="292">
        <v>685.37</v>
      </c>
      <c r="I27" s="292">
        <v>177.13999089037057</v>
      </c>
    </row>
    <row r="28" spans="1:9" ht="14.1" customHeight="1" x14ac:dyDescent="0.2">
      <c r="A28" s="295">
        <v>2017</v>
      </c>
      <c r="B28" s="374">
        <v>1619.8157013348064</v>
      </c>
      <c r="C28" s="292">
        <v>192.2081941841445</v>
      </c>
      <c r="D28" s="292">
        <v>33.363290197896475</v>
      </c>
      <c r="E28" s="292">
        <v>167.28700850277943</v>
      </c>
      <c r="F28" s="292">
        <v>5.3931219074172656</v>
      </c>
      <c r="G28" s="292">
        <v>415.33531218184936</v>
      </c>
      <c r="H28" s="292">
        <v>670.45</v>
      </c>
      <c r="I28" s="292">
        <v>172.20504206448138</v>
      </c>
    </row>
    <row r="29" spans="1:9" ht="14.1" customHeight="1" x14ac:dyDescent="0.2">
      <c r="A29" s="295">
        <v>2018</v>
      </c>
      <c r="B29" s="374">
        <v>1746.7621982206854</v>
      </c>
      <c r="C29" s="292">
        <v>194.9815546201101</v>
      </c>
      <c r="D29" s="292">
        <v>33.685994879928344</v>
      </c>
      <c r="E29" s="292">
        <v>173.24168169374349</v>
      </c>
      <c r="F29" s="292">
        <v>5.0154424827066428</v>
      </c>
      <c r="G29" s="292">
        <v>452.23436143020257</v>
      </c>
      <c r="H29" s="292">
        <v>643.77</v>
      </c>
      <c r="I29" s="292">
        <v>175.5</v>
      </c>
    </row>
    <row r="30" spans="1:9" ht="14.1" customHeight="1" x14ac:dyDescent="0.2">
      <c r="A30" s="295">
        <v>2019</v>
      </c>
      <c r="B30" s="374">
        <v>1792.4763568425369</v>
      </c>
      <c r="C30" s="292">
        <v>198.35375747947913</v>
      </c>
      <c r="D30" s="292">
        <v>33.795157008904873</v>
      </c>
      <c r="E30" s="292">
        <v>182.10493524709986</v>
      </c>
      <c r="F30" s="292">
        <v>5.1022518173164126</v>
      </c>
      <c r="G30" s="292">
        <v>488.48443735854397</v>
      </c>
      <c r="H30" s="292">
        <v>650</v>
      </c>
      <c r="I30" s="292">
        <v>178.25</v>
      </c>
    </row>
    <row r="31" spans="1:9" ht="14.1" customHeight="1" x14ac:dyDescent="0.2">
      <c r="A31" s="295">
        <v>2020</v>
      </c>
      <c r="B31" s="374">
        <v>1786.7706751935252</v>
      </c>
      <c r="C31" s="292">
        <v>188.82220027024999</v>
      </c>
      <c r="D31" s="292">
        <v>32.325197892191852</v>
      </c>
      <c r="E31" s="292">
        <v>185.74510148125256</v>
      </c>
      <c r="F31" s="292">
        <v>4.9573536356317209</v>
      </c>
      <c r="G31" s="292">
        <v>497.52538752156556</v>
      </c>
      <c r="H31" s="292">
        <v>609.20000000000005</v>
      </c>
      <c r="I31" s="292">
        <v>153.11500000000001</v>
      </c>
    </row>
    <row r="32" spans="1:9" ht="14.1" customHeight="1" x14ac:dyDescent="0.2">
      <c r="A32" s="295">
        <v>2021</v>
      </c>
      <c r="B32" s="374">
        <v>1842.2692373322966</v>
      </c>
      <c r="C32" s="292">
        <v>192.81693743699032</v>
      </c>
      <c r="D32" s="292">
        <v>33.179489976728604</v>
      </c>
      <c r="E32" s="292">
        <v>191.90193867229624</v>
      </c>
      <c r="F32" s="292">
        <v>4.9395760293445345</v>
      </c>
      <c r="G32" s="292">
        <v>504.11203933299601</v>
      </c>
      <c r="H32" s="292">
        <v>620</v>
      </c>
      <c r="I32" s="292">
        <v>156.3458</v>
      </c>
    </row>
    <row r="33" spans="1:9" ht="14.1" customHeight="1" x14ac:dyDescent="0.2">
      <c r="A33" s="295">
        <v>2022</v>
      </c>
      <c r="B33" s="374">
        <v>1882.8303383394484</v>
      </c>
      <c r="C33" s="292">
        <v>197.59947668728046</v>
      </c>
      <c r="D33" s="292">
        <v>33.550533712606132</v>
      </c>
      <c r="E33" s="292">
        <v>197.24462551147604</v>
      </c>
      <c r="F33" s="292">
        <v>4.9292537648500154</v>
      </c>
      <c r="G33" s="292">
        <v>510.96158156569248</v>
      </c>
      <c r="H33" s="292">
        <v>610.68542200000002</v>
      </c>
      <c r="I33" s="292">
        <v>160.66800000000001</v>
      </c>
    </row>
    <row r="34" spans="1:9" ht="14.1" customHeight="1" x14ac:dyDescent="0.2">
      <c r="A34" s="295" t="s">
        <v>196</v>
      </c>
      <c r="B34" s="374">
        <v>1880.405946592562</v>
      </c>
      <c r="C34" s="292">
        <v>206.03361447876352</v>
      </c>
      <c r="D34" s="292">
        <v>33.704609870369275</v>
      </c>
      <c r="E34" s="292">
        <v>215.43328011889716</v>
      </c>
      <c r="F34" s="292">
        <v>4.940988238451606</v>
      </c>
      <c r="G34" s="292">
        <v>503.08</v>
      </c>
      <c r="H34" s="292">
        <v>581.14357299999995</v>
      </c>
      <c r="I34" s="292">
        <v>167.601</v>
      </c>
    </row>
    <row r="35" spans="1:9" ht="5.0999999999999996" customHeight="1" x14ac:dyDescent="0.2">
      <c r="A35" s="331"/>
      <c r="B35" s="332"/>
      <c r="C35" s="296"/>
      <c r="D35" s="296"/>
      <c r="E35" s="296"/>
      <c r="F35" s="296"/>
      <c r="G35" s="296"/>
      <c r="H35" s="296"/>
      <c r="I35" s="296"/>
    </row>
    <row r="36" spans="1:9" ht="9.75" customHeight="1" x14ac:dyDescent="0.2">
      <c r="A36" s="421" t="s">
        <v>183</v>
      </c>
      <c r="B36" s="421"/>
      <c r="C36" s="421"/>
      <c r="D36" s="421"/>
      <c r="E36" s="421"/>
      <c r="F36" s="421"/>
      <c r="G36" s="421"/>
      <c r="H36" s="421"/>
      <c r="I36" s="421"/>
    </row>
    <row r="37" spans="1:9" ht="9.75" customHeight="1" x14ac:dyDescent="0.2">
      <c r="A37" s="411" t="s">
        <v>184</v>
      </c>
      <c r="B37" s="411"/>
      <c r="C37" s="411"/>
      <c r="D37" s="411"/>
      <c r="E37" s="411"/>
      <c r="F37" s="411"/>
      <c r="G37" s="411"/>
      <c r="H37" s="411"/>
      <c r="I37" s="411"/>
    </row>
    <row r="38" spans="1:9" ht="9.75" customHeight="1" x14ac:dyDescent="0.2">
      <c r="A38" s="411" t="s">
        <v>185</v>
      </c>
      <c r="B38" s="411"/>
      <c r="C38" s="411"/>
      <c r="D38" s="411"/>
      <c r="E38" s="411"/>
      <c r="F38" s="411"/>
      <c r="G38" s="411"/>
      <c r="H38" s="411"/>
      <c r="I38" s="411"/>
    </row>
    <row r="39" spans="1:9" ht="9.75" customHeight="1" x14ac:dyDescent="0.2">
      <c r="A39" s="412" t="s">
        <v>252</v>
      </c>
      <c r="B39" s="412"/>
      <c r="C39" s="412"/>
      <c r="D39" s="412"/>
      <c r="E39" s="412"/>
      <c r="F39" s="412"/>
      <c r="G39" s="412"/>
      <c r="H39" s="412"/>
      <c r="I39" s="412"/>
    </row>
    <row r="40" spans="1:9" ht="9.75" customHeight="1" x14ac:dyDescent="0.2">
      <c r="A40" s="363" t="s">
        <v>261</v>
      </c>
      <c r="B40" s="293"/>
      <c r="C40" s="293"/>
      <c r="D40" s="293"/>
      <c r="E40" s="293"/>
      <c r="F40" s="293"/>
      <c r="G40" s="293"/>
      <c r="H40" s="293"/>
      <c r="I40" s="293"/>
    </row>
  </sheetData>
  <mergeCells count="10">
    <mergeCell ref="A1:I1"/>
    <mergeCell ref="A37:I37"/>
    <mergeCell ref="A38:I38"/>
    <mergeCell ref="A39:I39"/>
    <mergeCell ref="A4:A5"/>
    <mergeCell ref="B4:F4"/>
    <mergeCell ref="G4:G5"/>
    <mergeCell ref="H4:H5"/>
    <mergeCell ref="I4:I5"/>
    <mergeCell ref="A36:I3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H57"/>
  <sheetViews>
    <sheetView showGridLines="0" zoomScaleNormal="100" workbookViewId="0">
      <selection sqref="A1:F1"/>
    </sheetView>
  </sheetViews>
  <sheetFormatPr baseColWidth="10" defaultColWidth="9.7109375" defaultRowHeight="12.75" x14ac:dyDescent="0.25"/>
  <cols>
    <col min="1" max="1" width="14.42578125" style="63" customWidth="1"/>
    <col min="2" max="2" width="13" style="63" customWidth="1"/>
    <col min="3" max="6" width="14" style="63" customWidth="1"/>
    <col min="7" max="7" width="4" style="63" customWidth="1"/>
    <col min="8" max="8" width="9.7109375" style="63"/>
    <col min="9" max="256" width="9.7109375" style="1"/>
    <col min="257" max="257" width="8.7109375" style="1" customWidth="1"/>
    <col min="258" max="262" width="10.5703125" style="1" customWidth="1"/>
    <col min="263" max="512" width="9.7109375" style="1"/>
    <col min="513" max="513" width="8.7109375" style="1" customWidth="1"/>
    <col min="514" max="518" width="10.5703125" style="1" customWidth="1"/>
    <col min="519" max="768" width="9.7109375" style="1"/>
    <col min="769" max="769" width="8.7109375" style="1" customWidth="1"/>
    <col min="770" max="774" width="10.5703125" style="1" customWidth="1"/>
    <col min="775" max="1024" width="9.7109375" style="1"/>
    <col min="1025" max="1025" width="8.7109375" style="1" customWidth="1"/>
    <col min="1026" max="1030" width="10.5703125" style="1" customWidth="1"/>
    <col min="1031" max="1280" width="9.7109375" style="1"/>
    <col min="1281" max="1281" width="8.7109375" style="1" customWidth="1"/>
    <col min="1282" max="1286" width="10.5703125" style="1" customWidth="1"/>
    <col min="1287" max="1536" width="9.7109375" style="1"/>
    <col min="1537" max="1537" width="8.7109375" style="1" customWidth="1"/>
    <col min="1538" max="1542" width="10.5703125" style="1" customWidth="1"/>
    <col min="1543" max="1792" width="9.7109375" style="1"/>
    <col min="1793" max="1793" width="8.7109375" style="1" customWidth="1"/>
    <col min="1794" max="1798" width="10.5703125" style="1" customWidth="1"/>
    <col min="1799" max="2048" width="9.7109375" style="1"/>
    <col min="2049" max="2049" width="8.7109375" style="1" customWidth="1"/>
    <col min="2050" max="2054" width="10.5703125" style="1" customWidth="1"/>
    <col min="2055" max="2304" width="9.7109375" style="1"/>
    <col min="2305" max="2305" width="8.7109375" style="1" customWidth="1"/>
    <col min="2306" max="2310" width="10.5703125" style="1" customWidth="1"/>
    <col min="2311" max="2560" width="9.7109375" style="1"/>
    <col min="2561" max="2561" width="8.7109375" style="1" customWidth="1"/>
    <col min="2562" max="2566" width="10.5703125" style="1" customWidth="1"/>
    <col min="2567" max="2816" width="9.7109375" style="1"/>
    <col min="2817" max="2817" width="8.7109375" style="1" customWidth="1"/>
    <col min="2818" max="2822" width="10.5703125" style="1" customWidth="1"/>
    <col min="2823" max="3072" width="9.7109375" style="1"/>
    <col min="3073" max="3073" width="8.7109375" style="1" customWidth="1"/>
    <col min="3074" max="3078" width="10.5703125" style="1" customWidth="1"/>
    <col min="3079" max="3328" width="9.7109375" style="1"/>
    <col min="3329" max="3329" width="8.7109375" style="1" customWidth="1"/>
    <col min="3330" max="3334" width="10.5703125" style="1" customWidth="1"/>
    <col min="3335" max="3584" width="9.7109375" style="1"/>
    <col min="3585" max="3585" width="8.7109375" style="1" customWidth="1"/>
    <col min="3586" max="3590" width="10.5703125" style="1" customWidth="1"/>
    <col min="3591" max="3840" width="9.7109375" style="1"/>
    <col min="3841" max="3841" width="8.7109375" style="1" customWidth="1"/>
    <col min="3842" max="3846" width="10.5703125" style="1" customWidth="1"/>
    <col min="3847" max="4096" width="9.7109375" style="1"/>
    <col min="4097" max="4097" width="8.7109375" style="1" customWidth="1"/>
    <col min="4098" max="4102" width="10.5703125" style="1" customWidth="1"/>
    <col min="4103" max="4352" width="9.7109375" style="1"/>
    <col min="4353" max="4353" width="8.7109375" style="1" customWidth="1"/>
    <col min="4354" max="4358" width="10.5703125" style="1" customWidth="1"/>
    <col min="4359" max="4608" width="9.7109375" style="1"/>
    <col min="4609" max="4609" width="8.7109375" style="1" customWidth="1"/>
    <col min="4610" max="4614" width="10.5703125" style="1" customWidth="1"/>
    <col min="4615" max="4864" width="9.7109375" style="1"/>
    <col min="4865" max="4865" width="8.7109375" style="1" customWidth="1"/>
    <col min="4866" max="4870" width="10.5703125" style="1" customWidth="1"/>
    <col min="4871" max="5120" width="9.7109375" style="1"/>
    <col min="5121" max="5121" width="8.7109375" style="1" customWidth="1"/>
    <col min="5122" max="5126" width="10.5703125" style="1" customWidth="1"/>
    <col min="5127" max="5376" width="9.7109375" style="1"/>
    <col min="5377" max="5377" width="8.7109375" style="1" customWidth="1"/>
    <col min="5378" max="5382" width="10.5703125" style="1" customWidth="1"/>
    <col min="5383" max="5632" width="9.7109375" style="1"/>
    <col min="5633" max="5633" width="8.7109375" style="1" customWidth="1"/>
    <col min="5634" max="5638" width="10.5703125" style="1" customWidth="1"/>
    <col min="5639" max="5888" width="9.7109375" style="1"/>
    <col min="5889" max="5889" width="8.7109375" style="1" customWidth="1"/>
    <col min="5890" max="5894" width="10.5703125" style="1" customWidth="1"/>
    <col min="5895" max="6144" width="9.7109375" style="1"/>
    <col min="6145" max="6145" width="8.7109375" style="1" customWidth="1"/>
    <col min="6146" max="6150" width="10.5703125" style="1" customWidth="1"/>
    <col min="6151" max="6400" width="9.7109375" style="1"/>
    <col min="6401" max="6401" width="8.7109375" style="1" customWidth="1"/>
    <col min="6402" max="6406" width="10.5703125" style="1" customWidth="1"/>
    <col min="6407" max="6656" width="9.7109375" style="1"/>
    <col min="6657" max="6657" width="8.7109375" style="1" customWidth="1"/>
    <col min="6658" max="6662" width="10.5703125" style="1" customWidth="1"/>
    <col min="6663" max="6912" width="9.7109375" style="1"/>
    <col min="6913" max="6913" width="8.7109375" style="1" customWidth="1"/>
    <col min="6914" max="6918" width="10.5703125" style="1" customWidth="1"/>
    <col min="6919" max="7168" width="9.7109375" style="1"/>
    <col min="7169" max="7169" width="8.7109375" style="1" customWidth="1"/>
    <col min="7170" max="7174" width="10.5703125" style="1" customWidth="1"/>
    <col min="7175" max="7424" width="9.7109375" style="1"/>
    <col min="7425" max="7425" width="8.7109375" style="1" customWidth="1"/>
    <col min="7426" max="7430" width="10.5703125" style="1" customWidth="1"/>
    <col min="7431" max="7680" width="9.7109375" style="1"/>
    <col min="7681" max="7681" width="8.7109375" style="1" customWidth="1"/>
    <col min="7682" max="7686" width="10.5703125" style="1" customWidth="1"/>
    <col min="7687" max="7936" width="9.7109375" style="1"/>
    <col min="7937" max="7937" width="8.7109375" style="1" customWidth="1"/>
    <col min="7938" max="7942" width="10.5703125" style="1" customWidth="1"/>
    <col min="7943" max="8192" width="9.7109375" style="1"/>
    <col min="8193" max="8193" width="8.7109375" style="1" customWidth="1"/>
    <col min="8194" max="8198" width="10.5703125" style="1" customWidth="1"/>
    <col min="8199" max="8448" width="9.7109375" style="1"/>
    <col min="8449" max="8449" width="8.7109375" style="1" customWidth="1"/>
    <col min="8450" max="8454" width="10.5703125" style="1" customWidth="1"/>
    <col min="8455" max="8704" width="9.7109375" style="1"/>
    <col min="8705" max="8705" width="8.7109375" style="1" customWidth="1"/>
    <col min="8706" max="8710" width="10.5703125" style="1" customWidth="1"/>
    <col min="8711" max="8960" width="9.7109375" style="1"/>
    <col min="8961" max="8961" width="8.7109375" style="1" customWidth="1"/>
    <col min="8962" max="8966" width="10.5703125" style="1" customWidth="1"/>
    <col min="8967" max="9216" width="9.7109375" style="1"/>
    <col min="9217" max="9217" width="8.7109375" style="1" customWidth="1"/>
    <col min="9218" max="9222" width="10.5703125" style="1" customWidth="1"/>
    <col min="9223" max="9472" width="9.7109375" style="1"/>
    <col min="9473" max="9473" width="8.7109375" style="1" customWidth="1"/>
    <col min="9474" max="9478" width="10.5703125" style="1" customWidth="1"/>
    <col min="9479" max="9728" width="9.7109375" style="1"/>
    <col min="9729" max="9729" width="8.7109375" style="1" customWidth="1"/>
    <col min="9730" max="9734" width="10.5703125" style="1" customWidth="1"/>
    <col min="9735" max="9984" width="9.7109375" style="1"/>
    <col min="9985" max="9985" width="8.7109375" style="1" customWidth="1"/>
    <col min="9986" max="9990" width="10.5703125" style="1" customWidth="1"/>
    <col min="9991" max="10240" width="9.7109375" style="1"/>
    <col min="10241" max="10241" width="8.7109375" style="1" customWidth="1"/>
    <col min="10242" max="10246" width="10.5703125" style="1" customWidth="1"/>
    <col min="10247" max="10496" width="9.7109375" style="1"/>
    <col min="10497" max="10497" width="8.7109375" style="1" customWidth="1"/>
    <col min="10498" max="10502" width="10.5703125" style="1" customWidth="1"/>
    <col min="10503" max="10752" width="9.7109375" style="1"/>
    <col min="10753" max="10753" width="8.7109375" style="1" customWidth="1"/>
    <col min="10754" max="10758" width="10.5703125" style="1" customWidth="1"/>
    <col min="10759" max="11008" width="9.7109375" style="1"/>
    <col min="11009" max="11009" width="8.7109375" style="1" customWidth="1"/>
    <col min="11010" max="11014" width="10.5703125" style="1" customWidth="1"/>
    <col min="11015" max="11264" width="9.7109375" style="1"/>
    <col min="11265" max="11265" width="8.7109375" style="1" customWidth="1"/>
    <col min="11266" max="11270" width="10.5703125" style="1" customWidth="1"/>
    <col min="11271" max="11520" width="9.7109375" style="1"/>
    <col min="11521" max="11521" width="8.7109375" style="1" customWidth="1"/>
    <col min="11522" max="11526" width="10.5703125" style="1" customWidth="1"/>
    <col min="11527" max="11776" width="9.7109375" style="1"/>
    <col min="11777" max="11777" width="8.7109375" style="1" customWidth="1"/>
    <col min="11778" max="11782" width="10.5703125" style="1" customWidth="1"/>
    <col min="11783" max="12032" width="9.7109375" style="1"/>
    <col min="12033" max="12033" width="8.7109375" style="1" customWidth="1"/>
    <col min="12034" max="12038" width="10.5703125" style="1" customWidth="1"/>
    <col min="12039" max="12288" width="9.7109375" style="1"/>
    <col min="12289" max="12289" width="8.7109375" style="1" customWidth="1"/>
    <col min="12290" max="12294" width="10.5703125" style="1" customWidth="1"/>
    <col min="12295" max="12544" width="9.7109375" style="1"/>
    <col min="12545" max="12545" width="8.7109375" style="1" customWidth="1"/>
    <col min="12546" max="12550" width="10.5703125" style="1" customWidth="1"/>
    <col min="12551" max="12800" width="9.7109375" style="1"/>
    <col min="12801" max="12801" width="8.7109375" style="1" customWidth="1"/>
    <col min="12802" max="12806" width="10.5703125" style="1" customWidth="1"/>
    <col min="12807" max="13056" width="9.7109375" style="1"/>
    <col min="13057" max="13057" width="8.7109375" style="1" customWidth="1"/>
    <col min="13058" max="13062" width="10.5703125" style="1" customWidth="1"/>
    <col min="13063" max="13312" width="9.7109375" style="1"/>
    <col min="13313" max="13313" width="8.7109375" style="1" customWidth="1"/>
    <col min="13314" max="13318" width="10.5703125" style="1" customWidth="1"/>
    <col min="13319" max="13568" width="9.7109375" style="1"/>
    <col min="13569" max="13569" width="8.7109375" style="1" customWidth="1"/>
    <col min="13570" max="13574" width="10.5703125" style="1" customWidth="1"/>
    <col min="13575" max="13824" width="9.7109375" style="1"/>
    <col min="13825" max="13825" width="8.7109375" style="1" customWidth="1"/>
    <col min="13826" max="13830" width="10.5703125" style="1" customWidth="1"/>
    <col min="13831" max="14080" width="9.7109375" style="1"/>
    <col min="14081" max="14081" width="8.7109375" style="1" customWidth="1"/>
    <col min="14082" max="14086" width="10.5703125" style="1" customWidth="1"/>
    <col min="14087" max="14336" width="9.7109375" style="1"/>
    <col min="14337" max="14337" width="8.7109375" style="1" customWidth="1"/>
    <col min="14338" max="14342" width="10.5703125" style="1" customWidth="1"/>
    <col min="14343" max="14592" width="9.7109375" style="1"/>
    <col min="14593" max="14593" width="8.7109375" style="1" customWidth="1"/>
    <col min="14594" max="14598" width="10.5703125" style="1" customWidth="1"/>
    <col min="14599" max="14848" width="9.7109375" style="1"/>
    <col min="14849" max="14849" width="8.7109375" style="1" customWidth="1"/>
    <col min="14850" max="14854" width="10.5703125" style="1" customWidth="1"/>
    <col min="14855" max="15104" width="9.7109375" style="1"/>
    <col min="15105" max="15105" width="8.7109375" style="1" customWidth="1"/>
    <col min="15106" max="15110" width="10.5703125" style="1" customWidth="1"/>
    <col min="15111" max="15360" width="9.7109375" style="1"/>
    <col min="15361" max="15361" width="8.7109375" style="1" customWidth="1"/>
    <col min="15362" max="15366" width="10.5703125" style="1" customWidth="1"/>
    <col min="15367" max="15616" width="9.7109375" style="1"/>
    <col min="15617" max="15617" width="8.7109375" style="1" customWidth="1"/>
    <col min="15618" max="15622" width="10.5703125" style="1" customWidth="1"/>
    <col min="15623" max="15872" width="9.7109375" style="1"/>
    <col min="15873" max="15873" width="8.7109375" style="1" customWidth="1"/>
    <col min="15874" max="15878" width="10.5703125" style="1" customWidth="1"/>
    <col min="15879" max="16128" width="9.7109375" style="1"/>
    <col min="16129" max="16129" width="8.7109375" style="1" customWidth="1"/>
    <col min="16130" max="16134" width="10.5703125" style="1" customWidth="1"/>
    <col min="16135" max="16384" width="9.7109375" style="1"/>
  </cols>
  <sheetData>
    <row r="1" spans="1:8" s="2" customFormat="1" ht="13.5" x14ac:dyDescent="0.25">
      <c r="A1" s="422" t="s">
        <v>202</v>
      </c>
      <c r="B1" s="422"/>
      <c r="C1" s="422"/>
      <c r="D1" s="422"/>
      <c r="E1" s="422"/>
      <c r="F1" s="422"/>
      <c r="G1" s="140"/>
      <c r="H1" s="140"/>
    </row>
    <row r="2" spans="1:8" s="2" customFormat="1" ht="13.5" x14ac:dyDescent="0.25">
      <c r="A2" s="274" t="s">
        <v>155</v>
      </c>
      <c r="B2" s="138"/>
      <c r="C2" s="138"/>
      <c r="D2" s="139"/>
      <c r="E2" s="140"/>
      <c r="F2" s="140"/>
      <c r="G2" s="140"/>
      <c r="H2" s="140"/>
    </row>
    <row r="3" spans="1:8" s="2" customFormat="1" ht="5.0999999999999996" customHeight="1" x14ac:dyDescent="0.25">
      <c r="A3" s="274"/>
      <c r="B3" s="138"/>
      <c r="C3" s="138"/>
      <c r="D3" s="139"/>
      <c r="E3" s="140"/>
      <c r="F3" s="140"/>
      <c r="G3" s="140"/>
      <c r="H3" s="140"/>
    </row>
    <row r="4" spans="1:8" ht="12.75" customHeight="1" x14ac:dyDescent="0.25">
      <c r="A4" s="427" t="s">
        <v>9</v>
      </c>
      <c r="B4" s="141" t="s">
        <v>10</v>
      </c>
      <c r="C4" s="424" t="s">
        <v>11</v>
      </c>
      <c r="D4" s="424" t="s">
        <v>12</v>
      </c>
      <c r="E4" s="426" t="s">
        <v>13</v>
      </c>
      <c r="F4" s="142" t="s">
        <v>14</v>
      </c>
      <c r="G4" s="143"/>
    </row>
    <row r="5" spans="1:8" ht="11.25" customHeight="1" x14ac:dyDescent="0.25">
      <c r="A5" s="428"/>
      <c r="B5" s="144" t="s">
        <v>0</v>
      </c>
      <c r="C5" s="425"/>
      <c r="D5" s="425"/>
      <c r="E5" s="425"/>
      <c r="F5" s="145" t="s">
        <v>15</v>
      </c>
      <c r="G5" s="143"/>
    </row>
    <row r="6" spans="1:8" ht="9.9499999999999993" hidden="1" customHeight="1" x14ac:dyDescent="0.25">
      <c r="A6" s="146">
        <v>1992</v>
      </c>
      <c r="B6" s="147">
        <v>7261.2210000000005</v>
      </c>
      <c r="C6" s="147">
        <v>3109.2539999999999</v>
      </c>
      <c r="D6" s="147">
        <v>1020.6469999999999</v>
      </c>
      <c r="E6" s="147">
        <v>2748.5920000000001</v>
      </c>
      <c r="F6" s="147">
        <v>382.72800000000001</v>
      </c>
      <c r="G6" s="143"/>
    </row>
    <row r="7" spans="1:8" ht="9.75" hidden="1" customHeight="1" x14ac:dyDescent="0.25">
      <c r="A7" s="146">
        <v>1998</v>
      </c>
      <c r="B7" s="147">
        <v>14008.5</v>
      </c>
      <c r="C7" s="147">
        <v>7473.8</v>
      </c>
      <c r="D7" s="147">
        <v>2360.4</v>
      </c>
      <c r="E7" s="147">
        <v>3639.3</v>
      </c>
      <c r="F7" s="147">
        <v>535</v>
      </c>
      <c r="G7" s="143"/>
    </row>
    <row r="8" spans="1:8" ht="9.75" hidden="1" customHeight="1" x14ac:dyDescent="0.25">
      <c r="A8" s="148">
        <v>1999</v>
      </c>
      <c r="B8" s="147">
        <v>14591.9</v>
      </c>
      <c r="C8" s="147">
        <v>7855.6</v>
      </c>
      <c r="D8" s="147">
        <v>2420.3000000000002</v>
      </c>
      <c r="E8" s="147">
        <v>3772.7</v>
      </c>
      <c r="F8" s="147">
        <v>543.29999999999995</v>
      </c>
      <c r="G8" s="143"/>
    </row>
    <row r="9" spans="1:8" ht="9.75" hidden="1" customHeight="1" x14ac:dyDescent="0.25">
      <c r="A9" s="149">
        <v>2000</v>
      </c>
      <c r="B9" s="147">
        <v>15545.605879000001</v>
      </c>
      <c r="C9" s="147">
        <v>8304.6185380000006</v>
      </c>
      <c r="D9" s="147">
        <v>2763.7439180000001</v>
      </c>
      <c r="E9" s="147">
        <v>3936.2514689999998</v>
      </c>
      <c r="F9" s="147">
        <v>540.99195399999996</v>
      </c>
      <c r="G9" s="143"/>
    </row>
    <row r="10" spans="1:8" ht="9.75" hidden="1" customHeight="1" x14ac:dyDescent="0.25">
      <c r="A10" s="149">
        <v>2001</v>
      </c>
      <c r="B10" s="147">
        <v>16628.754556</v>
      </c>
      <c r="C10" s="147">
        <v>9280.5600400000003</v>
      </c>
      <c r="D10" s="147">
        <v>2762.2040670000001</v>
      </c>
      <c r="E10" s="147">
        <v>4043.9688309999992</v>
      </c>
      <c r="F10" s="147">
        <v>542.02161799999988</v>
      </c>
      <c r="G10" s="143"/>
    </row>
    <row r="11" spans="1:8" ht="9.75" hidden="1" customHeight="1" x14ac:dyDescent="0.25">
      <c r="A11" s="150">
        <v>2002</v>
      </c>
      <c r="B11" s="147">
        <v>17605.325866848001</v>
      </c>
      <c r="C11" s="147">
        <v>9567.6060768480002</v>
      </c>
      <c r="D11" s="147">
        <v>3013.1152699999998</v>
      </c>
      <c r="E11" s="147">
        <v>4464.8754000000008</v>
      </c>
      <c r="F11" s="147">
        <v>559.72912000000008</v>
      </c>
      <c r="G11" s="143"/>
    </row>
    <row r="12" spans="1:8" ht="12" hidden="1" customHeight="1" x14ac:dyDescent="0.25">
      <c r="A12" s="150">
        <v>2003</v>
      </c>
      <c r="B12" s="147">
        <v>18375.335247999999</v>
      </c>
      <c r="C12" s="147">
        <v>10038.680803439998</v>
      </c>
      <c r="D12" s="147">
        <v>3341.0911065599998</v>
      </c>
      <c r="E12" s="147">
        <v>4425.3378269999994</v>
      </c>
      <c r="F12" s="147">
        <v>570.22551099999998</v>
      </c>
      <c r="G12" s="143"/>
    </row>
    <row r="13" spans="1:8" ht="11.25" hidden="1" customHeight="1" x14ac:dyDescent="0.25">
      <c r="A13" s="150">
        <v>2004</v>
      </c>
      <c r="B13" s="151">
        <v>19640.651109999999</v>
      </c>
      <c r="C13" s="151">
        <v>10695.94502736</v>
      </c>
      <c r="D13" s="151">
        <v>3665.7138456399985</v>
      </c>
      <c r="E13" s="151">
        <v>4676.5345560000005</v>
      </c>
      <c r="F13" s="151">
        <v>602.45768099999998</v>
      </c>
      <c r="G13" s="143"/>
    </row>
    <row r="14" spans="1:8" ht="11.25" hidden="1" customHeight="1" x14ac:dyDescent="0.25">
      <c r="A14" s="150">
        <v>2005</v>
      </c>
      <c r="B14" s="151">
        <v>20701.382880222223</v>
      </c>
      <c r="C14" s="151">
        <v>11280.688346002735</v>
      </c>
      <c r="D14" s="151">
        <v>3767.9322343479389</v>
      </c>
      <c r="E14" s="151">
        <v>5020.7356088993256</v>
      </c>
      <c r="F14" s="151">
        <v>632.02669097222213</v>
      </c>
      <c r="G14" s="143"/>
    </row>
    <row r="15" spans="1:8" ht="11.25" hidden="1" customHeight="1" x14ac:dyDescent="0.25">
      <c r="A15" s="150">
        <v>2006</v>
      </c>
      <c r="B15" s="151">
        <v>22290.061152999999</v>
      </c>
      <c r="C15" s="151">
        <v>12136.089942735414</v>
      </c>
      <c r="D15" s="151">
        <v>4105.6804275968861</v>
      </c>
      <c r="E15" s="151">
        <v>5404.3689646677012</v>
      </c>
      <c r="F15" s="151">
        <v>643.9218179999998</v>
      </c>
      <c r="G15" s="152"/>
      <c r="H15" s="153"/>
    </row>
    <row r="16" spans="1:8" ht="11.25" hidden="1" customHeight="1" x14ac:dyDescent="0.25">
      <c r="A16" s="150">
        <v>2007</v>
      </c>
      <c r="B16" s="151">
        <v>24721.748553000001</v>
      </c>
      <c r="C16" s="151">
        <v>13798.540004759721</v>
      </c>
      <c r="D16" s="151">
        <v>4390.6377944514816</v>
      </c>
      <c r="E16" s="151">
        <v>5877.1253377887988</v>
      </c>
      <c r="F16" s="151">
        <v>655.44541600000002</v>
      </c>
      <c r="G16" s="152"/>
      <c r="H16" s="153"/>
    </row>
    <row r="17" spans="1:8" ht="20.100000000000001" hidden="1" customHeight="1" x14ac:dyDescent="0.25">
      <c r="A17" s="154">
        <v>2008</v>
      </c>
      <c r="B17" s="151">
        <v>26964.414596000021</v>
      </c>
      <c r="C17" s="151">
        <v>15437.253867346535</v>
      </c>
      <c r="D17" s="151">
        <v>4494.8960123117677</v>
      </c>
      <c r="E17" s="151">
        <v>6357.3192643417178</v>
      </c>
      <c r="F17" s="151">
        <v>674.94545200000016</v>
      </c>
      <c r="G17" s="152"/>
      <c r="H17" s="153"/>
    </row>
    <row r="18" spans="1:8" ht="26.25" hidden="1" customHeight="1" x14ac:dyDescent="0.25">
      <c r="A18" s="154">
        <v>2009</v>
      </c>
      <c r="B18" s="151">
        <v>27087.005776999995</v>
      </c>
      <c r="C18" s="151">
        <v>14942.95020594519</v>
      </c>
      <c r="D18" s="151">
        <v>4815.0810091037401</v>
      </c>
      <c r="E18" s="151">
        <v>6644.5992379510635</v>
      </c>
      <c r="F18" s="151">
        <v>684.37532399999998</v>
      </c>
      <c r="G18" s="152"/>
      <c r="H18" s="153"/>
    </row>
    <row r="19" spans="1:8" ht="12.75" hidden="1" customHeight="1" x14ac:dyDescent="0.25">
      <c r="A19" s="155">
        <v>2010</v>
      </c>
      <c r="B19" s="151">
        <v>29436.175124000005</v>
      </c>
      <c r="C19" s="151">
        <v>16434.7084152975</v>
      </c>
      <c r="D19" s="151">
        <v>5205.8243711895484</v>
      </c>
      <c r="E19" s="151">
        <v>7086.2453335129212</v>
      </c>
      <c r="F19" s="151">
        <v>709.39700400000015</v>
      </c>
      <c r="G19" s="152"/>
      <c r="H19" s="153"/>
    </row>
    <row r="20" spans="1:8" ht="5.0999999999999996" customHeight="1" x14ac:dyDescent="0.25">
      <c r="A20" s="155"/>
      <c r="B20" s="151"/>
      <c r="C20" s="151"/>
      <c r="D20" s="151"/>
      <c r="E20" s="151"/>
      <c r="F20" s="151"/>
      <c r="G20" s="152"/>
      <c r="H20" s="153"/>
    </row>
    <row r="21" spans="1:8" ht="21.6" customHeight="1" x14ac:dyDescent="0.25">
      <c r="A21" s="155">
        <v>2011</v>
      </c>
      <c r="B21" s="151">
        <v>31820.350805251099</v>
      </c>
      <c r="C21" s="151">
        <v>17841.423398594416</v>
      </c>
      <c r="D21" s="151">
        <v>5563.1179861174478</v>
      </c>
      <c r="E21" s="151">
        <v>7663.0902881815</v>
      </c>
      <c r="F21" s="151">
        <v>752.71913235773729</v>
      </c>
      <c r="G21" s="152"/>
      <c r="H21" s="153"/>
    </row>
    <row r="22" spans="1:8" ht="21.6" customHeight="1" x14ac:dyDescent="0.25">
      <c r="A22" s="155">
        <v>2012</v>
      </c>
      <c r="B22" s="151">
        <v>33648.186000000002</v>
      </c>
      <c r="C22" s="151">
        <v>18690.461999999996</v>
      </c>
      <c r="D22" s="151">
        <v>6061.7719999999999</v>
      </c>
      <c r="E22" s="151">
        <v>8110.4380000000001</v>
      </c>
      <c r="F22" s="151">
        <v>785.51400000000012</v>
      </c>
      <c r="G22" s="152"/>
      <c r="H22" s="153"/>
    </row>
    <row r="23" spans="1:8" ht="21.6" customHeight="1" x14ac:dyDescent="0.25">
      <c r="A23" s="155">
        <v>2013</v>
      </c>
      <c r="B23" s="151">
        <v>35609.652702000007</v>
      </c>
      <c r="C23" s="151">
        <v>19214.618997431797</v>
      </c>
      <c r="D23" s="151">
        <v>6760.1032092000005</v>
      </c>
      <c r="E23" s="151">
        <v>8757.8845147454758</v>
      </c>
      <c r="F23" s="151">
        <v>877.0459806227276</v>
      </c>
      <c r="G23" s="152"/>
      <c r="H23" s="153"/>
    </row>
    <row r="24" spans="1:8" ht="21.6" customHeight="1" x14ac:dyDescent="0.25">
      <c r="A24" s="155">
        <v>2014</v>
      </c>
      <c r="B24" s="151">
        <v>37327.77699419843</v>
      </c>
      <c r="C24" s="151">
        <v>20739.148158269898</v>
      </c>
      <c r="D24" s="151">
        <v>6802.8150635601469</v>
      </c>
      <c r="E24" s="151">
        <v>8920.5096610756154</v>
      </c>
      <c r="F24" s="151">
        <v>865.30411129276445</v>
      </c>
      <c r="G24" s="143"/>
      <c r="H24" s="153"/>
    </row>
    <row r="25" spans="1:8" ht="21.6" customHeight="1" x14ac:dyDescent="0.25">
      <c r="A25" s="155">
        <v>2015</v>
      </c>
      <c r="B25" s="151">
        <v>39774.744600000005</v>
      </c>
      <c r="C25" s="151">
        <v>22440.162</v>
      </c>
      <c r="D25" s="151">
        <v>7201.7056000000002</v>
      </c>
      <c r="E25" s="151">
        <v>9177.1515000000018</v>
      </c>
      <c r="F25" s="151">
        <v>955.7254999999999</v>
      </c>
      <c r="G25" s="143"/>
      <c r="H25" s="153"/>
    </row>
    <row r="26" spans="1:8" ht="21.6" customHeight="1" x14ac:dyDescent="0.25">
      <c r="A26" s="155">
        <v>2016</v>
      </c>
      <c r="B26" s="151">
        <v>43366.999110699959</v>
      </c>
      <c r="C26" s="151">
        <v>25483.049576663041</v>
      </c>
      <c r="D26" s="151">
        <v>7558.3953055872307</v>
      </c>
      <c r="E26" s="151">
        <v>9360.7744521665827</v>
      </c>
      <c r="F26" s="151">
        <v>964.77977628310441</v>
      </c>
      <c r="G26" s="143"/>
      <c r="H26" s="153"/>
    </row>
    <row r="27" spans="1:8" ht="21.6" customHeight="1" x14ac:dyDescent="0.25">
      <c r="A27" s="155">
        <v>2017</v>
      </c>
      <c r="B27" s="151">
        <v>44223.252817269982</v>
      </c>
      <c r="C27" s="151">
        <v>26022.125011752887</v>
      </c>
      <c r="D27" s="151">
        <v>7624.0574832144757</v>
      </c>
      <c r="E27" s="151">
        <v>9614.2816077234274</v>
      </c>
      <c r="F27" s="151">
        <v>962.7887145791899</v>
      </c>
      <c r="G27" s="143"/>
      <c r="H27" s="153"/>
    </row>
    <row r="28" spans="1:8" ht="21.6" customHeight="1" x14ac:dyDescent="0.25">
      <c r="A28" s="155">
        <v>2018</v>
      </c>
      <c r="B28" s="151">
        <v>45867.787842190068</v>
      </c>
      <c r="C28" s="151">
        <v>27133.007183966703</v>
      </c>
      <c r="D28" s="151">
        <v>7797.5141442171644</v>
      </c>
      <c r="E28" s="151">
        <v>9904.6664415354062</v>
      </c>
      <c r="F28" s="151">
        <v>1032.6000724708028</v>
      </c>
      <c r="G28" s="143"/>
      <c r="H28" s="153"/>
    </row>
    <row r="29" spans="1:8" ht="21.6" customHeight="1" x14ac:dyDescent="0.25">
      <c r="A29" s="155">
        <v>2019</v>
      </c>
      <c r="B29" s="151">
        <v>47420.737918980034</v>
      </c>
      <c r="C29" s="151">
        <v>28004.48880091</v>
      </c>
      <c r="D29" s="151">
        <v>8122.9008766600236</v>
      </c>
      <c r="E29" s="151">
        <v>10186.869619900006</v>
      </c>
      <c r="F29" s="151">
        <v>1106.4786215099998</v>
      </c>
      <c r="G29" s="143"/>
      <c r="H29" s="153"/>
    </row>
    <row r="30" spans="1:8" ht="21.6" customHeight="1" x14ac:dyDescent="0.25">
      <c r="A30" s="155">
        <v>2020</v>
      </c>
      <c r="B30" s="151">
        <v>43751.06936815002</v>
      </c>
      <c r="C30" s="151">
        <v>25333.041677940018</v>
      </c>
      <c r="D30" s="151">
        <v>7035.4279755799917</v>
      </c>
      <c r="E30" s="151">
        <v>10260.323185790006</v>
      </c>
      <c r="F30" s="151">
        <v>1122.276528840001</v>
      </c>
      <c r="G30" s="143"/>
      <c r="H30" s="153"/>
    </row>
    <row r="31" spans="1:8" ht="21.6" customHeight="1" x14ac:dyDescent="0.25">
      <c r="A31" s="155">
        <v>2021</v>
      </c>
      <c r="B31" s="151">
        <v>48053.74399301994</v>
      </c>
      <c r="C31" s="151">
        <v>28970.630198329949</v>
      </c>
      <c r="D31" s="151">
        <v>7388.229548409995</v>
      </c>
      <c r="E31" s="151">
        <v>10550.053065859998</v>
      </c>
      <c r="F31" s="151">
        <v>1144.83118042</v>
      </c>
      <c r="G31" s="143"/>
      <c r="H31" s="153"/>
    </row>
    <row r="32" spans="1:8" ht="21.6" customHeight="1" x14ac:dyDescent="0.25">
      <c r="A32" s="155">
        <v>2022</v>
      </c>
      <c r="B32" s="151">
        <v>50433.086427910072</v>
      </c>
      <c r="C32" s="151">
        <v>30643.095136260043</v>
      </c>
      <c r="D32" s="151">
        <v>8015.7974521200113</v>
      </c>
      <c r="E32" s="151">
        <v>10606.353907180015</v>
      </c>
      <c r="F32" s="151">
        <v>1167.8399323500005</v>
      </c>
      <c r="G32" s="143"/>
      <c r="H32" s="153"/>
    </row>
    <row r="33" spans="1:8" ht="21.6" customHeight="1" x14ac:dyDescent="0.25">
      <c r="A33" s="155" t="s">
        <v>196</v>
      </c>
      <c r="B33" s="151">
        <v>52614.903702100019</v>
      </c>
      <c r="C33" s="151">
        <v>32006.777074708378</v>
      </c>
      <c r="D33" s="151">
        <v>8205.6995034394749</v>
      </c>
      <c r="E33" s="151">
        <v>11155.692114259029</v>
      </c>
      <c r="F33" s="151">
        <v>1246.7350096931432</v>
      </c>
      <c r="G33" s="143"/>
      <c r="H33" s="153"/>
    </row>
    <row r="34" spans="1:8" ht="5.0999999999999996" customHeight="1" x14ac:dyDescent="0.25">
      <c r="A34" s="156"/>
      <c r="B34" s="157"/>
      <c r="C34" s="158"/>
      <c r="D34" s="158"/>
      <c r="E34" s="158"/>
      <c r="F34" s="158"/>
      <c r="G34" s="143"/>
    </row>
    <row r="35" spans="1:8" s="3" customFormat="1" ht="11.1" customHeight="1" x14ac:dyDescent="0.15">
      <c r="A35" s="423" t="s">
        <v>253</v>
      </c>
      <c r="B35" s="423"/>
      <c r="C35" s="423"/>
      <c r="D35" s="423"/>
      <c r="E35" s="423"/>
      <c r="F35" s="423"/>
      <c r="H35" s="143"/>
    </row>
    <row r="36" spans="1:8" s="3" customFormat="1" ht="11.1" customHeight="1" x14ac:dyDescent="0.15">
      <c r="A36" s="370" t="s">
        <v>254</v>
      </c>
      <c r="B36" s="370"/>
      <c r="C36" s="370"/>
      <c r="D36" s="370"/>
      <c r="E36" s="370"/>
      <c r="F36" s="370"/>
      <c r="G36" s="143"/>
      <c r="H36" s="143"/>
    </row>
    <row r="37" spans="1:8" x14ac:dyDescent="0.25">
      <c r="B37" s="159"/>
      <c r="C37" s="160"/>
      <c r="D37" s="160"/>
      <c r="E37" s="160"/>
      <c r="F37" s="160"/>
      <c r="G37" s="143"/>
    </row>
    <row r="38" spans="1:8" x14ac:dyDescent="0.25">
      <c r="A38" s="143"/>
      <c r="B38" s="159"/>
      <c r="C38" s="160"/>
      <c r="D38" s="160"/>
      <c r="E38" s="160"/>
      <c r="F38" s="160"/>
      <c r="G38" s="143"/>
    </row>
    <row r="39" spans="1:8" x14ac:dyDescent="0.25">
      <c r="B39" s="161"/>
      <c r="C39" s="160"/>
      <c r="D39" s="160"/>
      <c r="E39" s="160"/>
      <c r="F39" s="160"/>
    </row>
    <row r="40" spans="1:8" x14ac:dyDescent="0.25">
      <c r="B40" s="161"/>
      <c r="C40" s="160"/>
      <c r="D40" s="160"/>
      <c r="E40" s="160"/>
      <c r="F40" s="160"/>
    </row>
    <row r="41" spans="1:8" x14ac:dyDescent="0.25">
      <c r="B41" s="161"/>
      <c r="C41" s="161"/>
      <c r="D41" s="161"/>
      <c r="E41" s="161"/>
      <c r="F41" s="161"/>
    </row>
    <row r="42" spans="1:8" x14ac:dyDescent="0.25">
      <c r="B42" s="161"/>
      <c r="C42" s="161"/>
      <c r="D42" s="161"/>
      <c r="E42" s="161"/>
      <c r="F42" s="161"/>
    </row>
    <row r="43" spans="1:8" x14ac:dyDescent="0.25">
      <c r="B43" s="161"/>
      <c r="C43" s="161"/>
      <c r="D43" s="161"/>
      <c r="E43" s="161"/>
      <c r="F43" s="161"/>
    </row>
    <row r="44" spans="1:8" x14ac:dyDescent="0.25">
      <c r="B44" s="161"/>
      <c r="C44" s="161"/>
      <c r="D44" s="161"/>
      <c r="E44" s="161"/>
      <c r="F44" s="161"/>
    </row>
    <row r="45" spans="1:8" x14ac:dyDescent="0.25">
      <c r="B45" s="161"/>
      <c r="C45" s="161"/>
      <c r="D45" s="161"/>
      <c r="E45" s="161"/>
      <c r="F45" s="161"/>
    </row>
    <row r="46" spans="1:8" x14ac:dyDescent="0.25">
      <c r="B46" s="161"/>
      <c r="C46" s="161"/>
      <c r="D46" s="161"/>
      <c r="E46" s="161"/>
      <c r="F46" s="161"/>
    </row>
    <row r="47" spans="1:8" x14ac:dyDescent="0.25">
      <c r="B47" s="161"/>
      <c r="C47" s="161"/>
    </row>
    <row r="48" spans="1:8" x14ac:dyDescent="0.25">
      <c r="B48" s="162"/>
      <c r="C48" s="162"/>
      <c r="D48" s="162"/>
      <c r="E48" s="162"/>
      <c r="F48" s="162"/>
    </row>
    <row r="49" spans="2:6" x14ac:dyDescent="0.25">
      <c r="B49" s="162"/>
      <c r="C49" s="162"/>
      <c r="D49" s="162"/>
      <c r="E49" s="162"/>
      <c r="F49" s="162"/>
    </row>
    <row r="50" spans="2:6" x14ac:dyDescent="0.25">
      <c r="B50" s="162"/>
      <c r="C50" s="162"/>
      <c r="D50" s="162"/>
      <c r="E50" s="162"/>
      <c r="F50" s="162"/>
    </row>
    <row r="51" spans="2:6" x14ac:dyDescent="0.25">
      <c r="B51" s="162"/>
      <c r="C51" s="162"/>
      <c r="D51" s="162"/>
      <c r="E51" s="162"/>
      <c r="F51" s="162"/>
    </row>
    <row r="52" spans="2:6" x14ac:dyDescent="0.25">
      <c r="B52" s="162"/>
      <c r="C52" s="162"/>
      <c r="D52" s="162"/>
      <c r="E52" s="162"/>
      <c r="F52" s="162"/>
    </row>
    <row r="53" spans="2:6" x14ac:dyDescent="0.25">
      <c r="B53" s="162"/>
      <c r="C53" s="162"/>
      <c r="D53" s="162"/>
      <c r="E53" s="162"/>
      <c r="F53" s="162"/>
    </row>
    <row r="54" spans="2:6" x14ac:dyDescent="0.25">
      <c r="B54" s="162"/>
      <c r="C54" s="162"/>
      <c r="D54" s="162"/>
      <c r="E54" s="162"/>
      <c r="F54" s="162"/>
    </row>
    <row r="55" spans="2:6" x14ac:dyDescent="0.25">
      <c r="B55" s="162"/>
      <c r="C55" s="162"/>
      <c r="D55" s="162"/>
      <c r="E55" s="162"/>
      <c r="F55" s="162"/>
    </row>
    <row r="56" spans="2:6" x14ac:dyDescent="0.25">
      <c r="B56" s="162"/>
      <c r="C56" s="162"/>
      <c r="D56" s="162"/>
      <c r="E56" s="162"/>
      <c r="F56" s="162"/>
    </row>
    <row r="57" spans="2:6" x14ac:dyDescent="0.25">
      <c r="B57" s="162"/>
      <c r="C57" s="162"/>
      <c r="D57" s="162"/>
      <c r="E57" s="162"/>
      <c r="F57" s="162"/>
    </row>
  </sheetData>
  <mergeCells count="6">
    <mergeCell ref="A1:F1"/>
    <mergeCell ref="A35:F35"/>
    <mergeCell ref="C4:C5"/>
    <mergeCell ref="D4:D5"/>
    <mergeCell ref="E4:E5"/>
    <mergeCell ref="A4:A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M36"/>
  <sheetViews>
    <sheetView showGridLines="0" zoomScaleNormal="100" workbookViewId="0">
      <selection sqref="A1:K1"/>
    </sheetView>
  </sheetViews>
  <sheetFormatPr baseColWidth="10" defaultColWidth="9.7109375" defaultRowHeight="12.75" x14ac:dyDescent="0.25"/>
  <cols>
    <col min="1" max="1" width="7.42578125" style="63" customWidth="1"/>
    <col min="2" max="2" width="7.85546875" style="63" customWidth="1"/>
    <col min="3" max="3" width="9.7109375" style="63" customWidth="1"/>
    <col min="4" max="4" width="8.5703125" style="63" customWidth="1"/>
    <col min="5" max="5" width="2.28515625" style="63" customWidth="1"/>
    <col min="6" max="6" width="8.5703125" style="63" customWidth="1"/>
    <col min="7" max="7" width="10.140625" style="63" customWidth="1"/>
    <col min="8" max="8" width="8.5703125" style="63" customWidth="1"/>
    <col min="9" max="9" width="2.28515625" style="63" customWidth="1"/>
    <col min="10" max="10" width="8.5703125" style="63" customWidth="1"/>
    <col min="11" max="11" width="8.7109375" style="63" customWidth="1"/>
    <col min="12" max="12" width="0.42578125" style="63" customWidth="1"/>
    <col min="13" max="255" width="9.7109375" style="63"/>
    <col min="256" max="256" width="5.42578125" style="63" customWidth="1"/>
    <col min="257" max="257" width="6.7109375" style="63" customWidth="1"/>
    <col min="258" max="258" width="8.140625" style="63" customWidth="1"/>
    <col min="259" max="259" width="7.140625" style="63" customWidth="1"/>
    <col min="260" max="260" width="1" style="63" customWidth="1"/>
    <col min="261" max="261" width="6.7109375" style="63" customWidth="1"/>
    <col min="262" max="262" width="6.85546875" style="63" customWidth="1"/>
    <col min="263" max="263" width="6.140625" style="63" customWidth="1"/>
    <col min="264" max="264" width="1" style="63" customWidth="1"/>
    <col min="265" max="265" width="6.5703125" style="63" customWidth="1"/>
    <col min="266" max="266" width="0" style="63" hidden="1" customWidth="1"/>
    <col min="267" max="267" width="6.7109375" style="63" customWidth="1"/>
    <col min="268" max="511" width="9.7109375" style="63"/>
    <col min="512" max="512" width="5.42578125" style="63" customWidth="1"/>
    <col min="513" max="513" width="6.7109375" style="63" customWidth="1"/>
    <col min="514" max="514" width="8.140625" style="63" customWidth="1"/>
    <col min="515" max="515" width="7.140625" style="63" customWidth="1"/>
    <col min="516" max="516" width="1" style="63" customWidth="1"/>
    <col min="517" max="517" width="6.7109375" style="63" customWidth="1"/>
    <col min="518" max="518" width="6.85546875" style="63" customWidth="1"/>
    <col min="519" max="519" width="6.140625" style="63" customWidth="1"/>
    <col min="520" max="520" width="1" style="63" customWidth="1"/>
    <col min="521" max="521" width="6.5703125" style="63" customWidth="1"/>
    <col min="522" max="522" width="0" style="63" hidden="1" customWidth="1"/>
    <col min="523" max="523" width="6.7109375" style="63" customWidth="1"/>
    <col min="524" max="767" width="9.7109375" style="63"/>
    <col min="768" max="768" width="5.42578125" style="63" customWidth="1"/>
    <col min="769" max="769" width="6.7109375" style="63" customWidth="1"/>
    <col min="770" max="770" width="8.140625" style="63" customWidth="1"/>
    <col min="771" max="771" width="7.140625" style="63" customWidth="1"/>
    <col min="772" max="772" width="1" style="63" customWidth="1"/>
    <col min="773" max="773" width="6.7109375" style="63" customWidth="1"/>
    <col min="774" max="774" width="6.85546875" style="63" customWidth="1"/>
    <col min="775" max="775" width="6.140625" style="63" customWidth="1"/>
    <col min="776" max="776" width="1" style="63" customWidth="1"/>
    <col min="777" max="777" width="6.5703125" style="63" customWidth="1"/>
    <col min="778" max="778" width="0" style="63" hidden="1" customWidth="1"/>
    <col min="779" max="779" width="6.7109375" style="63" customWidth="1"/>
    <col min="780" max="1023" width="9.7109375" style="63"/>
    <col min="1024" max="1024" width="5.42578125" style="63" customWidth="1"/>
    <col min="1025" max="1025" width="6.7109375" style="63" customWidth="1"/>
    <col min="1026" max="1026" width="8.140625" style="63" customWidth="1"/>
    <col min="1027" max="1027" width="7.140625" style="63" customWidth="1"/>
    <col min="1028" max="1028" width="1" style="63" customWidth="1"/>
    <col min="1029" max="1029" width="6.7109375" style="63" customWidth="1"/>
    <col min="1030" max="1030" width="6.85546875" style="63" customWidth="1"/>
    <col min="1031" max="1031" width="6.140625" style="63" customWidth="1"/>
    <col min="1032" max="1032" width="1" style="63" customWidth="1"/>
    <col min="1033" max="1033" width="6.5703125" style="63" customWidth="1"/>
    <col min="1034" max="1034" width="0" style="63" hidden="1" customWidth="1"/>
    <col min="1035" max="1035" width="6.7109375" style="63" customWidth="1"/>
    <col min="1036" max="1279" width="9.7109375" style="63"/>
    <col min="1280" max="1280" width="5.42578125" style="63" customWidth="1"/>
    <col min="1281" max="1281" width="6.7109375" style="63" customWidth="1"/>
    <col min="1282" max="1282" width="8.140625" style="63" customWidth="1"/>
    <col min="1283" max="1283" width="7.140625" style="63" customWidth="1"/>
    <col min="1284" max="1284" width="1" style="63" customWidth="1"/>
    <col min="1285" max="1285" width="6.7109375" style="63" customWidth="1"/>
    <col min="1286" max="1286" width="6.85546875" style="63" customWidth="1"/>
    <col min="1287" max="1287" width="6.140625" style="63" customWidth="1"/>
    <col min="1288" max="1288" width="1" style="63" customWidth="1"/>
    <col min="1289" max="1289" width="6.5703125" style="63" customWidth="1"/>
    <col min="1290" max="1290" width="0" style="63" hidden="1" customWidth="1"/>
    <col min="1291" max="1291" width="6.7109375" style="63" customWidth="1"/>
    <col min="1292" max="1535" width="9.7109375" style="63"/>
    <col min="1536" max="1536" width="5.42578125" style="63" customWidth="1"/>
    <col min="1537" max="1537" width="6.7109375" style="63" customWidth="1"/>
    <col min="1538" max="1538" width="8.140625" style="63" customWidth="1"/>
    <col min="1539" max="1539" width="7.140625" style="63" customWidth="1"/>
    <col min="1540" max="1540" width="1" style="63" customWidth="1"/>
    <col min="1541" max="1541" width="6.7109375" style="63" customWidth="1"/>
    <col min="1542" max="1542" width="6.85546875" style="63" customWidth="1"/>
    <col min="1543" max="1543" width="6.140625" style="63" customWidth="1"/>
    <col min="1544" max="1544" width="1" style="63" customWidth="1"/>
    <col min="1545" max="1545" width="6.5703125" style="63" customWidth="1"/>
    <col min="1546" max="1546" width="0" style="63" hidden="1" customWidth="1"/>
    <col min="1547" max="1547" width="6.7109375" style="63" customWidth="1"/>
    <col min="1548" max="1791" width="9.7109375" style="63"/>
    <col min="1792" max="1792" width="5.42578125" style="63" customWidth="1"/>
    <col min="1793" max="1793" width="6.7109375" style="63" customWidth="1"/>
    <col min="1794" max="1794" width="8.140625" style="63" customWidth="1"/>
    <col min="1795" max="1795" width="7.140625" style="63" customWidth="1"/>
    <col min="1796" max="1796" width="1" style="63" customWidth="1"/>
    <col min="1797" max="1797" width="6.7109375" style="63" customWidth="1"/>
    <col min="1798" max="1798" width="6.85546875" style="63" customWidth="1"/>
    <col min="1799" max="1799" width="6.140625" style="63" customWidth="1"/>
    <col min="1800" max="1800" width="1" style="63" customWidth="1"/>
    <col min="1801" max="1801" width="6.5703125" style="63" customWidth="1"/>
    <col min="1802" max="1802" width="0" style="63" hidden="1" customWidth="1"/>
    <col min="1803" max="1803" width="6.7109375" style="63" customWidth="1"/>
    <col min="1804" max="2047" width="9.7109375" style="63"/>
    <col min="2048" max="2048" width="5.42578125" style="63" customWidth="1"/>
    <col min="2049" max="2049" width="6.7109375" style="63" customWidth="1"/>
    <col min="2050" max="2050" width="8.140625" style="63" customWidth="1"/>
    <col min="2051" max="2051" width="7.140625" style="63" customWidth="1"/>
    <col min="2052" max="2052" width="1" style="63" customWidth="1"/>
    <col min="2053" max="2053" width="6.7109375" style="63" customWidth="1"/>
    <col min="2054" max="2054" width="6.85546875" style="63" customWidth="1"/>
    <col min="2055" max="2055" width="6.140625" style="63" customWidth="1"/>
    <col min="2056" max="2056" width="1" style="63" customWidth="1"/>
    <col min="2057" max="2057" width="6.5703125" style="63" customWidth="1"/>
    <col min="2058" max="2058" width="0" style="63" hidden="1" customWidth="1"/>
    <col min="2059" max="2059" width="6.7109375" style="63" customWidth="1"/>
    <col min="2060" max="2303" width="9.7109375" style="63"/>
    <col min="2304" max="2304" width="5.42578125" style="63" customWidth="1"/>
    <col min="2305" max="2305" width="6.7109375" style="63" customWidth="1"/>
    <col min="2306" max="2306" width="8.140625" style="63" customWidth="1"/>
    <col min="2307" max="2307" width="7.140625" style="63" customWidth="1"/>
    <col min="2308" max="2308" width="1" style="63" customWidth="1"/>
    <col min="2309" max="2309" width="6.7109375" style="63" customWidth="1"/>
    <col min="2310" max="2310" width="6.85546875" style="63" customWidth="1"/>
    <col min="2311" max="2311" width="6.140625" style="63" customWidth="1"/>
    <col min="2312" max="2312" width="1" style="63" customWidth="1"/>
    <col min="2313" max="2313" width="6.5703125" style="63" customWidth="1"/>
    <col min="2314" max="2314" width="0" style="63" hidden="1" customWidth="1"/>
    <col min="2315" max="2315" width="6.7109375" style="63" customWidth="1"/>
    <col min="2316" max="2559" width="9.7109375" style="63"/>
    <col min="2560" max="2560" width="5.42578125" style="63" customWidth="1"/>
    <col min="2561" max="2561" width="6.7109375" style="63" customWidth="1"/>
    <col min="2562" max="2562" width="8.140625" style="63" customWidth="1"/>
    <col min="2563" max="2563" width="7.140625" style="63" customWidth="1"/>
    <col min="2564" max="2564" width="1" style="63" customWidth="1"/>
    <col min="2565" max="2565" width="6.7109375" style="63" customWidth="1"/>
    <col min="2566" max="2566" width="6.85546875" style="63" customWidth="1"/>
    <col min="2567" max="2567" width="6.140625" style="63" customWidth="1"/>
    <col min="2568" max="2568" width="1" style="63" customWidth="1"/>
    <col min="2569" max="2569" width="6.5703125" style="63" customWidth="1"/>
    <col min="2570" max="2570" width="0" style="63" hidden="1" customWidth="1"/>
    <col min="2571" max="2571" width="6.7109375" style="63" customWidth="1"/>
    <col min="2572" max="2815" width="9.7109375" style="63"/>
    <col min="2816" max="2816" width="5.42578125" style="63" customWidth="1"/>
    <col min="2817" max="2817" width="6.7109375" style="63" customWidth="1"/>
    <col min="2818" max="2818" width="8.140625" style="63" customWidth="1"/>
    <col min="2819" max="2819" width="7.140625" style="63" customWidth="1"/>
    <col min="2820" max="2820" width="1" style="63" customWidth="1"/>
    <col min="2821" max="2821" width="6.7109375" style="63" customWidth="1"/>
    <col min="2822" max="2822" width="6.85546875" style="63" customWidth="1"/>
    <col min="2823" max="2823" width="6.140625" style="63" customWidth="1"/>
    <col min="2824" max="2824" width="1" style="63" customWidth="1"/>
    <col min="2825" max="2825" width="6.5703125" style="63" customWidth="1"/>
    <col min="2826" max="2826" width="0" style="63" hidden="1" customWidth="1"/>
    <col min="2827" max="2827" width="6.7109375" style="63" customWidth="1"/>
    <col min="2828" max="3071" width="9.7109375" style="63"/>
    <col min="3072" max="3072" width="5.42578125" style="63" customWidth="1"/>
    <col min="3073" max="3073" width="6.7109375" style="63" customWidth="1"/>
    <col min="3074" max="3074" width="8.140625" style="63" customWidth="1"/>
    <col min="3075" max="3075" width="7.140625" style="63" customWidth="1"/>
    <col min="3076" max="3076" width="1" style="63" customWidth="1"/>
    <col min="3077" max="3077" width="6.7109375" style="63" customWidth="1"/>
    <col min="3078" max="3078" width="6.85546875" style="63" customWidth="1"/>
    <col min="3079" max="3079" width="6.140625" style="63" customWidth="1"/>
    <col min="3080" max="3080" width="1" style="63" customWidth="1"/>
    <col min="3081" max="3081" width="6.5703125" style="63" customWidth="1"/>
    <col min="3082" max="3082" width="0" style="63" hidden="1" customWidth="1"/>
    <col min="3083" max="3083" width="6.7109375" style="63" customWidth="1"/>
    <col min="3084" max="3327" width="9.7109375" style="63"/>
    <col min="3328" max="3328" width="5.42578125" style="63" customWidth="1"/>
    <col min="3329" max="3329" width="6.7109375" style="63" customWidth="1"/>
    <col min="3330" max="3330" width="8.140625" style="63" customWidth="1"/>
    <col min="3331" max="3331" width="7.140625" style="63" customWidth="1"/>
    <col min="3332" max="3332" width="1" style="63" customWidth="1"/>
    <col min="3333" max="3333" width="6.7109375" style="63" customWidth="1"/>
    <col min="3334" max="3334" width="6.85546875" style="63" customWidth="1"/>
    <col min="3335" max="3335" width="6.140625" style="63" customWidth="1"/>
    <col min="3336" max="3336" width="1" style="63" customWidth="1"/>
    <col min="3337" max="3337" width="6.5703125" style="63" customWidth="1"/>
    <col min="3338" max="3338" width="0" style="63" hidden="1" customWidth="1"/>
    <col min="3339" max="3339" width="6.7109375" style="63" customWidth="1"/>
    <col min="3340" max="3583" width="9.7109375" style="63"/>
    <col min="3584" max="3584" width="5.42578125" style="63" customWidth="1"/>
    <col min="3585" max="3585" width="6.7109375" style="63" customWidth="1"/>
    <col min="3586" max="3586" width="8.140625" style="63" customWidth="1"/>
    <col min="3587" max="3587" width="7.140625" style="63" customWidth="1"/>
    <col min="3588" max="3588" width="1" style="63" customWidth="1"/>
    <col min="3589" max="3589" width="6.7109375" style="63" customWidth="1"/>
    <col min="3590" max="3590" width="6.85546875" style="63" customWidth="1"/>
    <col min="3591" max="3591" width="6.140625" style="63" customWidth="1"/>
    <col min="3592" max="3592" width="1" style="63" customWidth="1"/>
    <col min="3593" max="3593" width="6.5703125" style="63" customWidth="1"/>
    <col min="3594" max="3594" width="0" style="63" hidden="1" customWidth="1"/>
    <col min="3595" max="3595" width="6.7109375" style="63" customWidth="1"/>
    <col min="3596" max="3839" width="9.7109375" style="63"/>
    <col min="3840" max="3840" width="5.42578125" style="63" customWidth="1"/>
    <col min="3841" max="3841" width="6.7109375" style="63" customWidth="1"/>
    <col min="3842" max="3842" width="8.140625" style="63" customWidth="1"/>
    <col min="3843" max="3843" width="7.140625" style="63" customWidth="1"/>
    <col min="3844" max="3844" width="1" style="63" customWidth="1"/>
    <col min="3845" max="3845" width="6.7109375" style="63" customWidth="1"/>
    <col min="3846" max="3846" width="6.85546875" style="63" customWidth="1"/>
    <col min="3847" max="3847" width="6.140625" style="63" customWidth="1"/>
    <col min="3848" max="3848" width="1" style="63" customWidth="1"/>
    <col min="3849" max="3849" width="6.5703125" style="63" customWidth="1"/>
    <col min="3850" max="3850" width="0" style="63" hidden="1" customWidth="1"/>
    <col min="3851" max="3851" width="6.7109375" style="63" customWidth="1"/>
    <col min="3852" max="4095" width="9.7109375" style="63"/>
    <col min="4096" max="4096" width="5.42578125" style="63" customWidth="1"/>
    <col min="4097" max="4097" width="6.7109375" style="63" customWidth="1"/>
    <col min="4098" max="4098" width="8.140625" style="63" customWidth="1"/>
    <col min="4099" max="4099" width="7.140625" style="63" customWidth="1"/>
    <col min="4100" max="4100" width="1" style="63" customWidth="1"/>
    <col min="4101" max="4101" width="6.7109375" style="63" customWidth="1"/>
    <col min="4102" max="4102" width="6.85546875" style="63" customWidth="1"/>
    <col min="4103" max="4103" width="6.140625" style="63" customWidth="1"/>
    <col min="4104" max="4104" width="1" style="63" customWidth="1"/>
    <col min="4105" max="4105" width="6.5703125" style="63" customWidth="1"/>
    <col min="4106" max="4106" width="0" style="63" hidden="1" customWidth="1"/>
    <col min="4107" max="4107" width="6.7109375" style="63" customWidth="1"/>
    <col min="4108" max="4351" width="9.7109375" style="63"/>
    <col min="4352" max="4352" width="5.42578125" style="63" customWidth="1"/>
    <col min="4353" max="4353" width="6.7109375" style="63" customWidth="1"/>
    <col min="4354" max="4354" width="8.140625" style="63" customWidth="1"/>
    <col min="4355" max="4355" width="7.140625" style="63" customWidth="1"/>
    <col min="4356" max="4356" width="1" style="63" customWidth="1"/>
    <col min="4357" max="4357" width="6.7109375" style="63" customWidth="1"/>
    <col min="4358" max="4358" width="6.85546875" style="63" customWidth="1"/>
    <col min="4359" max="4359" width="6.140625" style="63" customWidth="1"/>
    <col min="4360" max="4360" width="1" style="63" customWidth="1"/>
    <col min="4361" max="4361" width="6.5703125" style="63" customWidth="1"/>
    <col min="4362" max="4362" width="0" style="63" hidden="1" customWidth="1"/>
    <col min="4363" max="4363" width="6.7109375" style="63" customWidth="1"/>
    <col min="4364" max="4607" width="9.7109375" style="63"/>
    <col min="4608" max="4608" width="5.42578125" style="63" customWidth="1"/>
    <col min="4609" max="4609" width="6.7109375" style="63" customWidth="1"/>
    <col min="4610" max="4610" width="8.140625" style="63" customWidth="1"/>
    <col min="4611" max="4611" width="7.140625" style="63" customWidth="1"/>
    <col min="4612" max="4612" width="1" style="63" customWidth="1"/>
    <col min="4613" max="4613" width="6.7109375" style="63" customWidth="1"/>
    <col min="4614" max="4614" width="6.85546875" style="63" customWidth="1"/>
    <col min="4615" max="4615" width="6.140625" style="63" customWidth="1"/>
    <col min="4616" max="4616" width="1" style="63" customWidth="1"/>
    <col min="4617" max="4617" width="6.5703125" style="63" customWidth="1"/>
    <col min="4618" max="4618" width="0" style="63" hidden="1" customWidth="1"/>
    <col min="4619" max="4619" width="6.7109375" style="63" customWidth="1"/>
    <col min="4620" max="4863" width="9.7109375" style="63"/>
    <col min="4864" max="4864" width="5.42578125" style="63" customWidth="1"/>
    <col min="4865" max="4865" width="6.7109375" style="63" customWidth="1"/>
    <col min="4866" max="4866" width="8.140625" style="63" customWidth="1"/>
    <col min="4867" max="4867" width="7.140625" style="63" customWidth="1"/>
    <col min="4868" max="4868" width="1" style="63" customWidth="1"/>
    <col min="4869" max="4869" width="6.7109375" style="63" customWidth="1"/>
    <col min="4870" max="4870" width="6.85546875" style="63" customWidth="1"/>
    <col min="4871" max="4871" width="6.140625" style="63" customWidth="1"/>
    <col min="4872" max="4872" width="1" style="63" customWidth="1"/>
    <col min="4873" max="4873" width="6.5703125" style="63" customWidth="1"/>
    <col min="4874" max="4874" width="0" style="63" hidden="1" customWidth="1"/>
    <col min="4875" max="4875" width="6.7109375" style="63" customWidth="1"/>
    <col min="4876" max="5119" width="9.7109375" style="63"/>
    <col min="5120" max="5120" width="5.42578125" style="63" customWidth="1"/>
    <col min="5121" max="5121" width="6.7109375" style="63" customWidth="1"/>
    <col min="5122" max="5122" width="8.140625" style="63" customWidth="1"/>
    <col min="5123" max="5123" width="7.140625" style="63" customWidth="1"/>
    <col min="5124" max="5124" width="1" style="63" customWidth="1"/>
    <col min="5125" max="5125" width="6.7109375" style="63" customWidth="1"/>
    <col min="5126" max="5126" width="6.85546875" style="63" customWidth="1"/>
    <col min="5127" max="5127" width="6.140625" style="63" customWidth="1"/>
    <col min="5128" max="5128" width="1" style="63" customWidth="1"/>
    <col min="5129" max="5129" width="6.5703125" style="63" customWidth="1"/>
    <col min="5130" max="5130" width="0" style="63" hidden="1" customWidth="1"/>
    <col min="5131" max="5131" width="6.7109375" style="63" customWidth="1"/>
    <col min="5132" max="5375" width="9.7109375" style="63"/>
    <col min="5376" max="5376" width="5.42578125" style="63" customWidth="1"/>
    <col min="5377" max="5377" width="6.7109375" style="63" customWidth="1"/>
    <col min="5378" max="5378" width="8.140625" style="63" customWidth="1"/>
    <col min="5379" max="5379" width="7.140625" style="63" customWidth="1"/>
    <col min="5380" max="5380" width="1" style="63" customWidth="1"/>
    <col min="5381" max="5381" width="6.7109375" style="63" customWidth="1"/>
    <col min="5382" max="5382" width="6.85546875" style="63" customWidth="1"/>
    <col min="5383" max="5383" width="6.140625" style="63" customWidth="1"/>
    <col min="5384" max="5384" width="1" style="63" customWidth="1"/>
    <col min="5385" max="5385" width="6.5703125" style="63" customWidth="1"/>
    <col min="5386" max="5386" width="0" style="63" hidden="1" customWidth="1"/>
    <col min="5387" max="5387" width="6.7109375" style="63" customWidth="1"/>
    <col min="5388" max="5631" width="9.7109375" style="63"/>
    <col min="5632" max="5632" width="5.42578125" style="63" customWidth="1"/>
    <col min="5633" max="5633" width="6.7109375" style="63" customWidth="1"/>
    <col min="5634" max="5634" width="8.140625" style="63" customWidth="1"/>
    <col min="5635" max="5635" width="7.140625" style="63" customWidth="1"/>
    <col min="5636" max="5636" width="1" style="63" customWidth="1"/>
    <col min="5637" max="5637" width="6.7109375" style="63" customWidth="1"/>
    <col min="5638" max="5638" width="6.85546875" style="63" customWidth="1"/>
    <col min="5639" max="5639" width="6.140625" style="63" customWidth="1"/>
    <col min="5640" max="5640" width="1" style="63" customWidth="1"/>
    <col min="5641" max="5641" width="6.5703125" style="63" customWidth="1"/>
    <col min="5642" max="5642" width="0" style="63" hidden="1" customWidth="1"/>
    <col min="5643" max="5643" width="6.7109375" style="63" customWidth="1"/>
    <col min="5644" max="5887" width="9.7109375" style="63"/>
    <col min="5888" max="5888" width="5.42578125" style="63" customWidth="1"/>
    <col min="5889" max="5889" width="6.7109375" style="63" customWidth="1"/>
    <col min="5890" max="5890" width="8.140625" style="63" customWidth="1"/>
    <col min="5891" max="5891" width="7.140625" style="63" customWidth="1"/>
    <col min="5892" max="5892" width="1" style="63" customWidth="1"/>
    <col min="5893" max="5893" width="6.7109375" style="63" customWidth="1"/>
    <col min="5894" max="5894" width="6.85546875" style="63" customWidth="1"/>
    <col min="5895" max="5895" width="6.140625" style="63" customWidth="1"/>
    <col min="5896" max="5896" width="1" style="63" customWidth="1"/>
    <col min="5897" max="5897" width="6.5703125" style="63" customWidth="1"/>
    <col min="5898" max="5898" width="0" style="63" hidden="1" customWidth="1"/>
    <col min="5899" max="5899" width="6.7109375" style="63" customWidth="1"/>
    <col min="5900" max="6143" width="9.7109375" style="63"/>
    <col min="6144" max="6144" width="5.42578125" style="63" customWidth="1"/>
    <col min="6145" max="6145" width="6.7109375" style="63" customWidth="1"/>
    <col min="6146" max="6146" width="8.140625" style="63" customWidth="1"/>
    <col min="6147" max="6147" width="7.140625" style="63" customWidth="1"/>
    <col min="6148" max="6148" width="1" style="63" customWidth="1"/>
    <col min="6149" max="6149" width="6.7109375" style="63" customWidth="1"/>
    <col min="6150" max="6150" width="6.85546875" style="63" customWidth="1"/>
    <col min="6151" max="6151" width="6.140625" style="63" customWidth="1"/>
    <col min="6152" max="6152" width="1" style="63" customWidth="1"/>
    <col min="6153" max="6153" width="6.5703125" style="63" customWidth="1"/>
    <col min="6154" max="6154" width="0" style="63" hidden="1" customWidth="1"/>
    <col min="6155" max="6155" width="6.7109375" style="63" customWidth="1"/>
    <col min="6156" max="6399" width="9.7109375" style="63"/>
    <col min="6400" max="6400" width="5.42578125" style="63" customWidth="1"/>
    <col min="6401" max="6401" width="6.7109375" style="63" customWidth="1"/>
    <col min="6402" max="6402" width="8.140625" style="63" customWidth="1"/>
    <col min="6403" max="6403" width="7.140625" style="63" customWidth="1"/>
    <col min="6404" max="6404" width="1" style="63" customWidth="1"/>
    <col min="6405" max="6405" width="6.7109375" style="63" customWidth="1"/>
    <col min="6406" max="6406" width="6.85546875" style="63" customWidth="1"/>
    <col min="6407" max="6407" width="6.140625" style="63" customWidth="1"/>
    <col min="6408" max="6408" width="1" style="63" customWidth="1"/>
    <col min="6409" max="6409" width="6.5703125" style="63" customWidth="1"/>
    <col min="6410" max="6410" width="0" style="63" hidden="1" customWidth="1"/>
    <col min="6411" max="6411" width="6.7109375" style="63" customWidth="1"/>
    <col min="6412" max="6655" width="9.7109375" style="63"/>
    <col min="6656" max="6656" width="5.42578125" style="63" customWidth="1"/>
    <col min="6657" max="6657" width="6.7109375" style="63" customWidth="1"/>
    <col min="6658" max="6658" width="8.140625" style="63" customWidth="1"/>
    <col min="6659" max="6659" width="7.140625" style="63" customWidth="1"/>
    <col min="6660" max="6660" width="1" style="63" customWidth="1"/>
    <col min="6661" max="6661" width="6.7109375" style="63" customWidth="1"/>
    <col min="6662" max="6662" width="6.85546875" style="63" customWidth="1"/>
    <col min="6663" max="6663" width="6.140625" style="63" customWidth="1"/>
    <col min="6664" max="6664" width="1" style="63" customWidth="1"/>
    <col min="6665" max="6665" width="6.5703125" style="63" customWidth="1"/>
    <col min="6666" max="6666" width="0" style="63" hidden="1" customWidth="1"/>
    <col min="6667" max="6667" width="6.7109375" style="63" customWidth="1"/>
    <col min="6668" max="6911" width="9.7109375" style="63"/>
    <col min="6912" max="6912" width="5.42578125" style="63" customWidth="1"/>
    <col min="6913" max="6913" width="6.7109375" style="63" customWidth="1"/>
    <col min="6914" max="6914" width="8.140625" style="63" customWidth="1"/>
    <col min="6915" max="6915" width="7.140625" style="63" customWidth="1"/>
    <col min="6916" max="6916" width="1" style="63" customWidth="1"/>
    <col min="6917" max="6917" width="6.7109375" style="63" customWidth="1"/>
    <col min="6918" max="6918" width="6.85546875" style="63" customWidth="1"/>
    <col min="6919" max="6919" width="6.140625" style="63" customWidth="1"/>
    <col min="6920" max="6920" width="1" style="63" customWidth="1"/>
    <col min="6921" max="6921" width="6.5703125" style="63" customWidth="1"/>
    <col min="6922" max="6922" width="0" style="63" hidden="1" customWidth="1"/>
    <col min="6923" max="6923" width="6.7109375" style="63" customWidth="1"/>
    <col min="6924" max="7167" width="9.7109375" style="63"/>
    <col min="7168" max="7168" width="5.42578125" style="63" customWidth="1"/>
    <col min="7169" max="7169" width="6.7109375" style="63" customWidth="1"/>
    <col min="7170" max="7170" width="8.140625" style="63" customWidth="1"/>
    <col min="7171" max="7171" width="7.140625" style="63" customWidth="1"/>
    <col min="7172" max="7172" width="1" style="63" customWidth="1"/>
    <col min="7173" max="7173" width="6.7109375" style="63" customWidth="1"/>
    <col min="7174" max="7174" width="6.85546875" style="63" customWidth="1"/>
    <col min="7175" max="7175" width="6.140625" style="63" customWidth="1"/>
    <col min="7176" max="7176" width="1" style="63" customWidth="1"/>
    <col min="7177" max="7177" width="6.5703125" style="63" customWidth="1"/>
    <col min="7178" max="7178" width="0" style="63" hidden="1" customWidth="1"/>
    <col min="7179" max="7179" width="6.7109375" style="63" customWidth="1"/>
    <col min="7180" max="7423" width="9.7109375" style="63"/>
    <col min="7424" max="7424" width="5.42578125" style="63" customWidth="1"/>
    <col min="7425" max="7425" width="6.7109375" style="63" customWidth="1"/>
    <col min="7426" max="7426" width="8.140625" style="63" customWidth="1"/>
    <col min="7427" max="7427" width="7.140625" style="63" customWidth="1"/>
    <col min="7428" max="7428" width="1" style="63" customWidth="1"/>
    <col min="7429" max="7429" width="6.7109375" style="63" customWidth="1"/>
    <col min="7430" max="7430" width="6.85546875" style="63" customWidth="1"/>
    <col min="7431" max="7431" width="6.140625" style="63" customWidth="1"/>
    <col min="7432" max="7432" width="1" style="63" customWidth="1"/>
    <col min="7433" max="7433" width="6.5703125" style="63" customWidth="1"/>
    <col min="7434" max="7434" width="0" style="63" hidden="1" customWidth="1"/>
    <col min="7435" max="7435" width="6.7109375" style="63" customWidth="1"/>
    <col min="7436" max="7679" width="9.7109375" style="63"/>
    <col min="7680" max="7680" width="5.42578125" style="63" customWidth="1"/>
    <col min="7681" max="7681" width="6.7109375" style="63" customWidth="1"/>
    <col min="7682" max="7682" width="8.140625" style="63" customWidth="1"/>
    <col min="7683" max="7683" width="7.140625" style="63" customWidth="1"/>
    <col min="7684" max="7684" width="1" style="63" customWidth="1"/>
    <col min="7685" max="7685" width="6.7109375" style="63" customWidth="1"/>
    <col min="7686" max="7686" width="6.85546875" style="63" customWidth="1"/>
    <col min="7687" max="7687" width="6.140625" style="63" customWidth="1"/>
    <col min="7688" max="7688" width="1" style="63" customWidth="1"/>
    <col min="7689" max="7689" width="6.5703125" style="63" customWidth="1"/>
    <col min="7690" max="7690" width="0" style="63" hidden="1" customWidth="1"/>
    <col min="7691" max="7691" width="6.7109375" style="63" customWidth="1"/>
    <col min="7692" max="7935" width="9.7109375" style="63"/>
    <col min="7936" max="7936" width="5.42578125" style="63" customWidth="1"/>
    <col min="7937" max="7937" width="6.7109375" style="63" customWidth="1"/>
    <col min="7938" max="7938" width="8.140625" style="63" customWidth="1"/>
    <col min="7939" max="7939" width="7.140625" style="63" customWidth="1"/>
    <col min="7940" max="7940" width="1" style="63" customWidth="1"/>
    <col min="7941" max="7941" width="6.7109375" style="63" customWidth="1"/>
    <col min="7942" max="7942" width="6.85546875" style="63" customWidth="1"/>
    <col min="7943" max="7943" width="6.140625" style="63" customWidth="1"/>
    <col min="7944" max="7944" width="1" style="63" customWidth="1"/>
    <col min="7945" max="7945" width="6.5703125" style="63" customWidth="1"/>
    <col min="7946" max="7946" width="0" style="63" hidden="1" customWidth="1"/>
    <col min="7947" max="7947" width="6.7109375" style="63" customWidth="1"/>
    <col min="7948" max="8191" width="9.7109375" style="63"/>
    <col min="8192" max="8192" width="5.42578125" style="63" customWidth="1"/>
    <col min="8193" max="8193" width="6.7109375" style="63" customWidth="1"/>
    <col min="8194" max="8194" width="8.140625" style="63" customWidth="1"/>
    <col min="8195" max="8195" width="7.140625" style="63" customWidth="1"/>
    <col min="8196" max="8196" width="1" style="63" customWidth="1"/>
    <col min="8197" max="8197" width="6.7109375" style="63" customWidth="1"/>
    <col min="8198" max="8198" width="6.85546875" style="63" customWidth="1"/>
    <col min="8199" max="8199" width="6.140625" style="63" customWidth="1"/>
    <col min="8200" max="8200" width="1" style="63" customWidth="1"/>
    <col min="8201" max="8201" width="6.5703125" style="63" customWidth="1"/>
    <col min="8202" max="8202" width="0" style="63" hidden="1" customWidth="1"/>
    <col min="8203" max="8203" width="6.7109375" style="63" customWidth="1"/>
    <col min="8204" max="8447" width="9.7109375" style="63"/>
    <col min="8448" max="8448" width="5.42578125" style="63" customWidth="1"/>
    <col min="8449" max="8449" width="6.7109375" style="63" customWidth="1"/>
    <col min="8450" max="8450" width="8.140625" style="63" customWidth="1"/>
    <col min="8451" max="8451" width="7.140625" style="63" customWidth="1"/>
    <col min="8452" max="8452" width="1" style="63" customWidth="1"/>
    <col min="8453" max="8453" width="6.7109375" style="63" customWidth="1"/>
    <col min="8454" max="8454" width="6.85546875" style="63" customWidth="1"/>
    <col min="8455" max="8455" width="6.140625" style="63" customWidth="1"/>
    <col min="8456" max="8456" width="1" style="63" customWidth="1"/>
    <col min="8457" max="8457" width="6.5703125" style="63" customWidth="1"/>
    <col min="8458" max="8458" width="0" style="63" hidden="1" customWidth="1"/>
    <col min="8459" max="8459" width="6.7109375" style="63" customWidth="1"/>
    <col min="8460" max="8703" width="9.7109375" style="63"/>
    <col min="8704" max="8704" width="5.42578125" style="63" customWidth="1"/>
    <col min="8705" max="8705" width="6.7109375" style="63" customWidth="1"/>
    <col min="8706" max="8706" width="8.140625" style="63" customWidth="1"/>
    <col min="8707" max="8707" width="7.140625" style="63" customWidth="1"/>
    <col min="8708" max="8708" width="1" style="63" customWidth="1"/>
    <col min="8709" max="8709" width="6.7109375" style="63" customWidth="1"/>
    <col min="8710" max="8710" width="6.85546875" style="63" customWidth="1"/>
    <col min="8711" max="8711" width="6.140625" style="63" customWidth="1"/>
    <col min="8712" max="8712" width="1" style="63" customWidth="1"/>
    <col min="8713" max="8713" width="6.5703125" style="63" customWidth="1"/>
    <col min="8714" max="8714" width="0" style="63" hidden="1" customWidth="1"/>
    <col min="8715" max="8715" width="6.7109375" style="63" customWidth="1"/>
    <col min="8716" max="8959" width="9.7109375" style="63"/>
    <col min="8960" max="8960" width="5.42578125" style="63" customWidth="1"/>
    <col min="8961" max="8961" width="6.7109375" style="63" customWidth="1"/>
    <col min="8962" max="8962" width="8.140625" style="63" customWidth="1"/>
    <col min="8963" max="8963" width="7.140625" style="63" customWidth="1"/>
    <col min="8964" max="8964" width="1" style="63" customWidth="1"/>
    <col min="8965" max="8965" width="6.7109375" style="63" customWidth="1"/>
    <col min="8966" max="8966" width="6.85546875" style="63" customWidth="1"/>
    <col min="8967" max="8967" width="6.140625" style="63" customWidth="1"/>
    <col min="8968" max="8968" width="1" style="63" customWidth="1"/>
    <col min="8969" max="8969" width="6.5703125" style="63" customWidth="1"/>
    <col min="8970" max="8970" width="0" style="63" hidden="1" customWidth="1"/>
    <col min="8971" max="8971" width="6.7109375" style="63" customWidth="1"/>
    <col min="8972" max="9215" width="9.7109375" style="63"/>
    <col min="9216" max="9216" width="5.42578125" style="63" customWidth="1"/>
    <col min="9217" max="9217" width="6.7109375" style="63" customWidth="1"/>
    <col min="9218" max="9218" width="8.140625" style="63" customWidth="1"/>
    <col min="9219" max="9219" width="7.140625" style="63" customWidth="1"/>
    <col min="9220" max="9220" width="1" style="63" customWidth="1"/>
    <col min="9221" max="9221" width="6.7109375" style="63" customWidth="1"/>
    <col min="9222" max="9222" width="6.85546875" style="63" customWidth="1"/>
    <col min="9223" max="9223" width="6.140625" style="63" customWidth="1"/>
    <col min="9224" max="9224" width="1" style="63" customWidth="1"/>
    <col min="9225" max="9225" width="6.5703125" style="63" customWidth="1"/>
    <col min="9226" max="9226" width="0" style="63" hidden="1" customWidth="1"/>
    <col min="9227" max="9227" width="6.7109375" style="63" customWidth="1"/>
    <col min="9228" max="9471" width="9.7109375" style="63"/>
    <col min="9472" max="9472" width="5.42578125" style="63" customWidth="1"/>
    <col min="9473" max="9473" width="6.7109375" style="63" customWidth="1"/>
    <col min="9474" max="9474" width="8.140625" style="63" customWidth="1"/>
    <col min="9475" max="9475" width="7.140625" style="63" customWidth="1"/>
    <col min="9476" max="9476" width="1" style="63" customWidth="1"/>
    <col min="9477" max="9477" width="6.7109375" style="63" customWidth="1"/>
    <col min="9478" max="9478" width="6.85546875" style="63" customWidth="1"/>
    <col min="9479" max="9479" width="6.140625" style="63" customWidth="1"/>
    <col min="9480" max="9480" width="1" style="63" customWidth="1"/>
    <col min="9481" max="9481" width="6.5703125" style="63" customWidth="1"/>
    <col min="9482" max="9482" width="0" style="63" hidden="1" customWidth="1"/>
    <col min="9483" max="9483" width="6.7109375" style="63" customWidth="1"/>
    <col min="9484" max="9727" width="9.7109375" style="63"/>
    <col min="9728" max="9728" width="5.42578125" style="63" customWidth="1"/>
    <col min="9729" max="9729" width="6.7109375" style="63" customWidth="1"/>
    <col min="9730" max="9730" width="8.140625" style="63" customWidth="1"/>
    <col min="9731" max="9731" width="7.140625" style="63" customWidth="1"/>
    <col min="9732" max="9732" width="1" style="63" customWidth="1"/>
    <col min="9733" max="9733" width="6.7109375" style="63" customWidth="1"/>
    <col min="9734" max="9734" width="6.85546875" style="63" customWidth="1"/>
    <col min="9735" max="9735" width="6.140625" style="63" customWidth="1"/>
    <col min="9736" max="9736" width="1" style="63" customWidth="1"/>
    <col min="9737" max="9737" width="6.5703125" style="63" customWidth="1"/>
    <col min="9738" max="9738" width="0" style="63" hidden="1" customWidth="1"/>
    <col min="9739" max="9739" width="6.7109375" style="63" customWidth="1"/>
    <col min="9740" max="9983" width="9.7109375" style="63"/>
    <col min="9984" max="9984" width="5.42578125" style="63" customWidth="1"/>
    <col min="9985" max="9985" width="6.7109375" style="63" customWidth="1"/>
    <col min="9986" max="9986" width="8.140625" style="63" customWidth="1"/>
    <col min="9987" max="9987" width="7.140625" style="63" customWidth="1"/>
    <col min="9988" max="9988" width="1" style="63" customWidth="1"/>
    <col min="9989" max="9989" width="6.7109375" style="63" customWidth="1"/>
    <col min="9990" max="9990" width="6.85546875" style="63" customWidth="1"/>
    <col min="9991" max="9991" width="6.140625" style="63" customWidth="1"/>
    <col min="9992" max="9992" width="1" style="63" customWidth="1"/>
    <col min="9993" max="9993" width="6.5703125" style="63" customWidth="1"/>
    <col min="9994" max="9994" width="0" style="63" hidden="1" customWidth="1"/>
    <col min="9995" max="9995" width="6.7109375" style="63" customWidth="1"/>
    <col min="9996" max="10239" width="9.7109375" style="63"/>
    <col min="10240" max="10240" width="5.42578125" style="63" customWidth="1"/>
    <col min="10241" max="10241" width="6.7109375" style="63" customWidth="1"/>
    <col min="10242" max="10242" width="8.140625" style="63" customWidth="1"/>
    <col min="10243" max="10243" width="7.140625" style="63" customWidth="1"/>
    <col min="10244" max="10244" width="1" style="63" customWidth="1"/>
    <col min="10245" max="10245" width="6.7109375" style="63" customWidth="1"/>
    <col min="10246" max="10246" width="6.85546875" style="63" customWidth="1"/>
    <col min="10247" max="10247" width="6.140625" style="63" customWidth="1"/>
    <col min="10248" max="10248" width="1" style="63" customWidth="1"/>
    <col min="10249" max="10249" width="6.5703125" style="63" customWidth="1"/>
    <col min="10250" max="10250" width="0" style="63" hidden="1" customWidth="1"/>
    <col min="10251" max="10251" width="6.7109375" style="63" customWidth="1"/>
    <col min="10252" max="10495" width="9.7109375" style="63"/>
    <col min="10496" max="10496" width="5.42578125" style="63" customWidth="1"/>
    <col min="10497" max="10497" width="6.7109375" style="63" customWidth="1"/>
    <col min="10498" max="10498" width="8.140625" style="63" customWidth="1"/>
    <col min="10499" max="10499" width="7.140625" style="63" customWidth="1"/>
    <col min="10500" max="10500" width="1" style="63" customWidth="1"/>
    <col min="10501" max="10501" width="6.7109375" style="63" customWidth="1"/>
    <col min="10502" max="10502" width="6.85546875" style="63" customWidth="1"/>
    <col min="10503" max="10503" width="6.140625" style="63" customWidth="1"/>
    <col min="10504" max="10504" width="1" style="63" customWidth="1"/>
    <col min="10505" max="10505" width="6.5703125" style="63" customWidth="1"/>
    <col min="10506" max="10506" width="0" style="63" hidden="1" customWidth="1"/>
    <col min="10507" max="10507" width="6.7109375" style="63" customWidth="1"/>
    <col min="10508" max="10751" width="9.7109375" style="63"/>
    <col min="10752" max="10752" width="5.42578125" style="63" customWidth="1"/>
    <col min="10753" max="10753" width="6.7109375" style="63" customWidth="1"/>
    <col min="10754" max="10754" width="8.140625" style="63" customWidth="1"/>
    <col min="10755" max="10755" width="7.140625" style="63" customWidth="1"/>
    <col min="10756" max="10756" width="1" style="63" customWidth="1"/>
    <col min="10757" max="10757" width="6.7109375" style="63" customWidth="1"/>
    <col min="10758" max="10758" width="6.85546875" style="63" customWidth="1"/>
    <col min="10759" max="10759" width="6.140625" style="63" customWidth="1"/>
    <col min="10760" max="10760" width="1" style="63" customWidth="1"/>
    <col min="10761" max="10761" width="6.5703125" style="63" customWidth="1"/>
    <col min="10762" max="10762" width="0" style="63" hidden="1" customWidth="1"/>
    <col min="10763" max="10763" width="6.7109375" style="63" customWidth="1"/>
    <col min="10764" max="11007" width="9.7109375" style="63"/>
    <col min="11008" max="11008" width="5.42578125" style="63" customWidth="1"/>
    <col min="11009" max="11009" width="6.7109375" style="63" customWidth="1"/>
    <col min="11010" max="11010" width="8.140625" style="63" customWidth="1"/>
    <col min="11011" max="11011" width="7.140625" style="63" customWidth="1"/>
    <col min="11012" max="11012" width="1" style="63" customWidth="1"/>
    <col min="11013" max="11013" width="6.7109375" style="63" customWidth="1"/>
    <col min="11014" max="11014" width="6.85546875" style="63" customWidth="1"/>
    <col min="11015" max="11015" width="6.140625" style="63" customWidth="1"/>
    <col min="11016" max="11016" width="1" style="63" customWidth="1"/>
    <col min="11017" max="11017" width="6.5703125" style="63" customWidth="1"/>
    <col min="11018" max="11018" width="0" style="63" hidden="1" customWidth="1"/>
    <col min="11019" max="11019" width="6.7109375" style="63" customWidth="1"/>
    <col min="11020" max="11263" width="9.7109375" style="63"/>
    <col min="11264" max="11264" width="5.42578125" style="63" customWidth="1"/>
    <col min="11265" max="11265" width="6.7109375" style="63" customWidth="1"/>
    <col min="11266" max="11266" width="8.140625" style="63" customWidth="1"/>
    <col min="11267" max="11267" width="7.140625" style="63" customWidth="1"/>
    <col min="11268" max="11268" width="1" style="63" customWidth="1"/>
    <col min="11269" max="11269" width="6.7109375" style="63" customWidth="1"/>
    <col min="11270" max="11270" width="6.85546875" style="63" customWidth="1"/>
    <col min="11271" max="11271" width="6.140625" style="63" customWidth="1"/>
    <col min="11272" max="11272" width="1" style="63" customWidth="1"/>
    <col min="11273" max="11273" width="6.5703125" style="63" customWidth="1"/>
    <col min="11274" max="11274" width="0" style="63" hidden="1" customWidth="1"/>
    <col min="11275" max="11275" width="6.7109375" style="63" customWidth="1"/>
    <col min="11276" max="11519" width="9.7109375" style="63"/>
    <col min="11520" max="11520" width="5.42578125" style="63" customWidth="1"/>
    <col min="11521" max="11521" width="6.7109375" style="63" customWidth="1"/>
    <col min="11522" max="11522" width="8.140625" style="63" customWidth="1"/>
    <col min="11523" max="11523" width="7.140625" style="63" customWidth="1"/>
    <col min="11524" max="11524" width="1" style="63" customWidth="1"/>
    <col min="11525" max="11525" width="6.7109375" style="63" customWidth="1"/>
    <col min="11526" max="11526" width="6.85546875" style="63" customWidth="1"/>
    <col min="11527" max="11527" width="6.140625" style="63" customWidth="1"/>
    <col min="11528" max="11528" width="1" style="63" customWidth="1"/>
    <col min="11529" max="11529" width="6.5703125" style="63" customWidth="1"/>
    <col min="11530" max="11530" width="0" style="63" hidden="1" customWidth="1"/>
    <col min="11531" max="11531" width="6.7109375" style="63" customWidth="1"/>
    <col min="11532" max="11775" width="9.7109375" style="63"/>
    <col min="11776" max="11776" width="5.42578125" style="63" customWidth="1"/>
    <col min="11777" max="11777" width="6.7109375" style="63" customWidth="1"/>
    <col min="11778" max="11778" width="8.140625" style="63" customWidth="1"/>
    <col min="11779" max="11779" width="7.140625" style="63" customWidth="1"/>
    <col min="11780" max="11780" width="1" style="63" customWidth="1"/>
    <col min="11781" max="11781" width="6.7109375" style="63" customWidth="1"/>
    <col min="11782" max="11782" width="6.85546875" style="63" customWidth="1"/>
    <col min="11783" max="11783" width="6.140625" style="63" customWidth="1"/>
    <col min="11784" max="11784" width="1" style="63" customWidth="1"/>
    <col min="11785" max="11785" width="6.5703125" style="63" customWidth="1"/>
    <col min="11786" max="11786" width="0" style="63" hidden="1" customWidth="1"/>
    <col min="11787" max="11787" width="6.7109375" style="63" customWidth="1"/>
    <col min="11788" max="12031" width="9.7109375" style="63"/>
    <col min="12032" max="12032" width="5.42578125" style="63" customWidth="1"/>
    <col min="12033" max="12033" width="6.7109375" style="63" customWidth="1"/>
    <col min="12034" max="12034" width="8.140625" style="63" customWidth="1"/>
    <col min="12035" max="12035" width="7.140625" style="63" customWidth="1"/>
    <col min="12036" max="12036" width="1" style="63" customWidth="1"/>
    <col min="12037" max="12037" width="6.7109375" style="63" customWidth="1"/>
    <col min="12038" max="12038" width="6.85546875" style="63" customWidth="1"/>
    <col min="12039" max="12039" width="6.140625" style="63" customWidth="1"/>
    <col min="12040" max="12040" width="1" style="63" customWidth="1"/>
    <col min="12041" max="12041" width="6.5703125" style="63" customWidth="1"/>
    <col min="12042" max="12042" width="0" style="63" hidden="1" customWidth="1"/>
    <col min="12043" max="12043" width="6.7109375" style="63" customWidth="1"/>
    <col min="12044" max="12287" width="9.7109375" style="63"/>
    <col min="12288" max="12288" width="5.42578125" style="63" customWidth="1"/>
    <col min="12289" max="12289" width="6.7109375" style="63" customWidth="1"/>
    <col min="12290" max="12290" width="8.140625" style="63" customWidth="1"/>
    <col min="12291" max="12291" width="7.140625" style="63" customWidth="1"/>
    <col min="12292" max="12292" width="1" style="63" customWidth="1"/>
    <col min="12293" max="12293" width="6.7109375" style="63" customWidth="1"/>
    <col min="12294" max="12294" width="6.85546875" style="63" customWidth="1"/>
    <col min="12295" max="12295" width="6.140625" style="63" customWidth="1"/>
    <col min="12296" max="12296" width="1" style="63" customWidth="1"/>
    <col min="12297" max="12297" width="6.5703125" style="63" customWidth="1"/>
    <col min="12298" max="12298" width="0" style="63" hidden="1" customWidth="1"/>
    <col min="12299" max="12299" width="6.7109375" style="63" customWidth="1"/>
    <col min="12300" max="12543" width="9.7109375" style="63"/>
    <col min="12544" max="12544" width="5.42578125" style="63" customWidth="1"/>
    <col min="12545" max="12545" width="6.7109375" style="63" customWidth="1"/>
    <col min="12546" max="12546" width="8.140625" style="63" customWidth="1"/>
    <col min="12547" max="12547" width="7.140625" style="63" customWidth="1"/>
    <col min="12548" max="12548" width="1" style="63" customWidth="1"/>
    <col min="12549" max="12549" width="6.7109375" style="63" customWidth="1"/>
    <col min="12550" max="12550" width="6.85546875" style="63" customWidth="1"/>
    <col min="12551" max="12551" width="6.140625" style="63" customWidth="1"/>
    <col min="12552" max="12552" width="1" style="63" customWidth="1"/>
    <col min="12553" max="12553" width="6.5703125" style="63" customWidth="1"/>
    <col min="12554" max="12554" width="0" style="63" hidden="1" customWidth="1"/>
    <col min="12555" max="12555" width="6.7109375" style="63" customWidth="1"/>
    <col min="12556" max="12799" width="9.7109375" style="63"/>
    <col min="12800" max="12800" width="5.42578125" style="63" customWidth="1"/>
    <col min="12801" max="12801" width="6.7109375" style="63" customWidth="1"/>
    <col min="12802" max="12802" width="8.140625" style="63" customWidth="1"/>
    <col min="12803" max="12803" width="7.140625" style="63" customWidth="1"/>
    <col min="12804" max="12804" width="1" style="63" customWidth="1"/>
    <col min="12805" max="12805" width="6.7109375" style="63" customWidth="1"/>
    <col min="12806" max="12806" width="6.85546875" style="63" customWidth="1"/>
    <col min="12807" max="12807" width="6.140625" style="63" customWidth="1"/>
    <col min="12808" max="12808" width="1" style="63" customWidth="1"/>
    <col min="12809" max="12809" width="6.5703125" style="63" customWidth="1"/>
    <col min="12810" max="12810" width="0" style="63" hidden="1" customWidth="1"/>
    <col min="12811" max="12811" width="6.7109375" style="63" customWidth="1"/>
    <col min="12812" max="13055" width="9.7109375" style="63"/>
    <col min="13056" max="13056" width="5.42578125" style="63" customWidth="1"/>
    <col min="13057" max="13057" width="6.7109375" style="63" customWidth="1"/>
    <col min="13058" max="13058" width="8.140625" style="63" customWidth="1"/>
    <col min="13059" max="13059" width="7.140625" style="63" customWidth="1"/>
    <col min="13060" max="13060" width="1" style="63" customWidth="1"/>
    <col min="13061" max="13061" width="6.7109375" style="63" customWidth="1"/>
    <col min="13062" max="13062" width="6.85546875" style="63" customWidth="1"/>
    <col min="13063" max="13063" width="6.140625" style="63" customWidth="1"/>
    <col min="13064" max="13064" width="1" style="63" customWidth="1"/>
    <col min="13065" max="13065" width="6.5703125" style="63" customWidth="1"/>
    <col min="13066" max="13066" width="0" style="63" hidden="1" customWidth="1"/>
    <col min="13067" max="13067" width="6.7109375" style="63" customWidth="1"/>
    <col min="13068" max="13311" width="9.7109375" style="63"/>
    <col min="13312" max="13312" width="5.42578125" style="63" customWidth="1"/>
    <col min="13313" max="13313" width="6.7109375" style="63" customWidth="1"/>
    <col min="13314" max="13314" width="8.140625" style="63" customWidth="1"/>
    <col min="13315" max="13315" width="7.140625" style="63" customWidth="1"/>
    <col min="13316" max="13316" width="1" style="63" customWidth="1"/>
    <col min="13317" max="13317" width="6.7109375" style="63" customWidth="1"/>
    <col min="13318" max="13318" width="6.85546875" style="63" customWidth="1"/>
    <col min="13319" max="13319" width="6.140625" style="63" customWidth="1"/>
    <col min="13320" max="13320" width="1" style="63" customWidth="1"/>
    <col min="13321" max="13321" width="6.5703125" style="63" customWidth="1"/>
    <col min="13322" max="13322" width="0" style="63" hidden="1" customWidth="1"/>
    <col min="13323" max="13323" width="6.7109375" style="63" customWidth="1"/>
    <col min="13324" max="13567" width="9.7109375" style="63"/>
    <col min="13568" max="13568" width="5.42578125" style="63" customWidth="1"/>
    <col min="13569" max="13569" width="6.7109375" style="63" customWidth="1"/>
    <col min="13570" max="13570" width="8.140625" style="63" customWidth="1"/>
    <col min="13571" max="13571" width="7.140625" style="63" customWidth="1"/>
    <col min="13572" max="13572" width="1" style="63" customWidth="1"/>
    <col min="13573" max="13573" width="6.7109375" style="63" customWidth="1"/>
    <col min="13574" max="13574" width="6.85546875" style="63" customWidth="1"/>
    <col min="13575" max="13575" width="6.140625" style="63" customWidth="1"/>
    <col min="13576" max="13576" width="1" style="63" customWidth="1"/>
    <col min="13577" max="13577" width="6.5703125" style="63" customWidth="1"/>
    <col min="13578" max="13578" width="0" style="63" hidden="1" customWidth="1"/>
    <col min="13579" max="13579" width="6.7109375" style="63" customWidth="1"/>
    <col min="13580" max="13823" width="9.7109375" style="63"/>
    <col min="13824" max="13824" width="5.42578125" style="63" customWidth="1"/>
    <col min="13825" max="13825" width="6.7109375" style="63" customWidth="1"/>
    <col min="13826" max="13826" width="8.140625" style="63" customWidth="1"/>
    <col min="13827" max="13827" width="7.140625" style="63" customWidth="1"/>
    <col min="13828" max="13828" width="1" style="63" customWidth="1"/>
    <col min="13829" max="13829" width="6.7109375" style="63" customWidth="1"/>
    <col min="13830" max="13830" width="6.85546875" style="63" customWidth="1"/>
    <col min="13831" max="13831" width="6.140625" style="63" customWidth="1"/>
    <col min="13832" max="13832" width="1" style="63" customWidth="1"/>
    <col min="13833" max="13833" width="6.5703125" style="63" customWidth="1"/>
    <col min="13834" max="13834" width="0" style="63" hidden="1" customWidth="1"/>
    <col min="13835" max="13835" width="6.7109375" style="63" customWidth="1"/>
    <col min="13836" max="14079" width="9.7109375" style="63"/>
    <col min="14080" max="14080" width="5.42578125" style="63" customWidth="1"/>
    <col min="14081" max="14081" width="6.7109375" style="63" customWidth="1"/>
    <col min="14082" max="14082" width="8.140625" style="63" customWidth="1"/>
    <col min="14083" max="14083" width="7.140625" style="63" customWidth="1"/>
    <col min="14084" max="14084" width="1" style="63" customWidth="1"/>
    <col min="14085" max="14085" width="6.7109375" style="63" customWidth="1"/>
    <col min="14086" max="14086" width="6.85546875" style="63" customWidth="1"/>
    <col min="14087" max="14087" width="6.140625" style="63" customWidth="1"/>
    <col min="14088" max="14088" width="1" style="63" customWidth="1"/>
    <col min="14089" max="14089" width="6.5703125" style="63" customWidth="1"/>
    <col min="14090" max="14090" width="0" style="63" hidden="1" customWidth="1"/>
    <col min="14091" max="14091" width="6.7109375" style="63" customWidth="1"/>
    <col min="14092" max="14335" width="9.7109375" style="63"/>
    <col min="14336" max="14336" width="5.42578125" style="63" customWidth="1"/>
    <col min="14337" max="14337" width="6.7109375" style="63" customWidth="1"/>
    <col min="14338" max="14338" width="8.140625" style="63" customWidth="1"/>
    <col min="14339" max="14339" width="7.140625" style="63" customWidth="1"/>
    <col min="14340" max="14340" width="1" style="63" customWidth="1"/>
    <col min="14341" max="14341" width="6.7109375" style="63" customWidth="1"/>
    <col min="14342" max="14342" width="6.85546875" style="63" customWidth="1"/>
    <col min="14343" max="14343" width="6.140625" style="63" customWidth="1"/>
    <col min="14344" max="14344" width="1" style="63" customWidth="1"/>
    <col min="14345" max="14345" width="6.5703125" style="63" customWidth="1"/>
    <col min="14346" max="14346" width="0" style="63" hidden="1" customWidth="1"/>
    <col min="14347" max="14347" width="6.7109375" style="63" customWidth="1"/>
    <col min="14348" max="14591" width="9.7109375" style="63"/>
    <col min="14592" max="14592" width="5.42578125" style="63" customWidth="1"/>
    <col min="14593" max="14593" width="6.7109375" style="63" customWidth="1"/>
    <col min="14594" max="14594" width="8.140625" style="63" customWidth="1"/>
    <col min="14595" max="14595" width="7.140625" style="63" customWidth="1"/>
    <col min="14596" max="14596" width="1" style="63" customWidth="1"/>
    <col min="14597" max="14597" width="6.7109375" style="63" customWidth="1"/>
    <col min="14598" max="14598" width="6.85546875" style="63" customWidth="1"/>
    <col min="14599" max="14599" width="6.140625" style="63" customWidth="1"/>
    <col min="14600" max="14600" width="1" style="63" customWidth="1"/>
    <col min="14601" max="14601" width="6.5703125" style="63" customWidth="1"/>
    <col min="14602" max="14602" width="0" style="63" hidden="1" customWidth="1"/>
    <col min="14603" max="14603" width="6.7109375" style="63" customWidth="1"/>
    <col min="14604" max="14847" width="9.7109375" style="63"/>
    <col min="14848" max="14848" width="5.42578125" style="63" customWidth="1"/>
    <col min="14849" max="14849" width="6.7109375" style="63" customWidth="1"/>
    <col min="14850" max="14850" width="8.140625" style="63" customWidth="1"/>
    <col min="14851" max="14851" width="7.140625" style="63" customWidth="1"/>
    <col min="14852" max="14852" width="1" style="63" customWidth="1"/>
    <col min="14853" max="14853" width="6.7109375" style="63" customWidth="1"/>
    <col min="14854" max="14854" width="6.85546875" style="63" customWidth="1"/>
    <col min="14855" max="14855" width="6.140625" style="63" customWidth="1"/>
    <col min="14856" max="14856" width="1" style="63" customWidth="1"/>
    <col min="14857" max="14857" width="6.5703125" style="63" customWidth="1"/>
    <col min="14858" max="14858" width="0" style="63" hidden="1" customWidth="1"/>
    <col min="14859" max="14859" width="6.7109375" style="63" customWidth="1"/>
    <col min="14860" max="15103" width="9.7109375" style="63"/>
    <col min="15104" max="15104" width="5.42578125" style="63" customWidth="1"/>
    <col min="15105" max="15105" width="6.7109375" style="63" customWidth="1"/>
    <col min="15106" max="15106" width="8.140625" style="63" customWidth="1"/>
    <col min="15107" max="15107" width="7.140625" style="63" customWidth="1"/>
    <col min="15108" max="15108" width="1" style="63" customWidth="1"/>
    <col min="15109" max="15109" width="6.7109375" style="63" customWidth="1"/>
    <col min="15110" max="15110" width="6.85546875" style="63" customWidth="1"/>
    <col min="15111" max="15111" width="6.140625" style="63" customWidth="1"/>
    <col min="15112" max="15112" width="1" style="63" customWidth="1"/>
    <col min="15113" max="15113" width="6.5703125" style="63" customWidth="1"/>
    <col min="15114" max="15114" width="0" style="63" hidden="1" customWidth="1"/>
    <col min="15115" max="15115" width="6.7109375" style="63" customWidth="1"/>
    <col min="15116" max="15359" width="9.7109375" style="63"/>
    <col min="15360" max="15360" width="5.42578125" style="63" customWidth="1"/>
    <col min="15361" max="15361" width="6.7109375" style="63" customWidth="1"/>
    <col min="15362" max="15362" width="8.140625" style="63" customWidth="1"/>
    <col min="15363" max="15363" width="7.140625" style="63" customWidth="1"/>
    <col min="15364" max="15364" width="1" style="63" customWidth="1"/>
    <col min="15365" max="15365" width="6.7109375" style="63" customWidth="1"/>
    <col min="15366" max="15366" width="6.85546875" style="63" customWidth="1"/>
    <col min="15367" max="15367" width="6.140625" style="63" customWidth="1"/>
    <col min="15368" max="15368" width="1" style="63" customWidth="1"/>
    <col min="15369" max="15369" width="6.5703125" style="63" customWidth="1"/>
    <col min="15370" max="15370" width="0" style="63" hidden="1" customWidth="1"/>
    <col min="15371" max="15371" width="6.7109375" style="63" customWidth="1"/>
    <col min="15372" max="15615" width="9.7109375" style="63"/>
    <col min="15616" max="15616" width="5.42578125" style="63" customWidth="1"/>
    <col min="15617" max="15617" width="6.7109375" style="63" customWidth="1"/>
    <col min="15618" max="15618" width="8.140625" style="63" customWidth="1"/>
    <col min="15619" max="15619" width="7.140625" style="63" customWidth="1"/>
    <col min="15620" max="15620" width="1" style="63" customWidth="1"/>
    <col min="15621" max="15621" width="6.7109375" style="63" customWidth="1"/>
    <col min="15622" max="15622" width="6.85546875" style="63" customWidth="1"/>
    <col min="15623" max="15623" width="6.140625" style="63" customWidth="1"/>
    <col min="15624" max="15624" width="1" style="63" customWidth="1"/>
    <col min="15625" max="15625" width="6.5703125" style="63" customWidth="1"/>
    <col min="15626" max="15626" width="0" style="63" hidden="1" customWidth="1"/>
    <col min="15627" max="15627" width="6.7109375" style="63" customWidth="1"/>
    <col min="15628" max="15871" width="9.7109375" style="63"/>
    <col min="15872" max="15872" width="5.42578125" style="63" customWidth="1"/>
    <col min="15873" max="15873" width="6.7109375" style="63" customWidth="1"/>
    <col min="15874" max="15874" width="8.140625" style="63" customWidth="1"/>
    <col min="15875" max="15875" width="7.140625" style="63" customWidth="1"/>
    <col min="15876" max="15876" width="1" style="63" customWidth="1"/>
    <col min="15877" max="15877" width="6.7109375" style="63" customWidth="1"/>
    <col min="15878" max="15878" width="6.85546875" style="63" customWidth="1"/>
    <col min="15879" max="15879" width="6.140625" style="63" customWidth="1"/>
    <col min="15880" max="15880" width="1" style="63" customWidth="1"/>
    <col min="15881" max="15881" width="6.5703125" style="63" customWidth="1"/>
    <col min="15882" max="15882" width="0" style="63" hidden="1" customWidth="1"/>
    <col min="15883" max="15883" width="6.7109375" style="63" customWidth="1"/>
    <col min="15884" max="16127" width="9.7109375" style="63"/>
    <col min="16128" max="16128" width="5.42578125" style="63" customWidth="1"/>
    <col min="16129" max="16129" width="6.7109375" style="63" customWidth="1"/>
    <col min="16130" max="16130" width="8.140625" style="63" customWidth="1"/>
    <col min="16131" max="16131" width="7.140625" style="63" customWidth="1"/>
    <col min="16132" max="16132" width="1" style="63" customWidth="1"/>
    <col min="16133" max="16133" width="6.7109375" style="63" customWidth="1"/>
    <col min="16134" max="16134" width="6.85546875" style="63" customWidth="1"/>
    <col min="16135" max="16135" width="6.140625" style="63" customWidth="1"/>
    <col min="16136" max="16136" width="1" style="63" customWidth="1"/>
    <col min="16137" max="16137" width="6.5703125" style="63" customWidth="1"/>
    <col min="16138" max="16138" width="0" style="63" hidden="1" customWidth="1"/>
    <col min="16139" max="16139" width="6.7109375" style="63" customWidth="1"/>
    <col min="16140" max="16384" width="9.7109375" style="63"/>
  </cols>
  <sheetData>
    <row r="1" spans="1:13" s="140" customFormat="1" ht="13.5" x14ac:dyDescent="0.25">
      <c r="A1" s="429" t="s">
        <v>203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</row>
    <row r="2" spans="1:13" s="140" customFormat="1" ht="11.1" customHeight="1" x14ac:dyDescent="0.25">
      <c r="A2" s="238" t="s">
        <v>156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</row>
    <row r="3" spans="1:13" ht="5.0999999999999996" customHeight="1" x14ac:dyDescent="0.25">
      <c r="A3" s="64"/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3" ht="17.25" customHeight="1" x14ac:dyDescent="0.25">
      <c r="A4" s="427" t="s">
        <v>9</v>
      </c>
      <c r="B4" s="165" t="s">
        <v>227</v>
      </c>
      <c r="C4" s="166"/>
      <c r="D4" s="166"/>
      <c r="E4" s="167"/>
      <c r="F4" s="166" t="s">
        <v>16</v>
      </c>
      <c r="G4" s="166"/>
      <c r="H4" s="166"/>
      <c r="I4" s="167"/>
      <c r="J4" s="166" t="s">
        <v>17</v>
      </c>
      <c r="K4" s="166"/>
      <c r="L4" s="143"/>
      <c r="M4" s="143"/>
    </row>
    <row r="5" spans="1:13" ht="22.5" customHeight="1" x14ac:dyDescent="0.25">
      <c r="A5" s="428"/>
      <c r="B5" s="168" t="s">
        <v>0</v>
      </c>
      <c r="C5" s="169" t="s">
        <v>18</v>
      </c>
      <c r="D5" s="170" t="s">
        <v>19</v>
      </c>
      <c r="E5" s="170"/>
      <c r="F5" s="170" t="s">
        <v>0</v>
      </c>
      <c r="G5" s="169" t="s">
        <v>18</v>
      </c>
      <c r="H5" s="170" t="s">
        <v>19</v>
      </c>
      <c r="I5" s="170"/>
      <c r="J5" s="170" t="s">
        <v>0</v>
      </c>
      <c r="K5" s="170" t="s">
        <v>19</v>
      </c>
      <c r="L5" s="143"/>
      <c r="M5" s="143"/>
    </row>
    <row r="6" spans="1:13" ht="9.9499999999999993" hidden="1" customHeight="1" x14ac:dyDescent="0.25">
      <c r="A6" s="171">
        <v>1993</v>
      </c>
      <c r="B6" s="172">
        <v>8311.3508000000002</v>
      </c>
      <c r="C6" s="172">
        <v>5706.9547000000002</v>
      </c>
      <c r="D6" s="172">
        <v>2604.3960999999999</v>
      </c>
      <c r="E6" s="172"/>
      <c r="F6" s="172">
        <v>7751.8271000000004</v>
      </c>
      <c r="G6" s="172">
        <v>5706.9547000000002</v>
      </c>
      <c r="H6" s="172">
        <v>2044.8724</v>
      </c>
      <c r="I6" s="172"/>
      <c r="J6" s="172">
        <v>559.52369999999996</v>
      </c>
      <c r="K6" s="172">
        <v>559.52369999999996</v>
      </c>
      <c r="L6" s="143"/>
      <c r="M6" s="143"/>
    </row>
    <row r="7" spans="1:13" ht="9.75" hidden="1" customHeight="1" x14ac:dyDescent="0.25">
      <c r="A7" s="171">
        <v>1998</v>
      </c>
      <c r="B7" s="172">
        <v>14008.5</v>
      </c>
      <c r="C7" s="172">
        <v>7755.8</v>
      </c>
      <c r="D7" s="172">
        <v>6252.7</v>
      </c>
      <c r="E7" s="172"/>
      <c r="F7" s="172">
        <v>9878.6</v>
      </c>
      <c r="G7" s="172">
        <v>7755.8</v>
      </c>
      <c r="H7" s="172">
        <v>2122.8000000000002</v>
      </c>
      <c r="I7" s="172"/>
      <c r="J7" s="172">
        <v>4129.8999999999996</v>
      </c>
      <c r="K7" s="172">
        <v>4129.8999999999996</v>
      </c>
      <c r="L7" s="143"/>
      <c r="M7" s="143"/>
    </row>
    <row r="8" spans="1:13" ht="9.75" hidden="1" customHeight="1" x14ac:dyDescent="0.25">
      <c r="A8" s="171">
        <v>1999</v>
      </c>
      <c r="B8" s="172">
        <v>14592</v>
      </c>
      <c r="C8" s="172">
        <v>8072</v>
      </c>
      <c r="D8" s="172">
        <v>6520</v>
      </c>
      <c r="E8" s="172"/>
      <c r="F8" s="172">
        <v>10199</v>
      </c>
      <c r="G8" s="172">
        <v>8072</v>
      </c>
      <c r="H8" s="172">
        <v>2127</v>
      </c>
      <c r="I8" s="172"/>
      <c r="J8" s="172">
        <v>4393</v>
      </c>
      <c r="K8" s="172">
        <v>4393</v>
      </c>
      <c r="L8" s="143"/>
      <c r="M8" s="143"/>
    </row>
    <row r="9" spans="1:13" ht="9.75" hidden="1" customHeight="1" x14ac:dyDescent="0.25">
      <c r="A9" s="173">
        <v>2000</v>
      </c>
      <c r="B9" s="172">
        <v>15545.569203999999</v>
      </c>
      <c r="C9" s="172">
        <v>8406.8516039999995</v>
      </c>
      <c r="D9" s="172">
        <v>7138.7175999999999</v>
      </c>
      <c r="E9" s="172"/>
      <c r="F9" s="172">
        <v>10763.243082999999</v>
      </c>
      <c r="G9" s="172">
        <v>8406.8516039999995</v>
      </c>
      <c r="H9" s="172">
        <v>2356.3914789999999</v>
      </c>
      <c r="I9" s="172"/>
      <c r="J9" s="172">
        <v>4782.3261210000001</v>
      </c>
      <c r="K9" s="172">
        <v>4782.3261210000001</v>
      </c>
      <c r="L9" s="143"/>
      <c r="M9" s="143"/>
    </row>
    <row r="10" spans="1:13" ht="9.75" hidden="1" customHeight="1" x14ac:dyDescent="0.25">
      <c r="A10" s="173">
        <v>2001</v>
      </c>
      <c r="B10" s="172">
        <v>16628.8</v>
      </c>
      <c r="C10" s="172">
        <v>8654.9</v>
      </c>
      <c r="D10" s="172">
        <v>7973.9</v>
      </c>
      <c r="E10" s="172"/>
      <c r="F10" s="172">
        <v>10522.4</v>
      </c>
      <c r="G10" s="172">
        <v>8654.9</v>
      </c>
      <c r="H10" s="172">
        <v>1867.5</v>
      </c>
      <c r="I10" s="172"/>
      <c r="J10" s="172">
        <v>6106.4</v>
      </c>
      <c r="K10" s="172">
        <v>6106.4</v>
      </c>
      <c r="L10" s="143"/>
      <c r="M10" s="143"/>
    </row>
    <row r="11" spans="1:13" ht="9.75" hidden="1" customHeight="1" x14ac:dyDescent="0.25">
      <c r="A11" s="173">
        <v>2002</v>
      </c>
      <c r="B11" s="172">
        <v>17605.325913847999</v>
      </c>
      <c r="C11" s="172">
        <v>9221.8888070000012</v>
      </c>
      <c r="D11" s="172">
        <v>8383.4371068479995</v>
      </c>
      <c r="E11" s="172"/>
      <c r="F11" s="172">
        <v>11113.547163000001</v>
      </c>
      <c r="G11" s="172">
        <v>9221.8888070000012</v>
      </c>
      <c r="H11" s="172">
        <v>1891.6583559999997</v>
      </c>
      <c r="I11" s="172"/>
      <c r="J11" s="172">
        <v>6491.7787508479996</v>
      </c>
      <c r="K11" s="172">
        <v>6491.7787508479996</v>
      </c>
      <c r="L11" s="143"/>
      <c r="M11" s="143"/>
    </row>
    <row r="12" spans="1:13" ht="12" hidden="1" customHeight="1" x14ac:dyDescent="0.25">
      <c r="A12" s="173">
        <v>2003</v>
      </c>
      <c r="B12" s="172">
        <v>18375.33541</v>
      </c>
      <c r="C12" s="172">
        <v>9610.7902890000005</v>
      </c>
      <c r="D12" s="172">
        <v>8764.545121000001</v>
      </c>
      <c r="E12" s="172"/>
      <c r="F12" s="172">
        <v>11303.613573000001</v>
      </c>
      <c r="G12" s="172">
        <v>9610.7902890000005</v>
      </c>
      <c r="H12" s="172">
        <v>1692.8232840000001</v>
      </c>
      <c r="I12" s="172"/>
      <c r="J12" s="172">
        <v>7071.721837000001</v>
      </c>
      <c r="K12" s="172">
        <v>7071.721837000001</v>
      </c>
      <c r="L12" s="143"/>
      <c r="M12" s="143"/>
    </row>
    <row r="13" spans="1:13" ht="11.25" hidden="1" customHeight="1" x14ac:dyDescent="0.25">
      <c r="A13" s="173">
        <v>2004</v>
      </c>
      <c r="B13" s="174">
        <v>19640.651109999999</v>
      </c>
      <c r="C13" s="174">
        <v>10352.511363000001</v>
      </c>
      <c r="D13" s="174">
        <v>9288.1397469999993</v>
      </c>
      <c r="E13" s="174"/>
      <c r="F13" s="174">
        <v>12001.305316000002</v>
      </c>
      <c r="G13" s="174">
        <v>10352.511363000001</v>
      </c>
      <c r="H13" s="174">
        <v>1648.7939530000001</v>
      </c>
      <c r="I13" s="174"/>
      <c r="J13" s="174">
        <v>7639.3457939999998</v>
      </c>
      <c r="K13" s="174">
        <v>7639.3457939999998</v>
      </c>
      <c r="L13" s="143"/>
      <c r="M13" s="143"/>
    </row>
    <row r="14" spans="1:13" ht="11.25" hidden="1" customHeight="1" x14ac:dyDescent="0.25">
      <c r="A14" s="173">
        <v>2005</v>
      </c>
      <c r="B14" s="174">
        <v>20701.38288022222</v>
      </c>
      <c r="C14" s="174">
        <v>11150.106846222219</v>
      </c>
      <c r="D14" s="174">
        <v>9551.2760340000023</v>
      </c>
      <c r="E14" s="174"/>
      <c r="F14" s="174">
        <v>12914.287800222219</v>
      </c>
      <c r="G14" s="174">
        <v>11150.106846222219</v>
      </c>
      <c r="H14" s="174">
        <v>1764.1809539999999</v>
      </c>
      <c r="I14" s="174"/>
      <c r="J14" s="174">
        <v>7787.0950800000019</v>
      </c>
      <c r="K14" s="174">
        <v>7787.0950800000019</v>
      </c>
      <c r="L14" s="143"/>
      <c r="M14" s="143"/>
    </row>
    <row r="15" spans="1:13" ht="11.25" hidden="1" customHeight="1" x14ac:dyDescent="0.25">
      <c r="A15" s="173">
        <v>2006</v>
      </c>
      <c r="B15" s="174">
        <v>22290.038327000002</v>
      </c>
      <c r="C15" s="174">
        <v>12169.514938</v>
      </c>
      <c r="D15" s="174">
        <v>10120.523389</v>
      </c>
      <c r="E15" s="174"/>
      <c r="F15" s="174">
        <v>14043.638327000001</v>
      </c>
      <c r="G15" s="174">
        <v>12169.514938</v>
      </c>
      <c r="H15" s="174">
        <v>1874.1233890000001</v>
      </c>
      <c r="I15" s="174"/>
      <c r="J15" s="174">
        <v>8246.4</v>
      </c>
      <c r="K15" s="174">
        <v>8246.4</v>
      </c>
      <c r="L15" s="143"/>
      <c r="M15" s="143"/>
    </row>
    <row r="16" spans="1:13" ht="11.25" hidden="1" customHeight="1" x14ac:dyDescent="0.25">
      <c r="A16" s="173">
        <v>2007</v>
      </c>
      <c r="B16" s="174">
        <f>SUM(C16:D16)</f>
        <v>24721.748553000001</v>
      </c>
      <c r="C16" s="174">
        <f>G16</f>
        <v>13346.184469</v>
      </c>
      <c r="D16" s="174">
        <f t="shared" ref="D16:D22" si="0">H16+K16</f>
        <v>11375.564084000001</v>
      </c>
      <c r="E16" s="174"/>
      <c r="F16" s="174">
        <v>15032.180855000001</v>
      </c>
      <c r="G16" s="174">
        <v>13346.184469</v>
      </c>
      <c r="H16" s="174">
        <v>1685.996386</v>
      </c>
      <c r="I16" s="174"/>
      <c r="J16" s="174">
        <v>9689.6</v>
      </c>
      <c r="K16" s="174">
        <v>9689.5676980000007</v>
      </c>
      <c r="L16" s="143"/>
      <c r="M16" s="143"/>
    </row>
    <row r="17" spans="1:13" ht="24" hidden="1" customHeight="1" x14ac:dyDescent="0.25">
      <c r="A17" s="173">
        <v>2008</v>
      </c>
      <c r="B17" s="174">
        <f t="shared" ref="B17:B24" si="1">SUM(C17:D17)</f>
        <v>26964.414596000002</v>
      </c>
      <c r="C17" s="174">
        <f t="shared" ref="C17:C22" si="2">G17</f>
        <v>14569.444074000003</v>
      </c>
      <c r="D17" s="174">
        <f t="shared" si="0"/>
        <v>12394.970522</v>
      </c>
      <c r="E17" s="174"/>
      <c r="F17" s="174">
        <v>16297.176545000002</v>
      </c>
      <c r="G17" s="174">
        <v>14569.444074000003</v>
      </c>
      <c r="H17" s="174">
        <v>1727.7324710000003</v>
      </c>
      <c r="I17" s="174"/>
      <c r="J17" s="174">
        <v>10667.2</v>
      </c>
      <c r="K17" s="174">
        <v>10667.238051</v>
      </c>
      <c r="L17" s="143"/>
      <c r="M17" s="143"/>
    </row>
    <row r="18" spans="1:13" ht="26.25" hidden="1" customHeight="1" x14ac:dyDescent="0.25">
      <c r="A18" s="173">
        <v>2009</v>
      </c>
      <c r="B18" s="151">
        <f t="shared" si="1"/>
        <v>27087.005776999998</v>
      </c>
      <c r="C18" s="151">
        <f t="shared" si="2"/>
        <v>15204.704771999999</v>
      </c>
      <c r="D18" s="151">
        <f t="shared" si="0"/>
        <v>11882.301004999999</v>
      </c>
      <c r="E18" s="151"/>
      <c r="F18" s="151">
        <v>17000.664144999999</v>
      </c>
      <c r="G18" s="151">
        <v>15204.704771999999</v>
      </c>
      <c r="H18" s="151">
        <v>1795.9593729999999</v>
      </c>
      <c r="I18" s="151"/>
      <c r="J18" s="151">
        <v>10086.299999999999</v>
      </c>
      <c r="K18" s="151">
        <v>10086.341632</v>
      </c>
      <c r="L18" s="175"/>
      <c r="M18" s="175"/>
    </row>
    <row r="19" spans="1:13" ht="21.6" hidden="1" customHeight="1" x14ac:dyDescent="0.25">
      <c r="A19" s="176">
        <v>2010</v>
      </c>
      <c r="B19" s="177">
        <f t="shared" si="1"/>
        <v>29436.174529</v>
      </c>
      <c r="C19" s="151">
        <f t="shared" si="2"/>
        <v>16430.849999999999</v>
      </c>
      <c r="D19" s="151">
        <f t="shared" si="0"/>
        <v>13005.324529000001</v>
      </c>
      <c r="E19" s="151"/>
      <c r="F19" s="151">
        <v>18195.350569000002</v>
      </c>
      <c r="G19" s="151">
        <v>16430.849999999999</v>
      </c>
      <c r="H19" s="151">
        <v>1764.4745290000001</v>
      </c>
      <c r="I19" s="151"/>
      <c r="J19" s="151">
        <v>11240.85</v>
      </c>
      <c r="K19" s="151">
        <v>11240.85</v>
      </c>
      <c r="L19" s="143"/>
      <c r="M19" s="143"/>
    </row>
    <row r="20" spans="1:13" ht="21.6" hidden="1" customHeight="1" x14ac:dyDescent="0.25">
      <c r="A20" s="176">
        <v>2011</v>
      </c>
      <c r="B20" s="151">
        <f t="shared" si="1"/>
        <v>31817.954281999999</v>
      </c>
      <c r="C20" s="151">
        <f t="shared" si="2"/>
        <v>17889.16</v>
      </c>
      <c r="D20" s="151">
        <f t="shared" si="0"/>
        <v>13928.794281999999</v>
      </c>
      <c r="E20" s="151"/>
      <c r="F20" s="151">
        <v>19750.64</v>
      </c>
      <c r="G20" s="151">
        <v>17889.16</v>
      </c>
      <c r="H20" s="151">
        <v>1861.4841750000001</v>
      </c>
      <c r="I20" s="151"/>
      <c r="J20" s="151">
        <v>12067.310106999999</v>
      </c>
      <c r="K20" s="151">
        <v>12067.310106999999</v>
      </c>
      <c r="L20" s="143"/>
      <c r="M20" s="143"/>
    </row>
    <row r="21" spans="1:13" ht="20.100000000000001" customHeight="1" x14ac:dyDescent="0.25">
      <c r="A21" s="176">
        <v>2012</v>
      </c>
      <c r="B21" s="151">
        <f t="shared" si="1"/>
        <v>33648.185935000001</v>
      </c>
      <c r="C21" s="151">
        <f t="shared" si="2"/>
        <v>18962.169935999998</v>
      </c>
      <c r="D21" s="151">
        <f t="shared" si="0"/>
        <v>14686.015998999999</v>
      </c>
      <c r="E21" s="151"/>
      <c r="F21" s="151">
        <v>20947.325445000002</v>
      </c>
      <c r="G21" s="151">
        <v>18962.169935999998</v>
      </c>
      <c r="H21" s="151">
        <v>1985.1254449999999</v>
      </c>
      <c r="I21" s="151"/>
      <c r="J21" s="151">
        <v>12700.9</v>
      </c>
      <c r="K21" s="151">
        <v>12700.890554</v>
      </c>
      <c r="L21" s="143"/>
      <c r="M21" s="143"/>
    </row>
    <row r="22" spans="1:13" ht="20.100000000000001" customHeight="1" x14ac:dyDescent="0.25">
      <c r="A22" s="176">
        <v>2013</v>
      </c>
      <c r="B22" s="151">
        <f t="shared" si="1"/>
        <v>35609.652699999999</v>
      </c>
      <c r="C22" s="151">
        <f t="shared" si="2"/>
        <v>19881.575264999999</v>
      </c>
      <c r="D22" s="151">
        <f t="shared" si="0"/>
        <v>15728.077434999999</v>
      </c>
      <c r="E22" s="151"/>
      <c r="F22" s="151">
        <v>21935</v>
      </c>
      <c r="G22" s="151">
        <v>19881.575264999999</v>
      </c>
      <c r="H22" s="151">
        <v>2053.9052120000001</v>
      </c>
      <c r="I22" s="151"/>
      <c r="J22" s="151">
        <v>13674.2</v>
      </c>
      <c r="K22" s="151">
        <v>13674.172223</v>
      </c>
      <c r="L22" s="143"/>
      <c r="M22" s="143"/>
    </row>
    <row r="23" spans="1:13" ht="20.100000000000001" customHeight="1" x14ac:dyDescent="0.25">
      <c r="A23" s="176">
        <v>2014</v>
      </c>
      <c r="B23" s="151">
        <f t="shared" si="1"/>
        <v>37327.776994197113</v>
      </c>
      <c r="C23" s="151">
        <v>20763.971397291498</v>
      </c>
      <c r="D23" s="151">
        <v>16563.805596905615</v>
      </c>
      <c r="E23" s="151"/>
      <c r="F23" s="151">
        <v>22782</v>
      </c>
      <c r="G23" s="151">
        <v>20763.971397291498</v>
      </c>
      <c r="H23" s="151">
        <v>2018.000596105617</v>
      </c>
      <c r="I23" s="151"/>
      <c r="J23" s="151">
        <v>14545.8</v>
      </c>
      <c r="K23" s="151">
        <v>14545.805000799999</v>
      </c>
      <c r="L23" s="143"/>
      <c r="M23" s="143"/>
    </row>
    <row r="24" spans="1:13" ht="20.100000000000001" customHeight="1" x14ac:dyDescent="0.25">
      <c r="A24" s="176">
        <v>2015</v>
      </c>
      <c r="B24" s="151">
        <f t="shared" si="1"/>
        <v>39774.7499828</v>
      </c>
      <c r="C24" s="151">
        <v>21493.062699999999</v>
      </c>
      <c r="D24" s="151">
        <v>18281.687282800001</v>
      </c>
      <c r="E24" s="151"/>
      <c r="F24" s="151">
        <v>23494.038699999997</v>
      </c>
      <c r="G24" s="151">
        <v>21493.062699999999</v>
      </c>
      <c r="H24" s="151">
        <v>2000.9759999999997</v>
      </c>
      <c r="I24" s="151"/>
      <c r="J24" s="151">
        <v>16280.711282800001</v>
      </c>
      <c r="K24" s="151">
        <v>16280.711282800001</v>
      </c>
      <c r="L24" s="143"/>
      <c r="M24" s="143"/>
    </row>
    <row r="25" spans="1:13" ht="20.100000000000001" customHeight="1" x14ac:dyDescent="0.25">
      <c r="A25" s="176">
        <v>2016</v>
      </c>
      <c r="B25" s="151">
        <f>SUM(C25:D25)</f>
        <v>43366.999110699835</v>
      </c>
      <c r="C25" s="151">
        <v>20865.2025809999</v>
      </c>
      <c r="D25" s="151">
        <v>22501.796529699939</v>
      </c>
      <c r="E25" s="151"/>
      <c r="F25" s="151">
        <f>SUM(G25:H25)</f>
        <v>22886.332353999896</v>
      </c>
      <c r="G25" s="151">
        <v>20865.2025809999</v>
      </c>
      <c r="H25" s="151">
        <v>2021.1297729999974</v>
      </c>
      <c r="I25" s="151"/>
      <c r="J25" s="151">
        <f>K25</f>
        <v>20480.666756699942</v>
      </c>
      <c r="K25" s="151">
        <v>20480.666756699942</v>
      </c>
      <c r="L25" s="143"/>
      <c r="M25" s="143"/>
    </row>
    <row r="26" spans="1:13" ht="20.100000000000001" customHeight="1" x14ac:dyDescent="0.25">
      <c r="A26" s="176">
        <v>2017</v>
      </c>
      <c r="B26" s="151">
        <v>44223.252817270433</v>
      </c>
      <c r="C26" s="151">
        <v>19466.014226120446</v>
      </c>
      <c r="D26" s="151">
        <v>24757.238591149991</v>
      </c>
      <c r="E26" s="151"/>
      <c r="F26" s="151">
        <v>22399.543247370453</v>
      </c>
      <c r="G26" s="151">
        <v>19466.014226120446</v>
      </c>
      <c r="H26" s="151">
        <v>2933.5290212500076</v>
      </c>
      <c r="I26" s="151"/>
      <c r="J26" s="151">
        <f>K26</f>
        <v>21823.709569899984</v>
      </c>
      <c r="K26" s="151">
        <v>21823.709569899984</v>
      </c>
      <c r="L26" s="143"/>
      <c r="M26" s="143"/>
    </row>
    <row r="27" spans="1:13" ht="20.100000000000001" customHeight="1" x14ac:dyDescent="0.25">
      <c r="A27" s="176">
        <v>2018</v>
      </c>
      <c r="B27" s="151">
        <v>45868.476154900003</v>
      </c>
      <c r="C27" s="151">
        <v>19149.967832780123</v>
      </c>
      <c r="D27" s="151">
        <v>26717.820009409941</v>
      </c>
      <c r="E27" s="151"/>
      <c r="F27" s="151">
        <v>22073.609927900001</v>
      </c>
      <c r="G27" s="151">
        <v>19149.967832780123</v>
      </c>
      <c r="H27" s="151">
        <v>2923.9069576099951</v>
      </c>
      <c r="I27" s="151"/>
      <c r="J27" s="151">
        <f>K27</f>
        <v>23793.913051799947</v>
      </c>
      <c r="K27" s="151">
        <v>23793.913051799947</v>
      </c>
      <c r="L27" s="143"/>
      <c r="M27" s="143"/>
    </row>
    <row r="28" spans="1:13" ht="20.100000000000001" customHeight="1" x14ac:dyDescent="0.25">
      <c r="A28" s="176">
        <v>2019</v>
      </c>
      <c r="B28" s="151">
        <f>SUM(C28:D28)</f>
        <v>47420.737911999997</v>
      </c>
      <c r="C28" s="178">
        <v>19137.950690000001</v>
      </c>
      <c r="D28" s="178">
        <v>28282.787221999999</v>
      </c>
      <c r="E28" s="178"/>
      <c r="F28" s="178">
        <f>SUM(G28:H28)</f>
        <v>22355.024662000003</v>
      </c>
      <c r="G28" s="178">
        <v>19137.950690000001</v>
      </c>
      <c r="H28" s="178">
        <v>3217.0739720000001</v>
      </c>
      <c r="I28" s="178"/>
      <c r="J28" s="178">
        <v>25066</v>
      </c>
      <c r="K28" s="178">
        <v>25065.713250000001</v>
      </c>
      <c r="L28" s="179">
        <v>25147.980367000004</v>
      </c>
    </row>
    <row r="29" spans="1:13" ht="20.100000000000001" customHeight="1" x14ac:dyDescent="0.25">
      <c r="A29" s="176">
        <v>2020</v>
      </c>
      <c r="B29" s="151">
        <f>SUM(C29:D29)</f>
        <v>43751.069368150056</v>
      </c>
      <c r="C29" s="178">
        <v>17893.830867649987</v>
      </c>
      <c r="D29" s="178">
        <v>25857.238500500072</v>
      </c>
      <c r="E29" s="178"/>
      <c r="F29" s="178">
        <f t="shared" ref="F29:F32" si="3">SUM(G29:H29)</f>
        <v>20893.361044550002</v>
      </c>
      <c r="G29" s="178">
        <v>17893.830867649987</v>
      </c>
      <c r="H29" s="178">
        <v>2999.530176900013</v>
      </c>
      <c r="I29" s="178"/>
      <c r="J29" s="178">
        <f>K29</f>
        <v>22857.708323600058</v>
      </c>
      <c r="K29" s="178">
        <v>22857.708323600058</v>
      </c>
      <c r="L29" s="179"/>
    </row>
    <row r="30" spans="1:13" ht="20.100000000000001" customHeight="1" x14ac:dyDescent="0.25">
      <c r="A30" s="176">
        <v>2021</v>
      </c>
      <c r="B30" s="151">
        <f>SUM(C30:D30)</f>
        <v>48053.743993019503</v>
      </c>
      <c r="C30" s="178">
        <v>18372.038264519608</v>
      </c>
      <c r="D30" s="178">
        <v>29681.705728499895</v>
      </c>
      <c r="E30" s="180"/>
      <c r="F30" s="178">
        <f>SUM(G30:H30)</f>
        <v>21959.303937619599</v>
      </c>
      <c r="G30" s="178">
        <v>18372.038264519608</v>
      </c>
      <c r="H30" s="178">
        <v>3587.2656730999915</v>
      </c>
      <c r="I30" s="180"/>
      <c r="J30" s="178">
        <f t="shared" ref="J30:J32" si="4">K30</f>
        <v>26094.440055399904</v>
      </c>
      <c r="K30" s="178">
        <v>26094.440055399904</v>
      </c>
      <c r="L30" s="181"/>
    </row>
    <row r="31" spans="1:13" ht="20.100000000000001" customHeight="1" x14ac:dyDescent="0.25">
      <c r="A31" s="176">
        <v>2022</v>
      </c>
      <c r="B31" s="151">
        <f t="shared" ref="B31" si="5">SUM(C31:D31)</f>
        <v>50433.086427910472</v>
      </c>
      <c r="C31" s="178">
        <v>18638.218120910526</v>
      </c>
      <c r="D31" s="178">
        <v>31794.868306999946</v>
      </c>
      <c r="E31" s="180"/>
      <c r="F31" s="178">
        <f t="shared" ref="F31" si="6">SUM(G31:H31)</f>
        <v>22653.615047510535</v>
      </c>
      <c r="G31" s="178">
        <v>18638.218120910526</v>
      </c>
      <c r="H31" s="178">
        <v>4015.3969266000108</v>
      </c>
      <c r="I31" s="180"/>
      <c r="J31" s="178">
        <f>K31</f>
        <v>27779.471380399937</v>
      </c>
      <c r="K31" s="178">
        <v>27779.471380399937</v>
      </c>
      <c r="L31" s="181"/>
    </row>
    <row r="32" spans="1:13" ht="20.100000000000001" customHeight="1" x14ac:dyDescent="0.25">
      <c r="A32" s="176" t="s">
        <v>196</v>
      </c>
      <c r="B32" s="151">
        <f t="shared" ref="B32" si="7">SUM(C32:D32)</f>
        <v>52614.903702099997</v>
      </c>
      <c r="C32" s="178">
        <v>19417.439759700002</v>
      </c>
      <c r="D32" s="178">
        <v>33197.463942399998</v>
      </c>
      <c r="E32" s="180"/>
      <c r="F32" s="178">
        <f t="shared" si="3"/>
        <v>23859.810976000001</v>
      </c>
      <c r="G32" s="178">
        <v>19417.439759700002</v>
      </c>
      <c r="H32" s="178">
        <v>4442.3712163</v>
      </c>
      <c r="I32" s="180"/>
      <c r="J32" s="178">
        <f t="shared" si="4"/>
        <v>28755.0927261</v>
      </c>
      <c r="K32" s="178">
        <v>28755.0927261</v>
      </c>
      <c r="L32" s="181"/>
    </row>
    <row r="33" spans="1:13" ht="5.0999999999999996" customHeight="1" x14ac:dyDescent="0.25">
      <c r="A33" s="182"/>
      <c r="B33" s="183"/>
      <c r="C33" s="184"/>
      <c r="D33" s="184"/>
      <c r="E33" s="184"/>
      <c r="F33" s="184"/>
      <c r="G33" s="184"/>
      <c r="H33" s="184"/>
      <c r="I33" s="184"/>
      <c r="J33" s="184"/>
      <c r="K33" s="184"/>
      <c r="L33" s="143"/>
      <c r="M33" s="143"/>
    </row>
    <row r="34" spans="1:13" s="3" customFormat="1" ht="9" customHeight="1" x14ac:dyDescent="0.15">
      <c r="A34" s="423" t="s">
        <v>253</v>
      </c>
      <c r="B34" s="423"/>
      <c r="C34" s="423"/>
      <c r="D34" s="423"/>
      <c r="E34" s="423"/>
      <c r="F34" s="423"/>
      <c r="G34" s="423"/>
      <c r="H34" s="423"/>
      <c r="I34" s="423"/>
      <c r="J34" s="423"/>
      <c r="K34" s="423"/>
    </row>
    <row r="35" spans="1:13" s="3" customFormat="1" ht="9.75" customHeight="1" x14ac:dyDescent="0.15">
      <c r="A35" s="370" t="s">
        <v>254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</row>
    <row r="36" spans="1:13" x14ac:dyDescent="0.25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</row>
  </sheetData>
  <mergeCells count="3">
    <mergeCell ref="A4:A5"/>
    <mergeCell ref="A1:K1"/>
    <mergeCell ref="A34:K3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AT80"/>
  <sheetViews>
    <sheetView zoomScaleNormal="100" workbookViewId="0">
      <selection sqref="A1:AS1"/>
    </sheetView>
  </sheetViews>
  <sheetFormatPr baseColWidth="10" defaultColWidth="9.7109375" defaultRowHeight="12.75" x14ac:dyDescent="0.25"/>
  <cols>
    <col min="1" max="1" width="25.85546875" style="39" customWidth="1"/>
    <col min="2" max="2" width="6.85546875" style="39" hidden="1" customWidth="1"/>
    <col min="3" max="3" width="0.85546875" style="39" hidden="1" customWidth="1"/>
    <col min="4" max="4" width="6" style="39" hidden="1" customWidth="1"/>
    <col min="5" max="5" width="6.5703125" style="39" hidden="1" customWidth="1"/>
    <col min="6" max="6" width="7.140625" style="39" hidden="1" customWidth="1"/>
    <col min="7" max="7" width="0.85546875" style="39" hidden="1" customWidth="1"/>
    <col min="8" max="8" width="6" style="39" hidden="1" customWidth="1"/>
    <col min="9" max="9" width="6.5703125" style="39" hidden="1" customWidth="1"/>
    <col min="10" max="10" width="7.7109375" style="39" hidden="1" customWidth="1"/>
    <col min="11" max="11" width="1.5703125" style="39" hidden="1" customWidth="1"/>
    <col min="12" max="13" width="6.7109375" style="39" hidden="1" customWidth="1"/>
    <col min="14" max="14" width="7.7109375" style="39" hidden="1" customWidth="1"/>
    <col min="15" max="15" width="1.5703125" style="39" hidden="1" customWidth="1"/>
    <col min="16" max="16" width="7.5703125" style="39" hidden="1" customWidth="1"/>
    <col min="17" max="17" width="7.85546875" style="39" hidden="1" customWidth="1"/>
    <col min="18" max="18" width="7.7109375" style="39" hidden="1" customWidth="1"/>
    <col min="19" max="19" width="1.5703125" style="39" hidden="1" customWidth="1"/>
    <col min="20" max="21" width="7.5703125" style="39" hidden="1" customWidth="1"/>
    <col min="22" max="22" width="7.7109375" style="39" hidden="1" customWidth="1"/>
    <col min="23" max="23" width="1.5703125" style="39" hidden="1" customWidth="1"/>
    <col min="24" max="25" width="7.5703125" style="39" hidden="1" customWidth="1"/>
    <col min="26" max="26" width="0" style="39" hidden="1" customWidth="1"/>
    <col min="27" max="27" width="2.42578125" style="39" hidden="1" customWidth="1"/>
    <col min="28" max="29" width="0" style="39" hidden="1" customWidth="1"/>
    <col min="30" max="30" width="10.28515625" style="39" hidden="1" customWidth="1"/>
    <col min="31" max="31" width="2.42578125" style="39" hidden="1" customWidth="1"/>
    <col min="32" max="34" width="10.28515625" style="39" hidden="1" customWidth="1"/>
    <col min="35" max="35" width="2.42578125" style="39" hidden="1" customWidth="1"/>
    <col min="36" max="37" width="10.28515625" style="39" hidden="1" customWidth="1"/>
    <col min="38" max="38" width="10.28515625" style="39" customWidth="1"/>
    <col min="39" max="39" width="2.42578125" style="39" customWidth="1"/>
    <col min="40" max="42" width="10.28515625" style="39" customWidth="1"/>
    <col min="43" max="43" width="2.42578125" style="39" customWidth="1"/>
    <col min="44" max="45" width="10.28515625" style="39" customWidth="1"/>
    <col min="46" max="16384" width="9.7109375" style="39"/>
  </cols>
  <sheetData>
    <row r="1" spans="1:46" s="33" customFormat="1" ht="12.95" customHeight="1" x14ac:dyDescent="0.25">
      <c r="A1" s="436" t="s">
        <v>210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  <c r="R1" s="436"/>
      <c r="S1" s="436"/>
      <c r="T1" s="436"/>
      <c r="U1" s="436"/>
      <c r="V1" s="436"/>
      <c r="W1" s="436"/>
      <c r="X1" s="436"/>
      <c r="Y1" s="436"/>
      <c r="Z1" s="436"/>
      <c r="AA1" s="436"/>
      <c r="AB1" s="436"/>
      <c r="AC1" s="436"/>
      <c r="AD1" s="436"/>
      <c r="AE1" s="436"/>
      <c r="AF1" s="436"/>
      <c r="AG1" s="436"/>
      <c r="AH1" s="436"/>
      <c r="AI1" s="436"/>
      <c r="AJ1" s="436"/>
      <c r="AK1" s="436"/>
      <c r="AL1" s="436"/>
      <c r="AM1" s="436"/>
      <c r="AN1" s="436"/>
      <c r="AO1" s="436"/>
      <c r="AP1" s="436"/>
      <c r="AQ1" s="436"/>
      <c r="AR1" s="436"/>
      <c r="AS1" s="436"/>
    </row>
    <row r="2" spans="1:46" s="33" customFormat="1" ht="12" customHeight="1" x14ac:dyDescent="0.25">
      <c r="A2" s="335" t="s">
        <v>157</v>
      </c>
      <c r="V2" s="32"/>
    </row>
    <row r="3" spans="1:46" ht="5.0999999999999996" customHeight="1" x14ac:dyDescent="0.25">
      <c r="A3" s="64"/>
    </row>
    <row r="4" spans="1:46" ht="12" customHeight="1" x14ac:dyDescent="0.25">
      <c r="A4" s="433" t="s">
        <v>42</v>
      </c>
      <c r="B4" s="431">
        <v>2011</v>
      </c>
      <c r="C4" s="189"/>
      <c r="D4" s="190" t="s">
        <v>43</v>
      </c>
      <c r="E4" s="190"/>
      <c r="F4" s="431">
        <v>2012</v>
      </c>
      <c r="G4" s="189"/>
      <c r="H4" s="190" t="s">
        <v>43</v>
      </c>
      <c r="I4" s="190"/>
      <c r="J4" s="431">
        <v>2013</v>
      </c>
      <c r="K4" s="189"/>
      <c r="L4" s="191" t="s">
        <v>43</v>
      </c>
      <c r="M4" s="191"/>
      <c r="N4" s="431">
        <v>2015</v>
      </c>
      <c r="O4" s="189"/>
      <c r="P4" s="190" t="s">
        <v>43</v>
      </c>
      <c r="Q4" s="190"/>
      <c r="R4" s="431">
        <v>2017</v>
      </c>
      <c r="S4" s="189"/>
      <c r="T4" s="190" t="s">
        <v>43</v>
      </c>
      <c r="U4" s="190"/>
      <c r="V4" s="431">
        <v>2018</v>
      </c>
      <c r="W4" s="189"/>
      <c r="X4" s="190" t="s">
        <v>43</v>
      </c>
      <c r="Y4" s="190"/>
      <c r="Z4" s="431">
        <v>2019</v>
      </c>
      <c r="AA4" s="189"/>
      <c r="AB4" s="190" t="s">
        <v>43</v>
      </c>
      <c r="AC4" s="190"/>
      <c r="AD4" s="437">
        <v>2020</v>
      </c>
      <c r="AE4" s="189"/>
      <c r="AF4" s="195" t="s">
        <v>43</v>
      </c>
      <c r="AG4" s="195"/>
      <c r="AH4" s="431">
        <v>2021</v>
      </c>
      <c r="AI4" s="189"/>
      <c r="AJ4" s="195" t="s">
        <v>43</v>
      </c>
      <c r="AK4" s="195"/>
      <c r="AL4" s="437">
        <v>2022</v>
      </c>
      <c r="AM4" s="189"/>
      <c r="AN4" s="195" t="s">
        <v>43</v>
      </c>
      <c r="AO4" s="195"/>
      <c r="AP4" s="431">
        <v>2023</v>
      </c>
      <c r="AQ4" s="189"/>
      <c r="AR4" s="195" t="s">
        <v>43</v>
      </c>
      <c r="AS4" s="195"/>
    </row>
    <row r="5" spans="1:46" ht="12" customHeight="1" x14ac:dyDescent="0.25">
      <c r="A5" s="434"/>
      <c r="B5" s="435"/>
      <c r="C5" s="129"/>
      <c r="D5" s="65" t="s">
        <v>44</v>
      </c>
      <c r="E5" s="65" t="s">
        <v>45</v>
      </c>
      <c r="F5" s="435"/>
      <c r="G5" s="129"/>
      <c r="H5" s="65" t="s">
        <v>44</v>
      </c>
      <c r="I5" s="65" t="s">
        <v>45</v>
      </c>
      <c r="J5" s="435"/>
      <c r="K5" s="129"/>
      <c r="L5" s="65" t="s">
        <v>44</v>
      </c>
      <c r="M5" s="65" t="s">
        <v>45</v>
      </c>
      <c r="N5" s="435"/>
      <c r="O5" s="129"/>
      <c r="P5" s="65" t="s">
        <v>44</v>
      </c>
      <c r="Q5" s="65" t="s">
        <v>45</v>
      </c>
      <c r="R5" s="435"/>
      <c r="S5" s="129"/>
      <c r="T5" s="65" t="s">
        <v>44</v>
      </c>
      <c r="U5" s="65" t="s">
        <v>45</v>
      </c>
      <c r="V5" s="435"/>
      <c r="W5" s="129"/>
      <c r="X5" s="65" t="s">
        <v>44</v>
      </c>
      <c r="Y5" s="65" t="s">
        <v>45</v>
      </c>
      <c r="Z5" s="435"/>
      <c r="AA5" s="129"/>
      <c r="AB5" s="65" t="s">
        <v>44</v>
      </c>
      <c r="AC5" s="65" t="s">
        <v>45</v>
      </c>
      <c r="AD5" s="438"/>
      <c r="AE5" s="192"/>
      <c r="AF5" s="196" t="s">
        <v>44</v>
      </c>
      <c r="AG5" s="196" t="s">
        <v>45</v>
      </c>
      <c r="AH5" s="432"/>
      <c r="AI5" s="192"/>
      <c r="AJ5" s="196" t="s">
        <v>44</v>
      </c>
      <c r="AK5" s="196" t="s">
        <v>45</v>
      </c>
      <c r="AL5" s="438"/>
      <c r="AM5" s="192"/>
      <c r="AN5" s="196" t="s">
        <v>44</v>
      </c>
      <c r="AO5" s="196" t="s">
        <v>45</v>
      </c>
      <c r="AP5" s="432"/>
      <c r="AQ5" s="192"/>
      <c r="AR5" s="196" t="s">
        <v>44</v>
      </c>
      <c r="AS5" s="196" t="s">
        <v>45</v>
      </c>
    </row>
    <row r="6" spans="1:46" ht="5.0999999999999996" customHeight="1" x14ac:dyDescent="0.25">
      <c r="A6" s="307"/>
      <c r="B6" s="128"/>
      <c r="C6" s="128"/>
      <c r="D6" s="66"/>
      <c r="E6" s="66"/>
      <c r="F6" s="128"/>
      <c r="G6" s="128"/>
      <c r="H6" s="66"/>
      <c r="I6" s="66"/>
      <c r="J6" s="128"/>
      <c r="K6" s="128"/>
      <c r="L6" s="66"/>
      <c r="M6" s="66"/>
      <c r="N6" s="128"/>
      <c r="O6" s="128"/>
      <c r="P6" s="66"/>
      <c r="Q6" s="66"/>
      <c r="R6" s="128"/>
      <c r="S6" s="128"/>
      <c r="T6" s="66"/>
      <c r="U6" s="66"/>
      <c r="V6" s="128"/>
      <c r="W6" s="128"/>
      <c r="X6" s="66"/>
      <c r="Y6" s="66"/>
      <c r="AD6" s="193"/>
      <c r="AE6" s="194"/>
      <c r="AF6" s="194"/>
      <c r="AG6" s="194"/>
      <c r="AH6" s="194"/>
      <c r="AI6" s="194"/>
      <c r="AJ6" s="194"/>
      <c r="AK6" s="194"/>
      <c r="AL6" s="193"/>
      <c r="AM6" s="194"/>
      <c r="AN6" s="194"/>
      <c r="AO6" s="194"/>
      <c r="AP6" s="194"/>
      <c r="AQ6" s="194"/>
      <c r="AR6" s="194"/>
      <c r="AS6" s="194"/>
    </row>
    <row r="7" spans="1:46" ht="12" customHeight="1" x14ac:dyDescent="0.25">
      <c r="A7" s="308" t="s">
        <v>0</v>
      </c>
      <c r="B7" s="38">
        <v>2853.2578463271602</v>
      </c>
      <c r="C7" s="38"/>
      <c r="D7" s="38">
        <v>870.08378358206232</v>
      </c>
      <c r="E7" s="38">
        <v>1983.1740627450977</v>
      </c>
      <c r="F7" s="34">
        <v>3339.1015405688868</v>
      </c>
      <c r="G7" s="34"/>
      <c r="H7" s="34">
        <v>1023.3566930147749</v>
      </c>
      <c r="I7" s="34">
        <v>2315.7448475541119</v>
      </c>
      <c r="J7" s="34">
        <v>3511.6996322113791</v>
      </c>
      <c r="K7" s="34"/>
      <c r="L7" s="34">
        <v>1098.6067741056013</v>
      </c>
      <c r="M7" s="34">
        <v>2413.0928581057779</v>
      </c>
      <c r="N7" s="34">
        <f>SUM(P7:Q7)</f>
        <v>3824.8908728939932</v>
      </c>
      <c r="O7" s="34"/>
      <c r="P7" s="34">
        <f>P8+P44</f>
        <v>1202.251399258083</v>
      </c>
      <c r="Q7" s="34">
        <f>Q44</f>
        <v>2622.6394736359102</v>
      </c>
      <c r="R7" s="34">
        <f>SUM(T7:U7)</f>
        <v>4382.1134676358079</v>
      </c>
      <c r="S7" s="34"/>
      <c r="T7" s="34">
        <f>T8+T44</f>
        <v>1592.7067371637042</v>
      </c>
      <c r="U7" s="34">
        <f>U8+U44</f>
        <v>2789.4067304721034</v>
      </c>
      <c r="V7" s="34">
        <f>SUM(X7:Y7)</f>
        <v>4781.1755733059445</v>
      </c>
      <c r="W7" s="34"/>
      <c r="X7" s="34">
        <f>X8+X44</f>
        <v>1850.1605793451852</v>
      </c>
      <c r="Y7" s="34">
        <f>Y8+Y44</f>
        <v>2931.0149939607595</v>
      </c>
      <c r="Z7" s="34">
        <f>AB7+AC7</f>
        <v>5065.2547959320009</v>
      </c>
      <c r="AA7" s="34"/>
      <c r="AB7" s="34">
        <f>AB8+AB44</f>
        <v>1986.203741221</v>
      </c>
      <c r="AC7" s="34">
        <f>AC8+AC44</f>
        <v>3079.0510547110011</v>
      </c>
      <c r="AD7" s="186">
        <f>AF7+AG7</f>
        <v>4643.0906693180004</v>
      </c>
      <c r="AE7" s="34"/>
      <c r="AF7" s="34">
        <f>AF8+AF44</f>
        <v>1776.7964877649997</v>
      </c>
      <c r="AG7" s="34">
        <f>AG8+AG44</f>
        <v>2866.2941815530007</v>
      </c>
      <c r="AH7" s="34">
        <f>AJ7+AK7</f>
        <v>4791.8257066900005</v>
      </c>
      <c r="AI7" s="34"/>
      <c r="AJ7" s="34">
        <f>AJ8+AJ44</f>
        <v>1937.2861294570002</v>
      </c>
      <c r="AK7" s="34">
        <f>AK8+AK44</f>
        <v>2854.5395772330007</v>
      </c>
      <c r="AL7" s="186">
        <f>AN7+AO7</f>
        <v>5627.7937753489987</v>
      </c>
      <c r="AM7" s="34"/>
      <c r="AN7" s="34">
        <f>AN8+AN44</f>
        <v>2340.9365630300003</v>
      </c>
      <c r="AO7" s="34">
        <f>AO8+AO44</f>
        <v>3286.8572123189988</v>
      </c>
      <c r="AP7" s="34">
        <f>AR7+AS7</f>
        <v>6069.8231279489974</v>
      </c>
      <c r="AQ7" s="34"/>
      <c r="AR7" s="34">
        <f>AR8+AR44</f>
        <v>2585.5207770780003</v>
      </c>
      <c r="AS7" s="34">
        <f>AS8+AS44</f>
        <v>3484.3023508709966</v>
      </c>
      <c r="AT7" s="67"/>
    </row>
    <row r="8" spans="1:46" ht="10.5" customHeight="1" x14ac:dyDescent="0.25">
      <c r="A8" s="309" t="s">
        <v>17</v>
      </c>
      <c r="B8" s="38">
        <v>726.91952580355837</v>
      </c>
      <c r="C8" s="38"/>
      <c r="D8" s="38">
        <v>726.91952580355837</v>
      </c>
      <c r="E8" s="38" t="s">
        <v>36</v>
      </c>
      <c r="F8" s="34">
        <v>846.37987938999879</v>
      </c>
      <c r="G8" s="34"/>
      <c r="H8" s="34">
        <v>846.37987938999879</v>
      </c>
      <c r="I8" s="34" t="s">
        <v>36</v>
      </c>
      <c r="J8" s="34">
        <v>915.97383150107476</v>
      </c>
      <c r="K8" s="34"/>
      <c r="L8" s="34">
        <v>915.97383150107476</v>
      </c>
      <c r="M8" s="34" t="s">
        <v>36</v>
      </c>
      <c r="N8" s="34">
        <f>SUM(P8:Q8)</f>
        <v>1023.4382939316206</v>
      </c>
      <c r="O8" s="34"/>
      <c r="P8" s="34">
        <f>SUM(P12:P35)</f>
        <v>1023.4382939316206</v>
      </c>
      <c r="Q8" s="68">
        <v>0</v>
      </c>
      <c r="R8" s="34">
        <f>SUM(T8:U8)</f>
        <v>1403.7180616781125</v>
      </c>
      <c r="S8" s="34"/>
      <c r="T8" s="34">
        <f>SUM(T12:T35)</f>
        <v>1403.7180616781125</v>
      </c>
      <c r="U8" s="68">
        <v>0</v>
      </c>
      <c r="V8" s="34">
        <f>SUM(X8:Y8)</f>
        <v>1608.5732832749829</v>
      </c>
      <c r="W8" s="34"/>
      <c r="X8" s="34">
        <f>SUM(X12:X35)</f>
        <v>1608.5732832749829</v>
      </c>
      <c r="Y8" s="35">
        <v>0</v>
      </c>
      <c r="Z8" s="34">
        <f>AB8+AC8</f>
        <v>1702.7289326340001</v>
      </c>
      <c r="AA8" s="35"/>
      <c r="AB8" s="34">
        <f>SUM(AB9:AB35)</f>
        <v>1702.7289326340001</v>
      </c>
      <c r="AC8" s="36">
        <v>0</v>
      </c>
      <c r="AD8" s="186">
        <f>AF8+AG8</f>
        <v>1517.5917614849998</v>
      </c>
      <c r="AE8" s="35"/>
      <c r="AF8" s="34">
        <f>SUM(AF9:AF35)</f>
        <v>1517.5917614849998</v>
      </c>
      <c r="AG8" s="36">
        <v>0</v>
      </c>
      <c r="AH8" s="34">
        <f>AJ8+AK8</f>
        <v>1656.742058093</v>
      </c>
      <c r="AI8" s="35"/>
      <c r="AJ8" s="34">
        <f>SUM(AJ9:AJ38)</f>
        <v>1656.742058093</v>
      </c>
      <c r="AK8" s="36">
        <v>0</v>
      </c>
      <c r="AL8" s="186">
        <f>AN8+AO8</f>
        <v>1982.1171199440009</v>
      </c>
      <c r="AM8" s="35"/>
      <c r="AN8" s="34">
        <f>SUM(AN9:AN38)</f>
        <v>1982.1171199440009</v>
      </c>
      <c r="AO8" s="36">
        <v>0</v>
      </c>
      <c r="AP8" s="34">
        <f>AR8+AS8</f>
        <v>2155.329383713</v>
      </c>
      <c r="AQ8" s="35"/>
      <c r="AR8" s="34">
        <f>SUM(AR9:AR38)</f>
        <v>2155.329383713</v>
      </c>
      <c r="AS8" s="36">
        <v>0</v>
      </c>
    </row>
    <row r="9" spans="1:46" ht="9.9499999999999993" customHeight="1" x14ac:dyDescent="0.25">
      <c r="A9" s="310" t="s">
        <v>46</v>
      </c>
      <c r="B9" s="38"/>
      <c r="C9" s="38"/>
      <c r="D9" s="38"/>
      <c r="E9" s="38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68"/>
      <c r="R9" s="34"/>
      <c r="S9" s="34"/>
      <c r="T9" s="34"/>
      <c r="U9" s="68"/>
      <c r="V9" s="37" t="s">
        <v>36</v>
      </c>
      <c r="W9" s="37"/>
      <c r="X9" s="37" t="s">
        <v>36</v>
      </c>
      <c r="Y9" s="35">
        <v>0</v>
      </c>
      <c r="Z9" s="38">
        <f>SUM(AB9:AC9)</f>
        <v>31.264800153999985</v>
      </c>
      <c r="AB9" s="38">
        <v>31.264800153999985</v>
      </c>
      <c r="AC9" s="35">
        <v>0</v>
      </c>
      <c r="AD9" s="187">
        <f t="shared" ref="AD9:AD17" si="0">SUM(AF9:AG9)</f>
        <v>63.12325688400005</v>
      </c>
      <c r="AE9" s="232"/>
      <c r="AF9" s="37">
        <v>63.12325688400005</v>
      </c>
      <c r="AG9" s="40">
        <v>0</v>
      </c>
      <c r="AH9" s="37">
        <f>SUM(AJ9:AK9)</f>
        <v>86.878522078000159</v>
      </c>
      <c r="AI9" s="37"/>
      <c r="AJ9" s="37">
        <v>86.878522078000159</v>
      </c>
      <c r="AK9" s="40">
        <v>0</v>
      </c>
      <c r="AL9" s="187">
        <f>SUM(AN9:AO9)</f>
        <v>100.65427193499974</v>
      </c>
      <c r="AM9" s="37"/>
      <c r="AN9" s="37">
        <v>100.65427193499974</v>
      </c>
      <c r="AO9" s="40">
        <v>0</v>
      </c>
      <c r="AP9" s="37">
        <f>SUM(AR9:AS9)</f>
        <v>116.78587330000002</v>
      </c>
      <c r="AQ9" s="37"/>
      <c r="AR9" s="37">
        <v>116.78587330000002</v>
      </c>
      <c r="AS9" s="40">
        <v>0</v>
      </c>
    </row>
    <row r="10" spans="1:46" ht="9.9499999999999993" customHeight="1" x14ac:dyDescent="0.25">
      <c r="A10" s="310" t="s">
        <v>47</v>
      </c>
      <c r="B10" s="38"/>
      <c r="C10" s="38"/>
      <c r="D10" s="38"/>
      <c r="E10" s="38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68"/>
      <c r="R10" s="34"/>
      <c r="S10" s="34"/>
      <c r="T10" s="34"/>
      <c r="U10" s="68"/>
      <c r="V10" s="37"/>
      <c r="W10" s="37"/>
      <c r="X10" s="37"/>
      <c r="Y10" s="35"/>
      <c r="Z10" s="38" t="s">
        <v>48</v>
      </c>
      <c r="AB10" s="41" t="s">
        <v>48</v>
      </c>
      <c r="AC10" s="35">
        <v>0</v>
      </c>
      <c r="AD10" s="188">
        <v>0</v>
      </c>
      <c r="AE10" s="232"/>
      <c r="AF10" s="40">
        <v>0</v>
      </c>
      <c r="AG10" s="40">
        <v>0</v>
      </c>
      <c r="AH10" s="37">
        <f t="shared" ref="AH10:AH38" si="1">SUM(AJ10:AK10)</f>
        <v>9.3595494000000001E-2</v>
      </c>
      <c r="AI10" s="232"/>
      <c r="AJ10" s="37">
        <v>9.3595494000000001E-2</v>
      </c>
      <c r="AK10" s="40">
        <v>0</v>
      </c>
      <c r="AL10" s="187">
        <f t="shared" ref="AL10:AL13" si="2">SUM(AN10:AO10)</f>
        <v>0.25011553999999997</v>
      </c>
      <c r="AM10" s="334"/>
      <c r="AN10" s="37">
        <v>0.25011553999999997</v>
      </c>
      <c r="AO10" s="40">
        <v>0</v>
      </c>
      <c r="AP10" s="37">
        <f t="shared" ref="AP10:AP13" si="3">SUM(AR10:AS10)</f>
        <v>0.40080548599999999</v>
      </c>
      <c r="AQ10" s="334"/>
      <c r="AR10" s="37">
        <v>0.40080548599999999</v>
      </c>
      <c r="AS10" s="40">
        <v>0</v>
      </c>
    </row>
    <row r="11" spans="1:46" ht="9.9499999999999993" customHeight="1" x14ac:dyDescent="0.25">
      <c r="A11" s="310" t="s">
        <v>49</v>
      </c>
      <c r="B11" s="38"/>
      <c r="C11" s="38"/>
      <c r="D11" s="38"/>
      <c r="E11" s="38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68"/>
      <c r="R11" s="34"/>
      <c r="S11" s="34"/>
      <c r="T11" s="34"/>
      <c r="U11" s="68"/>
      <c r="V11" s="37"/>
      <c r="W11" s="37"/>
      <c r="X11" s="37"/>
      <c r="Y11" s="35"/>
      <c r="Z11" s="38" t="s">
        <v>48</v>
      </c>
      <c r="AB11" s="41" t="s">
        <v>48</v>
      </c>
      <c r="AC11" s="35">
        <v>0</v>
      </c>
      <c r="AD11" s="187">
        <f t="shared" si="0"/>
        <v>0.36654475600000003</v>
      </c>
      <c r="AE11" s="232"/>
      <c r="AF11" s="37">
        <v>0.36654475600000003</v>
      </c>
      <c r="AG11" s="40">
        <v>0</v>
      </c>
      <c r="AH11" s="37">
        <f t="shared" si="1"/>
        <v>2.0851666469999999</v>
      </c>
      <c r="AI11" s="232"/>
      <c r="AJ11" s="37">
        <v>2.0851666469999999</v>
      </c>
      <c r="AK11" s="40">
        <v>0</v>
      </c>
      <c r="AL11" s="187">
        <f t="shared" si="2"/>
        <v>2.4656452359999999</v>
      </c>
      <c r="AM11" s="334"/>
      <c r="AN11" s="37">
        <v>2.4656452359999999</v>
      </c>
      <c r="AO11" s="40">
        <v>0</v>
      </c>
      <c r="AP11" s="37">
        <f t="shared" si="3"/>
        <v>4.0124695109999999</v>
      </c>
      <c r="AQ11" s="334"/>
      <c r="AR11" s="37">
        <v>4.0124695109999999</v>
      </c>
      <c r="AS11" s="40">
        <v>0</v>
      </c>
    </row>
    <row r="12" spans="1:46" ht="9.9499999999999993" customHeight="1" x14ac:dyDescent="0.25">
      <c r="A12" s="310" t="s">
        <v>50</v>
      </c>
      <c r="B12" s="69" t="s">
        <v>36</v>
      </c>
      <c r="C12" s="69"/>
      <c r="D12" s="38">
        <v>0.56408164124909232</v>
      </c>
      <c r="E12" s="69" t="s">
        <v>36</v>
      </c>
      <c r="F12" s="37">
        <v>3.6485514458617732</v>
      </c>
      <c r="G12" s="34"/>
      <c r="H12" s="37">
        <v>3.6485514458617732</v>
      </c>
      <c r="I12" s="37" t="s">
        <v>36</v>
      </c>
      <c r="J12" s="37">
        <v>3.5717982873970877</v>
      </c>
      <c r="K12" s="34"/>
      <c r="L12" s="37">
        <v>3.5717982873970877</v>
      </c>
      <c r="M12" s="37" t="s">
        <v>36</v>
      </c>
      <c r="N12" s="37">
        <f>SUM(P12:Q12)</f>
        <v>4.06059514915873</v>
      </c>
      <c r="O12" s="34"/>
      <c r="P12" s="37">
        <v>4.06059514915873</v>
      </c>
      <c r="Q12" s="68">
        <v>0</v>
      </c>
      <c r="R12" s="37" t="s">
        <v>36</v>
      </c>
      <c r="S12" s="34"/>
      <c r="T12" s="37" t="s">
        <v>36</v>
      </c>
      <c r="U12" s="68" t="s">
        <v>36</v>
      </c>
      <c r="V12" s="37">
        <f t="shared" ref="V12:V35" si="4">SUM(X12:Y12)</f>
        <v>5.4149288779889643E-2</v>
      </c>
      <c r="W12" s="34"/>
      <c r="X12" s="35">
        <v>5.4149288779889643E-2</v>
      </c>
      <c r="Y12" s="35" t="s">
        <v>36</v>
      </c>
      <c r="Z12" s="38">
        <f t="shared" ref="Z12:Z67" si="5">SUM(AB12:AC12)</f>
        <v>0.46708729200000004</v>
      </c>
      <c r="AB12" s="38">
        <v>0.46708729200000004</v>
      </c>
      <c r="AC12" s="35">
        <v>0</v>
      </c>
      <c r="AD12" s="187">
        <f t="shared" si="0"/>
        <v>0.111748267</v>
      </c>
      <c r="AE12" s="232"/>
      <c r="AF12" s="37">
        <v>0.111748267</v>
      </c>
      <c r="AG12" s="40">
        <v>0</v>
      </c>
      <c r="AH12" s="37">
        <f t="shared" si="1"/>
        <v>0.32754885100000009</v>
      </c>
      <c r="AI12" s="232"/>
      <c r="AJ12" s="37">
        <v>0.32754885100000009</v>
      </c>
      <c r="AK12" s="40">
        <v>0</v>
      </c>
      <c r="AL12" s="187">
        <f t="shared" si="2"/>
        <v>0.34558206000000008</v>
      </c>
      <c r="AM12" s="334"/>
      <c r="AN12" s="37">
        <v>0.34558206000000008</v>
      </c>
      <c r="AO12" s="40">
        <v>0</v>
      </c>
      <c r="AP12" s="37">
        <f t="shared" si="3"/>
        <v>0.35479144800000001</v>
      </c>
      <c r="AQ12" s="334"/>
      <c r="AR12" s="37">
        <v>0.35479144800000001</v>
      </c>
      <c r="AS12" s="40">
        <v>0</v>
      </c>
    </row>
    <row r="13" spans="1:46" ht="9.9499999999999993" customHeight="1" x14ac:dyDescent="0.25">
      <c r="A13" s="310" t="s">
        <v>51</v>
      </c>
      <c r="B13" s="38">
        <v>4.1763334640522878</v>
      </c>
      <c r="C13" s="38"/>
      <c r="D13" s="38">
        <v>4.1763334640522878</v>
      </c>
      <c r="E13" s="69" t="s">
        <v>36</v>
      </c>
      <c r="F13" s="37">
        <v>5.9590545343750998</v>
      </c>
      <c r="G13" s="37"/>
      <c r="H13" s="37">
        <v>5.9590545343750998</v>
      </c>
      <c r="I13" s="37" t="s">
        <v>36</v>
      </c>
      <c r="J13" s="37" t="s">
        <v>36</v>
      </c>
      <c r="K13" s="37"/>
      <c r="L13" s="37" t="s">
        <v>36</v>
      </c>
      <c r="M13" s="37" t="s">
        <v>36</v>
      </c>
      <c r="N13" s="68">
        <v>0</v>
      </c>
      <c r="O13" s="68"/>
      <c r="P13" s="68">
        <v>0</v>
      </c>
      <c r="Q13" s="68">
        <v>0</v>
      </c>
      <c r="R13" s="68">
        <v>0</v>
      </c>
      <c r="S13" s="37"/>
      <c r="T13" s="68">
        <v>33.453856827713068</v>
      </c>
      <c r="U13" s="68" t="s">
        <v>36</v>
      </c>
      <c r="V13" s="37">
        <f t="shared" si="4"/>
        <v>52.467351131207856</v>
      </c>
      <c r="W13" s="37"/>
      <c r="X13" s="35">
        <v>52.467351131207856</v>
      </c>
      <c r="Y13" s="35" t="s">
        <v>36</v>
      </c>
      <c r="Z13" s="38">
        <f t="shared" si="5"/>
        <v>59.175467370000014</v>
      </c>
      <c r="AB13" s="38">
        <v>59.175467370000014</v>
      </c>
      <c r="AC13" s="35">
        <v>0</v>
      </c>
      <c r="AD13" s="187">
        <f t="shared" si="0"/>
        <v>45.454048375999996</v>
      </c>
      <c r="AE13" s="232"/>
      <c r="AF13" s="37">
        <v>45.454048375999996</v>
      </c>
      <c r="AG13" s="40">
        <v>0</v>
      </c>
      <c r="AH13" s="37">
        <f t="shared" si="1"/>
        <v>64.467792767999995</v>
      </c>
      <c r="AI13" s="232"/>
      <c r="AJ13" s="37">
        <v>64.467792767999995</v>
      </c>
      <c r="AK13" s="40">
        <v>0</v>
      </c>
      <c r="AL13" s="187">
        <f t="shared" si="2"/>
        <v>70.47378094900003</v>
      </c>
      <c r="AM13" s="334"/>
      <c r="AN13" s="37">
        <v>70.47378094900003</v>
      </c>
      <c r="AO13" s="40">
        <v>0</v>
      </c>
      <c r="AP13" s="37">
        <f t="shared" si="3"/>
        <v>64.42231736600003</v>
      </c>
      <c r="AQ13" s="334"/>
      <c r="AR13" s="37">
        <v>64.42231736600003</v>
      </c>
      <c r="AS13" s="40">
        <v>0</v>
      </c>
    </row>
    <row r="14" spans="1:46" ht="9.9499999999999993" customHeight="1" x14ac:dyDescent="0.25">
      <c r="A14" s="310" t="s">
        <v>52</v>
      </c>
      <c r="B14" s="38" t="s">
        <v>36</v>
      </c>
      <c r="C14" s="38"/>
      <c r="D14" s="38" t="s">
        <v>36</v>
      </c>
      <c r="E14" s="69" t="s">
        <v>36</v>
      </c>
      <c r="F14" s="37" t="s">
        <v>36</v>
      </c>
      <c r="G14" s="37"/>
      <c r="H14" s="37" t="s">
        <v>36</v>
      </c>
      <c r="I14" s="37" t="s">
        <v>36</v>
      </c>
      <c r="J14" s="37" t="s">
        <v>36</v>
      </c>
      <c r="K14" s="37"/>
      <c r="L14" s="37" t="s">
        <v>36</v>
      </c>
      <c r="M14" s="37" t="s">
        <v>36</v>
      </c>
      <c r="N14" s="68">
        <v>0</v>
      </c>
      <c r="O14" s="68"/>
      <c r="P14" s="68">
        <v>0</v>
      </c>
      <c r="Q14" s="68">
        <v>0</v>
      </c>
      <c r="R14" s="68">
        <v>0</v>
      </c>
      <c r="S14" s="37"/>
      <c r="T14" s="68">
        <v>18.213394190987131</v>
      </c>
      <c r="U14" s="68" t="s">
        <v>36</v>
      </c>
      <c r="V14" s="37">
        <f t="shared" si="4"/>
        <v>9.4842688074800741</v>
      </c>
      <c r="W14" s="37"/>
      <c r="X14" s="35">
        <v>9.4842688074800741</v>
      </c>
      <c r="Y14" s="35" t="s">
        <v>36</v>
      </c>
      <c r="Z14" s="38">
        <f t="shared" si="5"/>
        <v>11.022179104999998</v>
      </c>
      <c r="AB14" s="38">
        <v>11.022179104999998</v>
      </c>
      <c r="AC14" s="35">
        <v>0</v>
      </c>
      <c r="AD14" s="188">
        <f t="shared" si="0"/>
        <v>23.232412929999978</v>
      </c>
      <c r="AE14" s="232"/>
      <c r="AF14" s="40">
        <v>23.232412929999978</v>
      </c>
      <c r="AG14" s="40">
        <v>0</v>
      </c>
      <c r="AH14" s="40">
        <v>0</v>
      </c>
      <c r="AI14" s="40"/>
      <c r="AJ14" s="40">
        <v>0</v>
      </c>
      <c r="AK14" s="40">
        <v>0</v>
      </c>
      <c r="AL14" s="188">
        <v>0</v>
      </c>
      <c r="AM14" s="40"/>
      <c r="AN14" s="40">
        <v>0</v>
      </c>
      <c r="AO14" s="40">
        <v>0</v>
      </c>
      <c r="AP14" s="40">
        <v>0</v>
      </c>
      <c r="AQ14" s="40"/>
      <c r="AR14" s="40">
        <v>0</v>
      </c>
      <c r="AS14" s="40">
        <v>0</v>
      </c>
    </row>
    <row r="15" spans="1:46" ht="9.9499999999999993" customHeight="1" x14ac:dyDescent="0.25">
      <c r="A15" s="310" t="s">
        <v>53</v>
      </c>
      <c r="B15" s="38">
        <v>27.233732809731304</v>
      </c>
      <c r="C15" s="38"/>
      <c r="D15" s="38">
        <v>27.233732809731304</v>
      </c>
      <c r="E15" s="69" t="s">
        <v>36</v>
      </c>
      <c r="F15" s="37">
        <v>34.114517804503677</v>
      </c>
      <c r="G15" s="37"/>
      <c r="H15" s="37">
        <v>34.114517804503677</v>
      </c>
      <c r="I15" s="37" t="s">
        <v>36</v>
      </c>
      <c r="J15" s="37">
        <v>38.012069995009057</v>
      </c>
      <c r="K15" s="37"/>
      <c r="L15" s="37">
        <v>38.012069995009057</v>
      </c>
      <c r="M15" s="37" t="s">
        <v>36</v>
      </c>
      <c r="N15" s="37">
        <f>SUM(P15:Q15)</f>
        <v>49.225309378207662</v>
      </c>
      <c r="O15" s="37"/>
      <c r="P15" s="37">
        <v>49.225309378207662</v>
      </c>
      <c r="Q15" s="68">
        <v>0</v>
      </c>
      <c r="R15" s="37">
        <f>SUM(T15:U15)</f>
        <v>2.113493909258124</v>
      </c>
      <c r="S15" s="37"/>
      <c r="T15" s="37">
        <v>2.113493909258124</v>
      </c>
      <c r="U15" s="68" t="s">
        <v>36</v>
      </c>
      <c r="V15" s="37">
        <f t="shared" si="4"/>
        <v>2.5525626425505825</v>
      </c>
      <c r="W15" s="37"/>
      <c r="X15" s="37">
        <v>2.5525626425505825</v>
      </c>
      <c r="Y15" s="35" t="s">
        <v>36</v>
      </c>
      <c r="Z15" s="38">
        <f t="shared" si="5"/>
        <v>3.732171766</v>
      </c>
      <c r="AB15" s="38">
        <v>3.732171766</v>
      </c>
      <c r="AC15" s="35">
        <v>0</v>
      </c>
      <c r="AD15" s="187">
        <f t="shared" si="0"/>
        <v>3.3281749989999989</v>
      </c>
      <c r="AE15" s="232"/>
      <c r="AF15" s="37">
        <v>3.3281749989999989</v>
      </c>
      <c r="AG15" s="40">
        <v>0</v>
      </c>
      <c r="AH15" s="37">
        <f t="shared" si="1"/>
        <v>3.8168048010000026</v>
      </c>
      <c r="AI15" s="232"/>
      <c r="AJ15" s="37">
        <v>3.8168048010000026</v>
      </c>
      <c r="AK15" s="40">
        <v>0</v>
      </c>
      <c r="AL15" s="187">
        <f t="shared" ref="AL15:AL16" si="6">SUM(AN15:AO15)</f>
        <v>3.5206758239999987</v>
      </c>
      <c r="AM15" s="334"/>
      <c r="AN15" s="37">
        <v>3.5206758239999987</v>
      </c>
      <c r="AO15" s="40">
        <v>0</v>
      </c>
      <c r="AP15" s="37">
        <f t="shared" ref="AP15:AP16" si="7">SUM(AR15:AS15)</f>
        <v>2.9871737699999996</v>
      </c>
      <c r="AQ15" s="334"/>
      <c r="AR15" s="37">
        <v>2.9871737699999996</v>
      </c>
      <c r="AS15" s="40">
        <v>0</v>
      </c>
    </row>
    <row r="16" spans="1:46" ht="9.9499999999999993" customHeight="1" x14ac:dyDescent="0.25">
      <c r="A16" s="310" t="s">
        <v>54</v>
      </c>
      <c r="B16" s="38">
        <v>3.6138723725490198</v>
      </c>
      <c r="C16" s="38"/>
      <c r="D16" s="38">
        <v>3.6138723725490198</v>
      </c>
      <c r="E16" s="69" t="s">
        <v>36</v>
      </c>
      <c r="F16" s="37">
        <v>3.8567896209712305</v>
      </c>
      <c r="G16" s="37"/>
      <c r="H16" s="37">
        <v>3.8567896209712305</v>
      </c>
      <c r="I16" s="37" t="s">
        <v>36</v>
      </c>
      <c r="J16" s="37">
        <v>0.83024766891199386</v>
      </c>
      <c r="K16" s="37"/>
      <c r="L16" s="37">
        <v>0.83024766891199386</v>
      </c>
      <c r="M16" s="37" t="s">
        <v>36</v>
      </c>
      <c r="N16" s="37">
        <f>SUM(P16:Q16)</f>
        <v>0</v>
      </c>
      <c r="O16" s="37"/>
      <c r="P16" s="37">
        <v>0</v>
      </c>
      <c r="Q16" s="68">
        <v>0</v>
      </c>
      <c r="R16" s="68">
        <v>0</v>
      </c>
      <c r="S16" s="37"/>
      <c r="T16" s="68">
        <v>5.3636440095033713</v>
      </c>
      <c r="U16" s="68" t="s">
        <v>36</v>
      </c>
      <c r="V16" s="37">
        <f t="shared" si="4"/>
        <v>12.549827222562849</v>
      </c>
      <c r="W16" s="37"/>
      <c r="X16" s="35">
        <v>12.549827222562849</v>
      </c>
      <c r="Y16" s="35" t="s">
        <v>36</v>
      </c>
      <c r="Z16" s="38">
        <f t="shared" si="5"/>
        <v>16.402697268000001</v>
      </c>
      <c r="AB16" s="38">
        <v>16.402697268000001</v>
      </c>
      <c r="AC16" s="35">
        <v>0</v>
      </c>
      <c r="AD16" s="187">
        <f t="shared" si="0"/>
        <v>12.261872575999993</v>
      </c>
      <c r="AE16" s="232"/>
      <c r="AF16" s="37">
        <v>12.261872575999993</v>
      </c>
      <c r="AG16" s="40">
        <v>0</v>
      </c>
      <c r="AH16" s="37">
        <f t="shared" si="1"/>
        <v>10.020878646</v>
      </c>
      <c r="AI16" s="232"/>
      <c r="AJ16" s="37">
        <v>10.020878646</v>
      </c>
      <c r="AK16" s="40">
        <v>0</v>
      </c>
      <c r="AL16" s="187">
        <f t="shared" si="6"/>
        <v>18.598480093999996</v>
      </c>
      <c r="AM16" s="334"/>
      <c r="AN16" s="37">
        <v>18.598480093999996</v>
      </c>
      <c r="AO16" s="40">
        <v>0</v>
      </c>
      <c r="AP16" s="37">
        <f t="shared" si="7"/>
        <v>21.208953412999996</v>
      </c>
      <c r="AQ16" s="334"/>
      <c r="AR16" s="37">
        <v>21.208953412999996</v>
      </c>
      <c r="AS16" s="40">
        <v>0</v>
      </c>
    </row>
    <row r="17" spans="1:45" ht="9.9499999999999993" customHeight="1" x14ac:dyDescent="0.25">
      <c r="A17" s="310" t="s">
        <v>55</v>
      </c>
      <c r="B17" s="38">
        <v>3.1673119379084977</v>
      </c>
      <c r="C17" s="38"/>
      <c r="D17" s="38">
        <v>3.1673119379084977</v>
      </c>
      <c r="E17" s="69" t="s">
        <v>36</v>
      </c>
      <c r="F17" s="37">
        <v>1.6320572356885414</v>
      </c>
      <c r="G17" s="37"/>
      <c r="H17" s="37">
        <v>1.6320572356885414</v>
      </c>
      <c r="I17" s="37" t="s">
        <v>36</v>
      </c>
      <c r="J17" s="37" t="s">
        <v>36</v>
      </c>
      <c r="K17" s="37"/>
      <c r="L17" s="37" t="s">
        <v>36</v>
      </c>
      <c r="M17" s="37" t="s">
        <v>36</v>
      </c>
      <c r="N17" s="37" t="s">
        <v>36</v>
      </c>
      <c r="O17" s="37"/>
      <c r="P17" s="37">
        <v>0</v>
      </c>
      <c r="Q17" s="68">
        <v>0</v>
      </c>
      <c r="R17" s="68">
        <v>0</v>
      </c>
      <c r="S17" s="37"/>
      <c r="T17" s="68">
        <v>8.2685581545064391E-2</v>
      </c>
      <c r="U17" s="68" t="s">
        <v>36</v>
      </c>
      <c r="V17" s="37">
        <f t="shared" si="4"/>
        <v>0.56834358675659113</v>
      </c>
      <c r="W17" s="37"/>
      <c r="X17" s="35">
        <v>0.56834358675659113</v>
      </c>
      <c r="Y17" s="35" t="s">
        <v>36</v>
      </c>
      <c r="Z17" s="38">
        <f t="shared" si="5"/>
        <v>1.5866500729999995</v>
      </c>
      <c r="AB17" s="38">
        <v>1.5866500729999995</v>
      </c>
      <c r="AC17" s="35">
        <v>0</v>
      </c>
      <c r="AD17" s="187">
        <f t="shared" si="0"/>
        <v>2.1268962459999998</v>
      </c>
      <c r="AE17" s="232"/>
      <c r="AF17" s="37">
        <v>2.1268962459999998</v>
      </c>
      <c r="AG17" s="40">
        <v>0</v>
      </c>
      <c r="AH17" s="37">
        <f>SUM(AJ17:AK17)</f>
        <v>1.4193477469999995</v>
      </c>
      <c r="AI17" s="232"/>
      <c r="AJ17" s="37">
        <v>1.4193477469999995</v>
      </c>
      <c r="AK17" s="40">
        <v>0</v>
      </c>
      <c r="AL17" s="187">
        <f>SUM(AN17:AO17)</f>
        <v>1.2372884569999998</v>
      </c>
      <c r="AM17" s="334"/>
      <c r="AN17" s="37">
        <v>1.2372884569999998</v>
      </c>
      <c r="AO17" s="40">
        <v>0</v>
      </c>
      <c r="AP17" s="37">
        <f>SUM(AR17:AS17)</f>
        <v>0.37628119199999999</v>
      </c>
      <c r="AQ17" s="334"/>
      <c r="AR17" s="37">
        <v>0.37628119199999999</v>
      </c>
      <c r="AS17" s="40">
        <v>0</v>
      </c>
    </row>
    <row r="18" spans="1:45" ht="9.9499999999999993" customHeight="1" x14ac:dyDescent="0.25">
      <c r="A18" s="310" t="s">
        <v>56</v>
      </c>
      <c r="B18" s="38"/>
      <c r="C18" s="38"/>
      <c r="D18" s="38"/>
      <c r="E18" s="69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68"/>
      <c r="R18" s="68">
        <v>0</v>
      </c>
      <c r="S18" s="37"/>
      <c r="T18" s="68">
        <v>20.899952855916609</v>
      </c>
      <c r="U18" s="68" t="s">
        <v>36</v>
      </c>
      <c r="V18" s="37">
        <f t="shared" si="4"/>
        <v>31.289597231759657</v>
      </c>
      <c r="W18" s="37"/>
      <c r="X18" s="35">
        <v>31.289597231759657</v>
      </c>
      <c r="Y18" s="35" t="s">
        <v>36</v>
      </c>
      <c r="Z18" s="38">
        <f t="shared" si="5"/>
        <v>19.610653521000007</v>
      </c>
      <c r="AB18" s="38">
        <v>19.610653521000007</v>
      </c>
      <c r="AC18" s="35">
        <v>0</v>
      </c>
      <c r="AD18" s="188">
        <v>0</v>
      </c>
      <c r="AE18" s="232"/>
      <c r="AF18" s="40">
        <v>0</v>
      </c>
      <c r="AG18" s="40">
        <v>0</v>
      </c>
      <c r="AH18" s="40">
        <v>0</v>
      </c>
      <c r="AI18" s="232"/>
      <c r="AJ18" s="40">
        <v>0</v>
      </c>
      <c r="AK18" s="40">
        <v>0</v>
      </c>
      <c r="AL18" s="188">
        <v>0</v>
      </c>
      <c r="AM18" s="334"/>
      <c r="AN18" s="40">
        <v>0</v>
      </c>
      <c r="AO18" s="40">
        <v>0</v>
      </c>
      <c r="AP18" s="40">
        <v>0</v>
      </c>
      <c r="AQ18" s="334"/>
      <c r="AR18" s="40">
        <v>0</v>
      </c>
      <c r="AS18" s="40">
        <v>0</v>
      </c>
    </row>
    <row r="19" spans="1:45" ht="9.9499999999999993" customHeight="1" x14ac:dyDescent="0.25">
      <c r="A19" s="310" t="s">
        <v>57</v>
      </c>
      <c r="B19" s="38">
        <v>103.59096907843133</v>
      </c>
      <c r="C19" s="38"/>
      <c r="D19" s="38">
        <v>103.59096907843133</v>
      </c>
      <c r="E19" s="69" t="s">
        <v>36</v>
      </c>
      <c r="F19" s="37">
        <v>144.26805868668035</v>
      </c>
      <c r="G19" s="37"/>
      <c r="H19" s="37">
        <v>144.26805868668035</v>
      </c>
      <c r="I19" s="37" t="s">
        <v>36</v>
      </c>
      <c r="J19" s="37">
        <v>176.93740264229922</v>
      </c>
      <c r="K19" s="37"/>
      <c r="L19" s="37">
        <v>176.93740264229922</v>
      </c>
      <c r="M19" s="37" t="s">
        <v>36</v>
      </c>
      <c r="N19" s="37">
        <f>SUM(P19:Q19)</f>
        <v>199.91735165662732</v>
      </c>
      <c r="O19" s="37"/>
      <c r="P19" s="37">
        <v>199.91735165662732</v>
      </c>
      <c r="Q19" s="68">
        <v>0</v>
      </c>
      <c r="R19" s="37">
        <f>SUM(T19:U19)</f>
        <v>257.89978388871856</v>
      </c>
      <c r="S19" s="37"/>
      <c r="T19" s="37">
        <v>257.89978388871856</v>
      </c>
      <c r="U19" s="68" t="s">
        <v>36</v>
      </c>
      <c r="V19" s="37">
        <f t="shared" si="4"/>
        <v>278.84837162568965</v>
      </c>
      <c r="W19" s="37"/>
      <c r="X19" s="35">
        <v>278.84837162568965</v>
      </c>
      <c r="Y19" s="35" t="s">
        <v>36</v>
      </c>
      <c r="Z19" s="38">
        <f t="shared" si="5"/>
        <v>257.28774591600006</v>
      </c>
      <c r="AB19" s="38">
        <v>257.28774591600006</v>
      </c>
      <c r="AC19" s="35">
        <v>0</v>
      </c>
      <c r="AD19" s="187">
        <f t="shared" ref="AD19:AD35" si="8">SUM(AF19:AG19)</f>
        <v>283.13777458799984</v>
      </c>
      <c r="AE19" s="232"/>
      <c r="AF19" s="37">
        <v>283.13777458799984</v>
      </c>
      <c r="AG19" s="40">
        <v>0</v>
      </c>
      <c r="AH19" s="37">
        <f t="shared" si="1"/>
        <v>329.40352976300005</v>
      </c>
      <c r="AI19" s="232"/>
      <c r="AJ19" s="37">
        <v>329.40352976300005</v>
      </c>
      <c r="AK19" s="40">
        <v>0</v>
      </c>
      <c r="AL19" s="187">
        <f t="shared" ref="AL19" si="9">SUM(AN19:AO19)</f>
        <v>385.5342676839997</v>
      </c>
      <c r="AM19" s="334"/>
      <c r="AN19" s="37">
        <v>385.5342676839997</v>
      </c>
      <c r="AO19" s="40">
        <v>0</v>
      </c>
      <c r="AP19" s="37">
        <f t="shared" ref="AP19" si="10">SUM(AR19:AS19)</f>
        <v>391.20552011100034</v>
      </c>
      <c r="AQ19" s="334"/>
      <c r="AR19" s="37">
        <v>391.20552011100034</v>
      </c>
      <c r="AS19" s="40">
        <v>0</v>
      </c>
    </row>
    <row r="20" spans="1:45" ht="9.9499999999999993" customHeight="1" x14ac:dyDescent="0.25">
      <c r="A20" s="310" t="s">
        <v>58</v>
      </c>
      <c r="B20" s="38">
        <v>3.9414310050835142</v>
      </c>
      <c r="C20" s="38"/>
      <c r="D20" s="38">
        <v>3.9414310050835142</v>
      </c>
      <c r="E20" s="69" t="s">
        <v>36</v>
      </c>
      <c r="F20" s="37">
        <v>3.3945631048660685</v>
      </c>
      <c r="G20" s="37"/>
      <c r="H20" s="37">
        <v>3.3945631048660685</v>
      </c>
      <c r="I20" s="37" t="s">
        <v>36</v>
      </c>
      <c r="J20" s="37">
        <v>3.6120234738405204</v>
      </c>
      <c r="K20" s="37"/>
      <c r="L20" s="37">
        <v>3.6120234738405204</v>
      </c>
      <c r="M20" s="37" t="s">
        <v>36</v>
      </c>
      <c r="N20" s="37">
        <f>SUM(P20:Q20)</f>
        <v>4.9961449480479976</v>
      </c>
      <c r="O20" s="37"/>
      <c r="P20" s="37">
        <v>4.9961449480479976</v>
      </c>
      <c r="Q20" s="68">
        <v>0</v>
      </c>
      <c r="R20" s="37">
        <f>SUM(T20:U20)</f>
        <v>237.85213696535885</v>
      </c>
      <c r="S20" s="37"/>
      <c r="T20" s="37">
        <v>237.85213696535885</v>
      </c>
      <c r="U20" s="68" t="s">
        <v>36</v>
      </c>
      <c r="V20" s="37">
        <f t="shared" si="4"/>
        <v>325.95004725015264</v>
      </c>
      <c r="W20" s="37"/>
      <c r="X20" s="35">
        <v>325.95004725015264</v>
      </c>
      <c r="Y20" s="35" t="s">
        <v>36</v>
      </c>
      <c r="Z20" s="38">
        <f t="shared" si="5"/>
        <v>355.69202012100004</v>
      </c>
      <c r="AB20" s="38">
        <v>355.69202012100004</v>
      </c>
      <c r="AC20" s="35">
        <v>0</v>
      </c>
      <c r="AD20" s="188">
        <f t="shared" si="8"/>
        <v>294.1882930730003</v>
      </c>
      <c r="AE20" s="232"/>
      <c r="AF20" s="40">
        <v>294.1882930730003</v>
      </c>
      <c r="AG20" s="40">
        <v>0</v>
      </c>
      <c r="AH20" s="40">
        <f>SUM(AJ20:AK20)</f>
        <v>288.84774647100033</v>
      </c>
      <c r="AI20" s="232"/>
      <c r="AJ20" s="40">
        <v>288.84774647100033</v>
      </c>
      <c r="AK20" s="40">
        <v>0</v>
      </c>
      <c r="AL20" s="188">
        <f>SUM(AN20:AO20)</f>
        <v>313.84134794800019</v>
      </c>
      <c r="AM20" s="334"/>
      <c r="AN20" s="40">
        <v>313.84134794800019</v>
      </c>
      <c r="AO20" s="40">
        <v>0</v>
      </c>
      <c r="AP20" s="40">
        <f>SUM(AR20:AS20)</f>
        <v>357.45626388100015</v>
      </c>
      <c r="AQ20" s="334"/>
      <c r="AR20" s="40">
        <v>357.45626388100015</v>
      </c>
      <c r="AS20" s="40">
        <v>0</v>
      </c>
    </row>
    <row r="21" spans="1:45" ht="9.9499999999999993" customHeight="1" x14ac:dyDescent="0.25">
      <c r="A21" s="310" t="s">
        <v>59</v>
      </c>
      <c r="B21" s="38">
        <v>13.062109762527232</v>
      </c>
      <c r="C21" s="38"/>
      <c r="D21" s="38">
        <v>13.062109762527232</v>
      </c>
      <c r="E21" s="69" t="s">
        <v>36</v>
      </c>
      <c r="F21" s="37">
        <v>11.342856268020578</v>
      </c>
      <c r="G21" s="37"/>
      <c r="H21" s="37">
        <v>11.342856268020578</v>
      </c>
      <c r="I21" s="37" t="s">
        <v>36</v>
      </c>
      <c r="J21" s="37">
        <v>11.447000990810604</v>
      </c>
      <c r="K21" s="37"/>
      <c r="L21" s="37">
        <v>11.447000990810604</v>
      </c>
      <c r="M21" s="37" t="s">
        <v>36</v>
      </c>
      <c r="N21" s="37">
        <f>SUM(P21:Q21)</f>
        <v>12.735330327746107</v>
      </c>
      <c r="O21" s="37"/>
      <c r="P21" s="37">
        <v>12.735330327746107</v>
      </c>
      <c r="Q21" s="68">
        <v>0</v>
      </c>
      <c r="R21" s="37">
        <f>SUM(T21:U21)</f>
        <v>71.204573651134254</v>
      </c>
      <c r="S21" s="37"/>
      <c r="T21" s="37">
        <v>71.204573651134254</v>
      </c>
      <c r="U21" s="68" t="s">
        <v>36</v>
      </c>
      <c r="V21" s="37">
        <f t="shared" si="4"/>
        <v>6.8208265082771309</v>
      </c>
      <c r="W21" s="37"/>
      <c r="X21" s="37">
        <v>6.8208265082771309</v>
      </c>
      <c r="Y21" s="35" t="s">
        <v>36</v>
      </c>
      <c r="Z21" s="38">
        <f t="shared" si="5"/>
        <v>7.2905439920000008</v>
      </c>
      <c r="AB21" s="38">
        <v>7.2905439920000008</v>
      </c>
      <c r="AC21" s="35">
        <v>0</v>
      </c>
      <c r="AD21" s="187">
        <f t="shared" si="8"/>
        <v>4.5682959759999999</v>
      </c>
      <c r="AE21" s="232"/>
      <c r="AF21" s="37">
        <v>4.5682959759999999</v>
      </c>
      <c r="AG21" s="40">
        <v>0</v>
      </c>
      <c r="AH21" s="37">
        <f>SUM(AJ21:AK21)</f>
        <v>4.0839580070000006</v>
      </c>
      <c r="AI21" s="232"/>
      <c r="AJ21" s="37">
        <v>4.0839580070000006</v>
      </c>
      <c r="AK21" s="40">
        <v>0</v>
      </c>
      <c r="AL21" s="187">
        <f>SUM(AN21:AO21)</f>
        <v>1.3938470399999998</v>
      </c>
      <c r="AM21" s="334"/>
      <c r="AN21" s="37">
        <v>1.3938470399999998</v>
      </c>
      <c r="AO21" s="40">
        <v>0</v>
      </c>
      <c r="AP21" s="37">
        <f>SUM(AR21:AS21)</f>
        <v>1.4184741269999996</v>
      </c>
      <c r="AQ21" s="334"/>
      <c r="AR21" s="37">
        <v>1.4184741269999996</v>
      </c>
      <c r="AS21" s="40">
        <v>0</v>
      </c>
    </row>
    <row r="22" spans="1:45" ht="9.9499999999999993" customHeight="1" x14ac:dyDescent="0.25">
      <c r="A22" s="310" t="s">
        <v>60</v>
      </c>
      <c r="B22" s="38">
        <v>7.2341318068264346</v>
      </c>
      <c r="C22" s="38"/>
      <c r="D22" s="38">
        <v>7.2341318068264346</v>
      </c>
      <c r="E22" s="69" t="s">
        <v>36</v>
      </c>
      <c r="F22" s="37">
        <v>17.781750357463004</v>
      </c>
      <c r="G22" s="37"/>
      <c r="H22" s="37">
        <v>17.781750357463004</v>
      </c>
      <c r="I22" s="37" t="s">
        <v>36</v>
      </c>
      <c r="J22" s="37">
        <v>16.306370775936259</v>
      </c>
      <c r="K22" s="37"/>
      <c r="L22" s="37">
        <v>16.306370775936259</v>
      </c>
      <c r="M22" s="37" t="s">
        <v>36</v>
      </c>
      <c r="N22" s="37">
        <f>SUM(P22:Q22)</f>
        <v>9.8447937868762878</v>
      </c>
      <c r="O22" s="37"/>
      <c r="P22" s="37">
        <v>9.8447937868762878</v>
      </c>
      <c r="Q22" s="68">
        <v>0</v>
      </c>
      <c r="R22" s="37">
        <f>SUM(T22:U22)</f>
        <v>334.66586470355611</v>
      </c>
      <c r="S22" s="37"/>
      <c r="T22" s="37">
        <v>334.66586470355611</v>
      </c>
      <c r="U22" s="68" t="s">
        <v>36</v>
      </c>
      <c r="V22" s="37">
        <f t="shared" si="4"/>
        <v>325.5333084365414</v>
      </c>
      <c r="W22" s="37"/>
      <c r="X22" s="37">
        <v>325.5333084365414</v>
      </c>
      <c r="Y22" s="35" t="s">
        <v>36</v>
      </c>
      <c r="Z22" s="38">
        <f t="shared" si="5"/>
        <v>333.37479656999989</v>
      </c>
      <c r="AB22" s="38">
        <v>333.37479656999989</v>
      </c>
      <c r="AC22" s="35">
        <v>0</v>
      </c>
      <c r="AD22" s="187">
        <f t="shared" si="8"/>
        <v>235.41308810899977</v>
      </c>
      <c r="AE22" s="232"/>
      <c r="AF22" s="37">
        <v>235.41308810899977</v>
      </c>
      <c r="AG22" s="40">
        <v>0</v>
      </c>
      <c r="AH22" s="37">
        <f t="shared" si="1"/>
        <v>281.52441925399972</v>
      </c>
      <c r="AI22" s="232"/>
      <c r="AJ22" s="37">
        <v>281.52441925399972</v>
      </c>
      <c r="AK22" s="40">
        <v>0</v>
      </c>
      <c r="AL22" s="187">
        <f t="shared" ref="AL22:AL36" si="11">SUM(AN22:AO22)</f>
        <v>370.38142663700046</v>
      </c>
      <c r="AM22" s="334"/>
      <c r="AN22" s="37">
        <v>370.38142663700046</v>
      </c>
      <c r="AO22" s="40">
        <v>0</v>
      </c>
      <c r="AP22" s="37">
        <f t="shared" ref="AP22:AP36" si="12">SUM(AR22:AS22)</f>
        <v>436.01324839400002</v>
      </c>
      <c r="AQ22" s="334"/>
      <c r="AR22" s="37">
        <v>436.01324839400002</v>
      </c>
      <c r="AS22" s="40">
        <v>0</v>
      </c>
    </row>
    <row r="23" spans="1:45" ht="9.9499999999999993" customHeight="1" x14ac:dyDescent="0.25">
      <c r="A23" s="310" t="s">
        <v>61</v>
      </c>
      <c r="B23" s="38"/>
      <c r="C23" s="38"/>
      <c r="D23" s="38"/>
      <c r="E23" s="69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68"/>
      <c r="R23" s="68">
        <v>0</v>
      </c>
      <c r="S23" s="37"/>
      <c r="T23" s="68">
        <v>4.465635942979767</v>
      </c>
      <c r="U23" s="68" t="s">
        <v>36</v>
      </c>
      <c r="V23" s="37">
        <f t="shared" si="4"/>
        <v>4.1235443838136119</v>
      </c>
      <c r="W23" s="37"/>
      <c r="X23" s="37">
        <v>4.1235443838136119</v>
      </c>
      <c r="Y23" s="35" t="s">
        <v>36</v>
      </c>
      <c r="Z23" s="38">
        <f t="shared" si="5"/>
        <v>5.4385574470000009</v>
      </c>
      <c r="AB23" s="38">
        <v>5.4385574470000009</v>
      </c>
      <c r="AC23" s="35">
        <v>0</v>
      </c>
      <c r="AD23" s="187">
        <f t="shared" si="8"/>
        <v>6.5393083010000046</v>
      </c>
      <c r="AE23" s="232"/>
      <c r="AF23" s="37">
        <v>6.5393083010000046</v>
      </c>
      <c r="AG23" s="40">
        <v>0</v>
      </c>
      <c r="AH23" s="37">
        <f t="shared" si="1"/>
        <v>13.834820524999996</v>
      </c>
      <c r="AI23" s="232"/>
      <c r="AJ23" s="37">
        <v>13.834820524999996</v>
      </c>
      <c r="AK23" s="40">
        <v>0</v>
      </c>
      <c r="AL23" s="187">
        <f t="shared" si="11"/>
        <v>24.672637461000011</v>
      </c>
      <c r="AM23" s="334"/>
      <c r="AN23" s="37">
        <v>24.672637461000011</v>
      </c>
      <c r="AO23" s="40">
        <v>0</v>
      </c>
      <c r="AP23" s="37">
        <f t="shared" si="12"/>
        <v>38.292068641999983</v>
      </c>
      <c r="AQ23" s="334"/>
      <c r="AR23" s="37">
        <v>38.292068641999983</v>
      </c>
      <c r="AS23" s="40">
        <v>0</v>
      </c>
    </row>
    <row r="24" spans="1:45" ht="9.9499999999999993" customHeight="1" x14ac:dyDescent="0.25">
      <c r="A24" s="310" t="s">
        <v>62</v>
      </c>
      <c r="B24" s="38">
        <v>14.774264881626724</v>
      </c>
      <c r="C24" s="38"/>
      <c r="D24" s="38">
        <v>14.774264881626724</v>
      </c>
      <c r="E24" s="38" t="s">
        <v>36</v>
      </c>
      <c r="F24" s="37">
        <v>47.113246830656863</v>
      </c>
      <c r="G24" s="37"/>
      <c r="H24" s="37">
        <v>47.113246830656863</v>
      </c>
      <c r="I24" s="37" t="s">
        <v>36</v>
      </c>
      <c r="J24" s="37">
        <v>41.118800128617998</v>
      </c>
      <c r="K24" s="37"/>
      <c r="L24" s="37">
        <v>41.118800128617998</v>
      </c>
      <c r="M24" s="37" t="s">
        <v>36</v>
      </c>
      <c r="N24" s="37">
        <f>SUM(P24:Q24)</f>
        <v>40.378781976050782</v>
      </c>
      <c r="O24" s="37"/>
      <c r="P24" s="37">
        <v>40.378781976050782</v>
      </c>
      <c r="Q24" s="68">
        <v>0</v>
      </c>
      <c r="R24" s="37">
        <f>SUM(T24:U24)</f>
        <v>53.758019800122625</v>
      </c>
      <c r="S24" s="37"/>
      <c r="T24" s="37">
        <v>53.758019800122625</v>
      </c>
      <c r="U24" s="68" t="s">
        <v>36</v>
      </c>
      <c r="V24" s="37">
        <f t="shared" si="4"/>
        <v>60.579783432250132</v>
      </c>
      <c r="W24" s="37"/>
      <c r="X24" s="35">
        <v>60.579783432250132</v>
      </c>
      <c r="Y24" s="35" t="s">
        <v>36</v>
      </c>
      <c r="Z24" s="38">
        <f t="shared" si="5"/>
        <v>56.075289246999994</v>
      </c>
      <c r="AB24" s="38">
        <v>56.075289246999994</v>
      </c>
      <c r="AC24" s="35">
        <v>0</v>
      </c>
      <c r="AD24" s="187">
        <f t="shared" si="8"/>
        <v>45.458520026000016</v>
      </c>
      <c r="AE24" s="232"/>
      <c r="AF24" s="37">
        <v>45.458520026000016</v>
      </c>
      <c r="AG24" s="40">
        <v>0</v>
      </c>
      <c r="AH24" s="37">
        <f t="shared" si="1"/>
        <v>50.747340306999995</v>
      </c>
      <c r="AI24" s="232"/>
      <c r="AJ24" s="37">
        <v>50.747340306999995</v>
      </c>
      <c r="AK24" s="40">
        <v>0</v>
      </c>
      <c r="AL24" s="187">
        <f t="shared" si="11"/>
        <v>50.362359613000002</v>
      </c>
      <c r="AM24" s="334"/>
      <c r="AN24" s="37">
        <v>50.362359613000002</v>
      </c>
      <c r="AO24" s="40">
        <v>0</v>
      </c>
      <c r="AP24" s="37">
        <f t="shared" si="12"/>
        <v>47.769232212000013</v>
      </c>
      <c r="AQ24" s="334"/>
      <c r="AR24" s="37">
        <v>47.769232212000013</v>
      </c>
      <c r="AS24" s="40">
        <v>0</v>
      </c>
    </row>
    <row r="25" spans="1:45" ht="9.9499999999999993" customHeight="1" x14ac:dyDescent="0.25">
      <c r="A25" s="310" t="s">
        <v>63</v>
      </c>
      <c r="B25" s="38">
        <v>16.841944567901244</v>
      </c>
      <c r="C25" s="38"/>
      <c r="D25" s="38">
        <v>16.841944567901244</v>
      </c>
      <c r="E25" s="38" t="s">
        <v>36</v>
      </c>
      <c r="F25" s="37">
        <v>25.848875270501964</v>
      </c>
      <c r="G25" s="37"/>
      <c r="H25" s="37">
        <v>25.848875270501964</v>
      </c>
      <c r="I25" s="37" t="s">
        <v>36</v>
      </c>
      <c r="J25" s="37">
        <v>45.744440286570082</v>
      </c>
      <c r="K25" s="37"/>
      <c r="L25" s="37">
        <v>45.744440286570082</v>
      </c>
      <c r="M25" s="37" t="s">
        <v>36</v>
      </c>
      <c r="N25" s="37">
        <f>SUM(P25:Q25)</f>
        <v>48.821884169276693</v>
      </c>
      <c r="O25" s="37"/>
      <c r="P25" s="37">
        <v>48.821884169276693</v>
      </c>
      <c r="Q25" s="35">
        <v>0</v>
      </c>
      <c r="R25" s="37" t="s">
        <v>36</v>
      </c>
      <c r="S25" s="37"/>
      <c r="T25" s="37" t="s">
        <v>36</v>
      </c>
      <c r="U25" s="35" t="s">
        <v>36</v>
      </c>
      <c r="V25" s="37">
        <f t="shared" si="4"/>
        <v>0.21974781146535868</v>
      </c>
      <c r="W25" s="37"/>
      <c r="X25" s="35">
        <v>0.21974781146535868</v>
      </c>
      <c r="Y25" s="35" t="s">
        <v>36</v>
      </c>
      <c r="Z25" s="38">
        <f t="shared" si="5"/>
        <v>0.63227065300000018</v>
      </c>
      <c r="AB25" s="38">
        <v>0.63227065300000018</v>
      </c>
      <c r="AC25" s="35">
        <v>0</v>
      </c>
      <c r="AD25" s="187">
        <f t="shared" si="8"/>
        <v>0.84513574000000025</v>
      </c>
      <c r="AE25" s="232"/>
      <c r="AF25" s="37">
        <v>0.84513574000000025</v>
      </c>
      <c r="AG25" s="40">
        <v>0</v>
      </c>
      <c r="AH25" s="37">
        <f t="shared" si="1"/>
        <v>0.96327521900000002</v>
      </c>
      <c r="AI25" s="232"/>
      <c r="AJ25" s="37">
        <v>0.96327521900000002</v>
      </c>
      <c r="AK25" s="40">
        <v>0</v>
      </c>
      <c r="AL25" s="187">
        <f t="shared" si="11"/>
        <v>1.3320285080000007</v>
      </c>
      <c r="AM25" s="334"/>
      <c r="AN25" s="37">
        <v>1.3320285080000007</v>
      </c>
      <c r="AO25" s="40">
        <v>0</v>
      </c>
      <c r="AP25" s="37">
        <f t="shared" si="12"/>
        <v>1.6181692539999994</v>
      </c>
      <c r="AQ25" s="334"/>
      <c r="AR25" s="37">
        <v>1.6181692539999994</v>
      </c>
      <c r="AS25" s="40">
        <v>0</v>
      </c>
    </row>
    <row r="26" spans="1:45" ht="9.9499999999999993" customHeight="1" x14ac:dyDescent="0.25">
      <c r="A26" s="310" t="s">
        <v>64</v>
      </c>
      <c r="B26" s="38"/>
      <c r="C26" s="38"/>
      <c r="D26" s="38"/>
      <c r="E26" s="38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5"/>
      <c r="R26" s="37"/>
      <c r="S26" s="37"/>
      <c r="T26" s="37"/>
      <c r="U26" s="35"/>
      <c r="V26" s="37"/>
      <c r="W26" s="37"/>
      <c r="X26" s="35"/>
      <c r="Y26" s="35"/>
      <c r="Z26" s="38" t="s">
        <v>48</v>
      </c>
      <c r="AB26" s="41" t="s">
        <v>48</v>
      </c>
      <c r="AC26" s="35">
        <v>0</v>
      </c>
      <c r="AD26" s="188">
        <f t="shared" si="8"/>
        <v>0.228628261</v>
      </c>
      <c r="AE26" s="232"/>
      <c r="AF26" s="40">
        <v>0.228628261</v>
      </c>
      <c r="AG26" s="40">
        <v>0</v>
      </c>
      <c r="AH26" s="40">
        <f t="shared" si="1"/>
        <v>0.234414557</v>
      </c>
      <c r="AI26" s="232"/>
      <c r="AJ26" s="40">
        <v>0.234414557</v>
      </c>
      <c r="AK26" s="40">
        <v>0</v>
      </c>
      <c r="AL26" s="188">
        <f t="shared" si="11"/>
        <v>0</v>
      </c>
      <c r="AM26" s="334"/>
      <c r="AN26" s="40">
        <v>0</v>
      </c>
      <c r="AO26" s="40">
        <v>0</v>
      </c>
      <c r="AP26" s="40">
        <f t="shared" si="12"/>
        <v>0</v>
      </c>
      <c r="AQ26" s="334"/>
      <c r="AR26" s="40">
        <v>0</v>
      </c>
      <c r="AS26" s="40">
        <v>0</v>
      </c>
    </row>
    <row r="27" spans="1:45" ht="9.9499999999999993" customHeight="1" x14ac:dyDescent="0.25">
      <c r="A27" s="310" t="s">
        <v>65</v>
      </c>
      <c r="B27" s="38">
        <v>81.06526242774143</v>
      </c>
      <c r="C27" s="38"/>
      <c r="D27" s="38">
        <v>81.06526242774143</v>
      </c>
      <c r="E27" s="38" t="s">
        <v>36</v>
      </c>
      <c r="F27" s="37">
        <v>93.202367251420654</v>
      </c>
      <c r="G27" s="37"/>
      <c r="H27" s="37">
        <v>93.202367251420654</v>
      </c>
      <c r="I27" s="37" t="s">
        <v>36</v>
      </c>
      <c r="J27" s="37">
        <v>89.596820032349058</v>
      </c>
      <c r="K27" s="37"/>
      <c r="L27" s="37">
        <v>89.596820032349058</v>
      </c>
      <c r="M27" s="37" t="s">
        <v>36</v>
      </c>
      <c r="N27" s="37">
        <f>SUM(P27:Q27)</f>
        <v>111.10748717874772</v>
      </c>
      <c r="O27" s="37"/>
      <c r="P27" s="37">
        <v>111.10748717874772</v>
      </c>
      <c r="Q27" s="35">
        <v>0</v>
      </c>
      <c r="R27" s="37" t="s">
        <v>36</v>
      </c>
      <c r="S27" s="37"/>
      <c r="T27" s="37" t="s">
        <v>36</v>
      </c>
      <c r="U27" s="35" t="s">
        <v>36</v>
      </c>
      <c r="V27" s="37">
        <f t="shared" si="4"/>
        <v>56.405974279583191</v>
      </c>
      <c r="W27" s="37"/>
      <c r="X27" s="37">
        <v>56.405974279583191</v>
      </c>
      <c r="Y27" s="35" t="s">
        <v>36</v>
      </c>
      <c r="Z27" s="38">
        <f t="shared" si="5"/>
        <v>49.991880816999981</v>
      </c>
      <c r="AB27" s="38">
        <v>49.991880816999981</v>
      </c>
      <c r="AC27" s="35">
        <v>0</v>
      </c>
      <c r="AD27" s="187">
        <f t="shared" si="8"/>
        <v>34.399665736000003</v>
      </c>
      <c r="AE27" s="232"/>
      <c r="AF27" s="37">
        <v>34.399665736000003</v>
      </c>
      <c r="AG27" s="40">
        <v>0</v>
      </c>
      <c r="AH27" s="37">
        <f t="shared" si="1"/>
        <v>35.36562501400001</v>
      </c>
      <c r="AI27" s="232"/>
      <c r="AJ27" s="37">
        <v>35.36562501400001</v>
      </c>
      <c r="AK27" s="40">
        <v>0</v>
      </c>
      <c r="AL27" s="187">
        <f t="shared" si="11"/>
        <v>33.035635011000011</v>
      </c>
      <c r="AM27" s="334"/>
      <c r="AN27" s="37">
        <v>33.035635011000011</v>
      </c>
      <c r="AO27" s="40">
        <v>0</v>
      </c>
      <c r="AP27" s="37">
        <f t="shared" si="12"/>
        <v>18.209215679999982</v>
      </c>
      <c r="AQ27" s="334"/>
      <c r="AR27" s="37">
        <v>18.209215679999982</v>
      </c>
      <c r="AS27" s="40">
        <v>0</v>
      </c>
    </row>
    <row r="28" spans="1:45" ht="9.9499999999999993" customHeight="1" x14ac:dyDescent="0.25">
      <c r="A28" s="310" t="s">
        <v>66</v>
      </c>
      <c r="B28" s="38"/>
      <c r="C28" s="38"/>
      <c r="D28" s="38"/>
      <c r="E28" s="38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5"/>
      <c r="R28" s="35">
        <v>0</v>
      </c>
      <c r="S28" s="37"/>
      <c r="T28" s="35">
        <v>243.19456100889073</v>
      </c>
      <c r="U28" s="35" t="s">
        <v>36</v>
      </c>
      <c r="V28" s="37">
        <f t="shared" si="4"/>
        <v>309.91990087063118</v>
      </c>
      <c r="W28" s="37"/>
      <c r="X28" s="37">
        <v>309.91990087063118</v>
      </c>
      <c r="Y28" s="35" t="s">
        <v>36</v>
      </c>
      <c r="Z28" s="38">
        <f t="shared" si="5"/>
        <v>343.89919674700008</v>
      </c>
      <c r="AB28" s="38">
        <v>343.89919674700008</v>
      </c>
      <c r="AC28" s="35">
        <v>0</v>
      </c>
      <c r="AD28" s="187">
        <f t="shared" si="8"/>
        <v>329.59225904399972</v>
      </c>
      <c r="AE28" s="232"/>
      <c r="AF28" s="37">
        <v>329.59225904399972</v>
      </c>
      <c r="AG28" s="40">
        <v>0</v>
      </c>
      <c r="AH28" s="37">
        <f t="shared" si="1"/>
        <v>312.29996988299939</v>
      </c>
      <c r="AI28" s="232"/>
      <c r="AJ28" s="37">
        <v>312.29996988299939</v>
      </c>
      <c r="AK28" s="40">
        <v>0</v>
      </c>
      <c r="AL28" s="187">
        <f t="shared" si="11"/>
        <v>387.52593492500085</v>
      </c>
      <c r="AM28" s="334"/>
      <c r="AN28" s="37">
        <v>387.52593492500085</v>
      </c>
      <c r="AO28" s="40">
        <v>0</v>
      </c>
      <c r="AP28" s="37">
        <f t="shared" si="12"/>
        <v>436.7640658279995</v>
      </c>
      <c r="AQ28" s="334"/>
      <c r="AR28" s="37">
        <v>436.7640658279995</v>
      </c>
      <c r="AS28" s="40">
        <v>0</v>
      </c>
    </row>
    <row r="29" spans="1:45" ht="9.9499999999999993" customHeight="1" x14ac:dyDescent="0.25">
      <c r="A29" s="310" t="s">
        <v>67</v>
      </c>
      <c r="B29" s="38">
        <v>230.8476949172113</v>
      </c>
      <c r="C29" s="38"/>
      <c r="D29" s="38">
        <v>230.8476949172113</v>
      </c>
      <c r="E29" s="38" t="s">
        <v>36</v>
      </c>
      <c r="F29" s="37">
        <v>246.35510785720732</v>
      </c>
      <c r="G29" s="37"/>
      <c r="H29" s="37">
        <v>246.35510785720732</v>
      </c>
      <c r="I29" s="37" t="s">
        <v>36</v>
      </c>
      <c r="J29" s="37">
        <v>241.52425248823067</v>
      </c>
      <c r="K29" s="37"/>
      <c r="L29" s="37">
        <v>241.52425248823067</v>
      </c>
      <c r="M29" s="37" t="s">
        <v>36</v>
      </c>
      <c r="N29" s="37">
        <f>SUM(P29:Q29)</f>
        <v>310.83733130622215</v>
      </c>
      <c r="O29" s="37"/>
      <c r="P29" s="37">
        <v>310.83733130622215</v>
      </c>
      <c r="Q29" s="35">
        <v>0</v>
      </c>
      <c r="R29" s="37">
        <f>SUM(T29:U29)</f>
        <v>8.992454849478845</v>
      </c>
      <c r="S29" s="37"/>
      <c r="T29" s="37">
        <v>8.992454849478845</v>
      </c>
      <c r="U29" s="35" t="s">
        <v>36</v>
      </c>
      <c r="V29" s="37">
        <f t="shared" si="4"/>
        <v>4.3789805088902511</v>
      </c>
      <c r="W29" s="37"/>
      <c r="X29" s="35">
        <v>4.3789805088902511</v>
      </c>
      <c r="Y29" s="35" t="s">
        <v>36</v>
      </c>
      <c r="Z29" s="38">
        <f t="shared" si="5"/>
        <v>8.7111738109999983</v>
      </c>
      <c r="AB29" s="38">
        <v>8.7111738109999983</v>
      </c>
      <c r="AC29" s="35">
        <v>0</v>
      </c>
      <c r="AD29" s="188">
        <f t="shared" si="8"/>
        <v>6.7741998390000013</v>
      </c>
      <c r="AE29" s="232"/>
      <c r="AF29" s="40">
        <v>6.7741998390000013</v>
      </c>
      <c r="AG29" s="40">
        <v>0</v>
      </c>
      <c r="AH29" s="40">
        <f t="shared" si="1"/>
        <v>8.4127304550000002</v>
      </c>
      <c r="AI29" s="232"/>
      <c r="AJ29" s="40">
        <v>8.4127304550000002</v>
      </c>
      <c r="AK29" s="40">
        <v>0</v>
      </c>
      <c r="AL29" s="188">
        <f t="shared" si="11"/>
        <v>9.9386671819999997</v>
      </c>
      <c r="AM29" s="334"/>
      <c r="AN29" s="40">
        <v>9.9386671819999997</v>
      </c>
      <c r="AO29" s="40">
        <v>0</v>
      </c>
      <c r="AP29" s="40">
        <f t="shared" si="12"/>
        <v>0</v>
      </c>
      <c r="AQ29" s="334"/>
      <c r="AR29" s="40">
        <v>0</v>
      </c>
      <c r="AS29" s="40">
        <v>0</v>
      </c>
    </row>
    <row r="30" spans="1:45" ht="9.9499999999999993" customHeight="1" x14ac:dyDescent="0.25">
      <c r="A30" s="310" t="s">
        <v>68</v>
      </c>
      <c r="B30" s="38"/>
      <c r="C30" s="38"/>
      <c r="D30" s="38"/>
      <c r="E30" s="38"/>
      <c r="F30" s="37"/>
      <c r="G30" s="37"/>
      <c r="H30" s="37"/>
      <c r="I30" s="37"/>
      <c r="J30" s="37"/>
      <c r="K30" s="37"/>
      <c r="L30" s="37"/>
      <c r="M30" s="37"/>
      <c r="N30" s="35">
        <v>0</v>
      </c>
      <c r="O30" s="37"/>
      <c r="P30" s="35">
        <v>0</v>
      </c>
      <c r="Q30" s="35">
        <v>0</v>
      </c>
      <c r="R30" s="37">
        <f>SUM(T30:U30)</f>
        <v>13.516972802268544</v>
      </c>
      <c r="S30" s="37"/>
      <c r="T30" s="37">
        <v>13.516972802268544</v>
      </c>
      <c r="U30" s="35" t="s">
        <v>36</v>
      </c>
      <c r="V30" s="37">
        <f t="shared" si="4"/>
        <v>12.417702931330474</v>
      </c>
      <c r="W30" s="37"/>
      <c r="X30" s="37">
        <v>12.417702931330474</v>
      </c>
      <c r="Y30" s="35" t="s">
        <v>36</v>
      </c>
      <c r="Z30" s="38">
        <f t="shared" si="5"/>
        <v>11.466746642</v>
      </c>
      <c r="AB30" s="38">
        <v>11.466746642</v>
      </c>
      <c r="AC30" s="35">
        <v>0</v>
      </c>
      <c r="AD30" s="187">
        <f t="shared" si="8"/>
        <v>13.877452458999993</v>
      </c>
      <c r="AE30" s="232"/>
      <c r="AF30" s="37">
        <v>13.877452458999993</v>
      </c>
      <c r="AG30" s="40">
        <v>0</v>
      </c>
      <c r="AH30" s="37">
        <f t="shared" si="1"/>
        <v>11.056769535000003</v>
      </c>
      <c r="AI30" s="232"/>
      <c r="AJ30" s="37">
        <v>11.056769535000003</v>
      </c>
      <c r="AK30" s="40">
        <v>0</v>
      </c>
      <c r="AL30" s="187">
        <f t="shared" si="11"/>
        <v>25.501373748000006</v>
      </c>
      <c r="AM30" s="334"/>
      <c r="AN30" s="37">
        <v>25.501373748000006</v>
      </c>
      <c r="AO30" s="40">
        <v>0</v>
      </c>
      <c r="AP30" s="37">
        <f t="shared" si="12"/>
        <v>20.688120666999996</v>
      </c>
      <c r="AQ30" s="334"/>
      <c r="AR30" s="37">
        <v>20.688120666999996</v>
      </c>
      <c r="AS30" s="40">
        <v>0</v>
      </c>
    </row>
    <row r="31" spans="1:45" ht="9.9499999999999993" customHeight="1" x14ac:dyDescent="0.25">
      <c r="A31" s="310" t="s">
        <v>69</v>
      </c>
      <c r="B31" s="38"/>
      <c r="C31" s="38"/>
      <c r="D31" s="38"/>
      <c r="E31" s="38"/>
      <c r="F31" s="37"/>
      <c r="G31" s="37"/>
      <c r="H31" s="37"/>
      <c r="I31" s="37"/>
      <c r="J31" s="37"/>
      <c r="K31" s="37"/>
      <c r="L31" s="37"/>
      <c r="M31" s="37"/>
      <c r="N31" s="35"/>
      <c r="O31" s="37"/>
      <c r="P31" s="35"/>
      <c r="Q31" s="35"/>
      <c r="R31" s="35">
        <v>0</v>
      </c>
      <c r="S31" s="37"/>
      <c r="T31" s="35">
        <v>4.0721857817289999</v>
      </c>
      <c r="U31" s="35" t="s">
        <v>36</v>
      </c>
      <c r="V31" s="37">
        <f t="shared" si="4"/>
        <v>29.189616814837521</v>
      </c>
      <c r="W31" s="37"/>
      <c r="X31" s="37">
        <v>29.189616814837521</v>
      </c>
      <c r="Y31" s="35" t="s">
        <v>36</v>
      </c>
      <c r="Z31" s="38">
        <f t="shared" si="5"/>
        <v>5.2192429590000007</v>
      </c>
      <c r="AB31" s="38">
        <v>5.2192429590000007</v>
      </c>
      <c r="AC31" s="35">
        <v>0</v>
      </c>
      <c r="AD31" s="187">
        <f t="shared" si="8"/>
        <v>5.9094465519999977</v>
      </c>
      <c r="AE31" s="232"/>
      <c r="AF31" s="37">
        <v>5.9094465519999977</v>
      </c>
      <c r="AG31" s="40">
        <v>0</v>
      </c>
      <c r="AH31" s="37">
        <f t="shared" si="1"/>
        <v>7.2300103429999991</v>
      </c>
      <c r="AI31" s="232"/>
      <c r="AJ31" s="37">
        <v>7.2300103429999991</v>
      </c>
      <c r="AK31" s="40">
        <v>0</v>
      </c>
      <c r="AL31" s="187">
        <f t="shared" si="11"/>
        <v>8.0999903909999951</v>
      </c>
      <c r="AM31" s="334"/>
      <c r="AN31" s="37">
        <v>8.0999903909999951</v>
      </c>
      <c r="AO31" s="40">
        <v>0</v>
      </c>
      <c r="AP31" s="37">
        <f t="shared" si="12"/>
        <v>5.6698216379999993</v>
      </c>
      <c r="AQ31" s="334"/>
      <c r="AR31" s="37">
        <v>5.6698216379999993</v>
      </c>
      <c r="AS31" s="40">
        <v>0</v>
      </c>
    </row>
    <row r="32" spans="1:45" ht="9.9499999999999993" customHeight="1" x14ac:dyDescent="0.25">
      <c r="A32" s="310" t="s">
        <v>70</v>
      </c>
      <c r="B32" s="38"/>
      <c r="C32" s="38"/>
      <c r="D32" s="38"/>
      <c r="E32" s="38"/>
      <c r="F32" s="37"/>
      <c r="G32" s="37"/>
      <c r="H32" s="37"/>
      <c r="I32" s="37"/>
      <c r="J32" s="37" t="s">
        <v>36</v>
      </c>
      <c r="K32" s="37"/>
      <c r="L32" s="37" t="s">
        <v>36</v>
      </c>
      <c r="M32" s="37" t="s">
        <v>36</v>
      </c>
      <c r="N32" s="37">
        <f>SUM(P32:Q32)</f>
        <v>38.495580595649443</v>
      </c>
      <c r="O32" s="37"/>
      <c r="P32" s="37">
        <v>38.495580595649443</v>
      </c>
      <c r="Q32" s="68">
        <v>0</v>
      </c>
      <c r="R32" s="37">
        <f>SUM(T32:U32)</f>
        <v>28.230639292152048</v>
      </c>
      <c r="S32" s="37"/>
      <c r="T32" s="37">
        <v>28.230639292152048</v>
      </c>
      <c r="U32" s="68" t="s">
        <v>36</v>
      </c>
      <c r="V32" s="37">
        <f t="shared" si="4"/>
        <v>50.547774296443826</v>
      </c>
      <c r="W32" s="37"/>
      <c r="X32" s="37">
        <v>50.547774296443826</v>
      </c>
      <c r="Y32" s="35" t="s">
        <v>36</v>
      </c>
      <c r="Z32" s="38">
        <f t="shared" si="5"/>
        <v>29.267691522000003</v>
      </c>
      <c r="AB32" s="38">
        <v>29.267691522000003</v>
      </c>
      <c r="AC32" s="35">
        <v>0</v>
      </c>
      <c r="AD32" s="188">
        <f t="shared" si="8"/>
        <v>21.344503502999999</v>
      </c>
      <c r="AE32" s="232"/>
      <c r="AF32" s="40">
        <v>21.344503502999999</v>
      </c>
      <c r="AG32" s="40">
        <v>0</v>
      </c>
      <c r="AH32" s="40">
        <f t="shared" si="1"/>
        <v>25.246152004999999</v>
      </c>
      <c r="AI32" s="232"/>
      <c r="AJ32" s="40">
        <v>25.246152004999999</v>
      </c>
      <c r="AK32" s="40">
        <v>0</v>
      </c>
      <c r="AL32" s="188">
        <f t="shared" si="11"/>
        <v>30.692757301999997</v>
      </c>
      <c r="AM32" s="334"/>
      <c r="AN32" s="40">
        <v>30.692757301999997</v>
      </c>
      <c r="AO32" s="40">
        <v>0</v>
      </c>
      <c r="AP32" s="40">
        <f t="shared" si="12"/>
        <v>47.898657034000003</v>
      </c>
      <c r="AQ32" s="334"/>
      <c r="AR32" s="40">
        <v>47.898657034000003</v>
      </c>
      <c r="AS32" s="40">
        <v>0</v>
      </c>
    </row>
    <row r="33" spans="1:45" ht="9.9499999999999993" customHeight="1" x14ac:dyDescent="0.25">
      <c r="A33" s="310" t="s">
        <v>71</v>
      </c>
      <c r="B33" s="38">
        <v>116.90511329956429</v>
      </c>
      <c r="C33" s="38"/>
      <c r="D33" s="38">
        <v>116.90511329956429</v>
      </c>
      <c r="E33" s="38" t="s">
        <v>36</v>
      </c>
      <c r="F33" s="37">
        <v>134.7568694463265</v>
      </c>
      <c r="G33" s="37"/>
      <c r="H33" s="37">
        <v>134.7568694463265</v>
      </c>
      <c r="I33" s="37" t="s">
        <v>36</v>
      </c>
      <c r="J33" s="37">
        <v>157.18692586524398</v>
      </c>
      <c r="K33" s="37"/>
      <c r="L33" s="37">
        <v>157.18692586524398</v>
      </c>
      <c r="M33" s="37" t="s">
        <v>36</v>
      </c>
      <c r="N33" s="37">
        <f>SUM(P33:Q33)</f>
        <v>185.10505135673975</v>
      </c>
      <c r="O33" s="37"/>
      <c r="P33" s="37">
        <v>185.10505135673975</v>
      </c>
      <c r="Q33" s="68">
        <v>0</v>
      </c>
      <c r="R33" s="37">
        <f>SUM(T33:U33)</f>
        <v>40.873622969957047</v>
      </c>
      <c r="S33" s="37"/>
      <c r="T33" s="37">
        <v>40.873622969957047</v>
      </c>
      <c r="U33" s="68" t="s">
        <v>36</v>
      </c>
      <c r="V33" s="37">
        <f t="shared" si="4"/>
        <v>4.1821941784181469</v>
      </c>
      <c r="W33" s="37"/>
      <c r="X33" s="37">
        <v>4.1821941784181469</v>
      </c>
      <c r="Y33" s="35" t="s">
        <v>36</v>
      </c>
      <c r="Z33" s="38">
        <f t="shared" si="5"/>
        <v>64.621597974999986</v>
      </c>
      <c r="AB33" s="38">
        <v>64.621597974999986</v>
      </c>
      <c r="AC33" s="35">
        <v>0</v>
      </c>
      <c r="AD33" s="187">
        <f t="shared" si="8"/>
        <v>65.474422860000061</v>
      </c>
      <c r="AE33" s="232"/>
      <c r="AF33" s="37">
        <v>65.474422860000061</v>
      </c>
      <c r="AG33" s="40">
        <v>0</v>
      </c>
      <c r="AH33" s="37">
        <f t="shared" si="1"/>
        <v>72.361541418999835</v>
      </c>
      <c r="AI33" s="232"/>
      <c r="AJ33" s="37">
        <v>72.361541418999835</v>
      </c>
      <c r="AK33" s="40">
        <v>0</v>
      </c>
      <c r="AL33" s="187">
        <f t="shared" si="11"/>
        <v>78.317649934000059</v>
      </c>
      <c r="AM33" s="334"/>
      <c r="AN33" s="37">
        <v>78.317649934000059</v>
      </c>
      <c r="AO33" s="40">
        <v>0</v>
      </c>
      <c r="AP33" s="37">
        <f t="shared" si="12"/>
        <v>79.482841944999947</v>
      </c>
      <c r="AQ33" s="334"/>
      <c r="AR33" s="37">
        <v>79.482841944999947</v>
      </c>
      <c r="AS33" s="40">
        <v>0</v>
      </c>
    </row>
    <row r="34" spans="1:45" ht="9.9499999999999993" customHeight="1" x14ac:dyDescent="0.25">
      <c r="A34" s="311" t="s">
        <v>72</v>
      </c>
      <c r="B34" s="38"/>
      <c r="C34" s="38"/>
      <c r="D34" s="38"/>
      <c r="E34" s="38"/>
      <c r="F34" s="37"/>
      <c r="G34" s="37"/>
      <c r="H34" s="37"/>
      <c r="I34" s="37"/>
      <c r="J34" s="37"/>
      <c r="K34" s="37"/>
      <c r="L34" s="37"/>
      <c r="M34" s="37"/>
      <c r="N34" s="68">
        <v>0</v>
      </c>
      <c r="O34" s="37"/>
      <c r="P34" s="68">
        <v>0</v>
      </c>
      <c r="Q34" s="68">
        <v>0</v>
      </c>
      <c r="R34" s="37">
        <f>SUM(T34:U34)</f>
        <v>14.262824189454319</v>
      </c>
      <c r="S34" s="37"/>
      <c r="T34" s="37">
        <v>14.262824189454319</v>
      </c>
      <c r="U34" s="68" t="s">
        <v>36</v>
      </c>
      <c r="V34" s="37">
        <f t="shared" si="4"/>
        <v>29.546092301042325</v>
      </c>
      <c r="W34" s="37"/>
      <c r="X34" s="37">
        <v>29.546092301042325</v>
      </c>
      <c r="Y34" s="35" t="s">
        <v>36</v>
      </c>
      <c r="Z34" s="38">
        <f t="shared" si="5"/>
        <v>29.047703005999974</v>
      </c>
      <c r="AB34" s="38">
        <v>29.047703005999974</v>
      </c>
      <c r="AC34" s="35">
        <v>0</v>
      </c>
      <c r="AD34" s="187">
        <f t="shared" si="8"/>
        <v>18.383077493999991</v>
      </c>
      <c r="AE34" s="232"/>
      <c r="AF34" s="37">
        <v>18.383077493999991</v>
      </c>
      <c r="AG34" s="40">
        <v>0</v>
      </c>
      <c r="AH34" s="37">
        <f t="shared" si="1"/>
        <v>15.702711927000008</v>
      </c>
      <c r="AI34" s="232"/>
      <c r="AJ34" s="37">
        <v>15.702711927000008</v>
      </c>
      <c r="AK34" s="40">
        <v>0</v>
      </c>
      <c r="AL34" s="187">
        <f t="shared" si="11"/>
        <v>30.069116272999981</v>
      </c>
      <c r="AM34" s="334"/>
      <c r="AN34" s="37">
        <v>30.069116272999981</v>
      </c>
      <c r="AO34" s="40">
        <v>0</v>
      </c>
      <c r="AP34" s="37">
        <f t="shared" si="12"/>
        <v>24.602301581000003</v>
      </c>
      <c r="AQ34" s="334"/>
      <c r="AR34" s="37">
        <v>24.602301581000003</v>
      </c>
      <c r="AS34" s="40">
        <v>0</v>
      </c>
    </row>
    <row r="35" spans="1:45" ht="9.9499999999999993" customHeight="1" x14ac:dyDescent="0.25">
      <c r="A35" s="310" t="s">
        <v>73</v>
      </c>
      <c r="B35" s="38">
        <v>6.0583233794480753</v>
      </c>
      <c r="C35" s="38"/>
      <c r="D35" s="38">
        <v>6.0583233794480753</v>
      </c>
      <c r="E35" s="38" t="s">
        <v>36</v>
      </c>
      <c r="F35" s="37">
        <v>6.3214931165589867</v>
      </c>
      <c r="G35" s="37"/>
      <c r="H35" s="37">
        <v>6.3214931165589867</v>
      </c>
      <c r="I35" s="37" t="s">
        <v>36</v>
      </c>
      <c r="J35" s="37">
        <v>5.8266622899293274</v>
      </c>
      <c r="K35" s="37"/>
      <c r="L35" s="37">
        <v>5.8266622899293274</v>
      </c>
      <c r="M35" s="37" t="s">
        <v>36</v>
      </c>
      <c r="N35" s="37">
        <f>SUM(P35:Q35)</f>
        <v>7.9126521022698855</v>
      </c>
      <c r="O35" s="37"/>
      <c r="P35" s="37">
        <v>7.9126521022698855</v>
      </c>
      <c r="Q35" s="68">
        <v>0</v>
      </c>
      <c r="R35" s="37">
        <f>SUM(T35:U35)</f>
        <v>10.601758457388106</v>
      </c>
      <c r="S35" s="37"/>
      <c r="T35" s="37">
        <v>10.601758457388106</v>
      </c>
      <c r="U35" s="68" t="s">
        <v>36</v>
      </c>
      <c r="V35" s="37">
        <f t="shared" si="4"/>
        <v>0.94331773451870016</v>
      </c>
      <c r="W35" s="37"/>
      <c r="X35" s="37">
        <v>0.94331773451870016</v>
      </c>
      <c r="Y35" s="35" t="s">
        <v>36</v>
      </c>
      <c r="Z35" s="38">
        <f t="shared" si="5"/>
        <v>1.4507686600000003</v>
      </c>
      <c r="AB35" s="38">
        <v>1.4507686600000003</v>
      </c>
      <c r="AC35" s="35">
        <v>0</v>
      </c>
      <c r="AD35" s="187">
        <f t="shared" si="8"/>
        <v>1.4527348899999997</v>
      </c>
      <c r="AE35" s="232"/>
      <c r="AF35" s="37">
        <v>1.4527348899999997</v>
      </c>
      <c r="AG35" s="40">
        <v>0</v>
      </c>
      <c r="AH35" s="37">
        <f t="shared" si="1"/>
        <v>2.3834950619999997</v>
      </c>
      <c r="AI35" s="232"/>
      <c r="AJ35" s="37">
        <v>2.3834950619999997</v>
      </c>
      <c r="AK35" s="40">
        <v>0</v>
      </c>
      <c r="AL35" s="187">
        <f t="shared" si="11"/>
        <v>1.4283641690000002</v>
      </c>
      <c r="AM35" s="334"/>
      <c r="AN35" s="37">
        <v>1.4283641690000002</v>
      </c>
      <c r="AO35" s="40">
        <v>0</v>
      </c>
      <c r="AP35" s="37">
        <f t="shared" si="12"/>
        <v>0</v>
      </c>
      <c r="AQ35" s="334"/>
      <c r="AR35" s="37">
        <v>0</v>
      </c>
      <c r="AS35" s="40">
        <v>0</v>
      </c>
    </row>
    <row r="36" spans="1:45" ht="9.9499999999999993" customHeight="1" x14ac:dyDescent="0.25">
      <c r="A36" s="310" t="s">
        <v>74</v>
      </c>
      <c r="B36" s="38"/>
      <c r="C36" s="38"/>
      <c r="D36" s="38"/>
      <c r="E36" s="38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68"/>
      <c r="R36" s="37"/>
      <c r="S36" s="37"/>
      <c r="T36" s="37"/>
      <c r="U36" s="68"/>
      <c r="V36" s="37"/>
      <c r="W36" s="37"/>
      <c r="X36" s="37"/>
      <c r="Y36" s="35"/>
      <c r="Z36" s="38"/>
      <c r="AB36" s="38"/>
      <c r="AC36" s="35"/>
      <c r="AD36" s="188">
        <v>0</v>
      </c>
      <c r="AE36" s="232"/>
      <c r="AF36" s="40">
        <v>0</v>
      </c>
      <c r="AG36" s="40">
        <v>0</v>
      </c>
      <c r="AH36" s="37">
        <f t="shared" si="1"/>
        <v>0.92567590299999991</v>
      </c>
      <c r="AI36" s="232"/>
      <c r="AJ36" s="37">
        <v>0.92567590299999991</v>
      </c>
      <c r="AK36" s="40">
        <v>0</v>
      </c>
      <c r="AL36" s="187">
        <f t="shared" si="11"/>
        <v>1.7760821819999995</v>
      </c>
      <c r="AM36" s="334"/>
      <c r="AN36" s="37">
        <v>1.7760821819999995</v>
      </c>
      <c r="AO36" s="40">
        <v>0</v>
      </c>
      <c r="AP36" s="37">
        <f t="shared" si="12"/>
        <v>3.2200315809999998</v>
      </c>
      <c r="AQ36" s="334"/>
      <c r="AR36" s="37">
        <v>3.2200315809999998</v>
      </c>
      <c r="AS36" s="40">
        <v>0</v>
      </c>
    </row>
    <row r="37" spans="1:45" ht="9.9499999999999993" customHeight="1" x14ac:dyDescent="0.25">
      <c r="A37" s="310" t="s">
        <v>209</v>
      </c>
      <c r="B37" s="38"/>
      <c r="C37" s="38"/>
      <c r="D37" s="38"/>
      <c r="E37" s="38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68"/>
      <c r="R37" s="37"/>
      <c r="S37" s="37"/>
      <c r="T37" s="37"/>
      <c r="U37" s="68"/>
      <c r="V37" s="37"/>
      <c r="W37" s="37"/>
      <c r="X37" s="37"/>
      <c r="Y37" s="35"/>
      <c r="Z37" s="38"/>
      <c r="AB37" s="38"/>
      <c r="AC37" s="35"/>
      <c r="AD37" s="188">
        <v>0</v>
      </c>
      <c r="AE37" s="232"/>
      <c r="AF37" s="40">
        <v>0</v>
      </c>
      <c r="AG37" s="40">
        <v>0</v>
      </c>
      <c r="AH37" s="40">
        <v>0</v>
      </c>
      <c r="AI37" s="232"/>
      <c r="AJ37" s="37">
        <v>20.351452444000007</v>
      </c>
      <c r="AK37" s="40">
        <v>0</v>
      </c>
      <c r="AL37" s="188">
        <v>0</v>
      </c>
      <c r="AM37" s="334"/>
      <c r="AN37" s="37">
        <v>23.217917787999994</v>
      </c>
      <c r="AO37" s="40">
        <v>0</v>
      </c>
      <c r="AP37" s="40">
        <v>0</v>
      </c>
      <c r="AQ37" s="334"/>
      <c r="AR37" s="37">
        <v>23.915226114999999</v>
      </c>
      <c r="AS37" s="40">
        <v>0</v>
      </c>
    </row>
    <row r="38" spans="1:45" ht="9.9499999999999993" customHeight="1" x14ac:dyDescent="0.25">
      <c r="A38" s="310" t="s">
        <v>75</v>
      </c>
      <c r="B38" s="38"/>
      <c r="C38" s="38"/>
      <c r="D38" s="38"/>
      <c r="E38" s="38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68"/>
      <c r="R38" s="37"/>
      <c r="S38" s="37"/>
      <c r="T38" s="37"/>
      <c r="U38" s="68"/>
      <c r="V38" s="37"/>
      <c r="W38" s="37"/>
      <c r="X38" s="37"/>
      <c r="Y38" s="35"/>
      <c r="Z38" s="38"/>
      <c r="AB38" s="38"/>
      <c r="AC38" s="35"/>
      <c r="AD38" s="188">
        <v>0</v>
      </c>
      <c r="AE38" s="232"/>
      <c r="AF38" s="40">
        <v>0</v>
      </c>
      <c r="AG38" s="40">
        <v>0</v>
      </c>
      <c r="AH38" s="40">
        <f t="shared" si="1"/>
        <v>6.6567629680000007</v>
      </c>
      <c r="AI38" s="232"/>
      <c r="AJ38" s="40">
        <v>6.6567629680000007</v>
      </c>
      <c r="AK38" s="40">
        <v>0</v>
      </c>
      <c r="AL38" s="188">
        <f t="shared" ref="AL38:AL43" si="13">SUM(AN38:AO38)</f>
        <v>7.4498760529999997</v>
      </c>
      <c r="AM38" s="334"/>
      <c r="AN38" s="40">
        <v>7.4498760529999997</v>
      </c>
      <c r="AO38" s="40">
        <v>0</v>
      </c>
      <c r="AP38" s="40">
        <f t="shared" ref="AP38:AP43" si="14">SUM(AR38:AS38)</f>
        <v>10.557459537000002</v>
      </c>
      <c r="AQ38" s="334"/>
      <c r="AR38" s="40">
        <v>10.557459537000002</v>
      </c>
      <c r="AS38" s="40">
        <v>0</v>
      </c>
    </row>
    <row r="39" spans="1:45" ht="9.9499999999999993" customHeight="1" x14ac:dyDescent="0.25">
      <c r="A39" s="310" t="s">
        <v>204</v>
      </c>
      <c r="B39" s="38"/>
      <c r="C39" s="38"/>
      <c r="D39" s="38"/>
      <c r="E39" s="38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68"/>
      <c r="R39" s="37"/>
      <c r="S39" s="37"/>
      <c r="T39" s="37"/>
      <c r="U39" s="68"/>
      <c r="V39" s="37"/>
      <c r="W39" s="37"/>
      <c r="X39" s="37"/>
      <c r="Y39" s="35"/>
      <c r="Z39" s="38"/>
      <c r="AB39" s="38"/>
      <c r="AC39" s="35"/>
      <c r="AD39" s="188"/>
      <c r="AE39" s="232"/>
      <c r="AF39" s="40"/>
      <c r="AG39" s="40"/>
      <c r="AH39" s="40"/>
      <c r="AI39" s="232"/>
      <c r="AJ39" s="40"/>
      <c r="AK39" s="40"/>
      <c r="AL39" s="188">
        <f t="shared" si="13"/>
        <v>8.999732155000002</v>
      </c>
      <c r="AM39" s="334"/>
      <c r="AN39" s="40">
        <v>8.999732155000002</v>
      </c>
      <c r="AO39" s="40">
        <v>0</v>
      </c>
      <c r="AP39" s="40">
        <f t="shared" si="14"/>
        <v>8.9708142589999991</v>
      </c>
      <c r="AQ39" s="334"/>
      <c r="AR39" s="40">
        <v>8.9708142589999991</v>
      </c>
      <c r="AS39" s="40">
        <v>0</v>
      </c>
    </row>
    <row r="40" spans="1:45" ht="9.9499999999999993" customHeight="1" x14ac:dyDescent="0.25">
      <c r="A40" s="310" t="s">
        <v>205</v>
      </c>
      <c r="B40" s="38"/>
      <c r="C40" s="38"/>
      <c r="D40" s="38"/>
      <c r="E40" s="38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68"/>
      <c r="R40" s="37"/>
      <c r="S40" s="37"/>
      <c r="T40" s="37"/>
      <c r="U40" s="68"/>
      <c r="V40" s="37"/>
      <c r="W40" s="37"/>
      <c r="X40" s="37"/>
      <c r="Y40" s="35"/>
      <c r="Z40" s="38"/>
      <c r="AB40" s="38"/>
      <c r="AC40" s="35"/>
      <c r="AD40" s="188"/>
      <c r="AE40" s="232"/>
      <c r="AF40" s="40"/>
      <c r="AG40" s="40"/>
      <c r="AH40" s="40"/>
      <c r="AI40" s="232"/>
      <c r="AJ40" s="40"/>
      <c r="AK40" s="40"/>
      <c r="AL40" s="188">
        <f t="shared" si="13"/>
        <v>6.9447716699999988</v>
      </c>
      <c r="AM40" s="334"/>
      <c r="AN40" s="40">
        <v>6.9447716699999988</v>
      </c>
      <c r="AO40" s="40">
        <v>0</v>
      </c>
      <c r="AP40" s="40">
        <f t="shared" si="14"/>
        <v>7.3357001020000006</v>
      </c>
      <c r="AQ40" s="334"/>
      <c r="AR40" s="40">
        <v>7.3357001020000006</v>
      </c>
      <c r="AS40" s="40">
        <v>0</v>
      </c>
    </row>
    <row r="41" spans="1:45" ht="9.9499999999999993" customHeight="1" x14ac:dyDescent="0.25">
      <c r="A41" s="310" t="s">
        <v>206</v>
      </c>
      <c r="B41" s="38"/>
      <c r="C41" s="38"/>
      <c r="D41" s="38"/>
      <c r="E41" s="38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68"/>
      <c r="R41" s="37"/>
      <c r="S41" s="37"/>
      <c r="T41" s="37"/>
      <c r="U41" s="68"/>
      <c r="V41" s="37"/>
      <c r="W41" s="37"/>
      <c r="X41" s="37"/>
      <c r="Y41" s="35"/>
      <c r="Z41" s="38"/>
      <c r="AB41" s="38"/>
      <c r="AC41" s="35"/>
      <c r="AD41" s="188"/>
      <c r="AE41" s="232"/>
      <c r="AF41" s="40"/>
      <c r="AG41" s="40"/>
      <c r="AH41" s="40"/>
      <c r="AI41" s="232"/>
      <c r="AJ41" s="40"/>
      <c r="AK41" s="40"/>
      <c r="AL41" s="188">
        <f t="shared" si="13"/>
        <v>0</v>
      </c>
      <c r="AM41" s="334"/>
      <c r="AN41" s="40">
        <v>0</v>
      </c>
      <c r="AO41" s="40">
        <v>0</v>
      </c>
      <c r="AP41" s="40">
        <f t="shared" si="14"/>
        <v>1.1660311689999998</v>
      </c>
      <c r="AQ41" s="334"/>
      <c r="AR41" s="40">
        <v>1.1660311689999998</v>
      </c>
      <c r="AS41" s="40">
        <v>0</v>
      </c>
    </row>
    <row r="42" spans="1:45" ht="9.9499999999999993" customHeight="1" x14ac:dyDescent="0.25">
      <c r="A42" s="310" t="s">
        <v>207</v>
      </c>
      <c r="B42" s="38"/>
      <c r="C42" s="38"/>
      <c r="D42" s="38"/>
      <c r="E42" s="38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68"/>
      <c r="R42" s="37"/>
      <c r="S42" s="37"/>
      <c r="T42" s="37"/>
      <c r="U42" s="68"/>
      <c r="V42" s="37"/>
      <c r="W42" s="37"/>
      <c r="X42" s="37"/>
      <c r="Y42" s="35"/>
      <c r="Z42" s="38"/>
      <c r="AB42" s="38"/>
      <c r="AC42" s="35"/>
      <c r="AD42" s="188"/>
      <c r="AE42" s="232"/>
      <c r="AF42" s="40"/>
      <c r="AG42" s="40"/>
      <c r="AH42" s="40"/>
      <c r="AI42" s="232"/>
      <c r="AJ42" s="40"/>
      <c r="AK42" s="40"/>
      <c r="AL42" s="188">
        <f t="shared" si="13"/>
        <v>0</v>
      </c>
      <c r="AM42" s="334"/>
      <c r="AN42" s="40">
        <v>0</v>
      </c>
      <c r="AO42" s="40">
        <v>0</v>
      </c>
      <c r="AP42" s="40">
        <f t="shared" si="14"/>
        <v>0.38026591999999992</v>
      </c>
      <c r="AQ42" s="334"/>
      <c r="AR42" s="40">
        <v>0.38026591999999992</v>
      </c>
      <c r="AS42" s="40">
        <v>0</v>
      </c>
    </row>
    <row r="43" spans="1:45" ht="9.9499999999999993" customHeight="1" x14ac:dyDescent="0.25">
      <c r="A43" s="310" t="s">
        <v>208</v>
      </c>
      <c r="B43" s="38"/>
      <c r="C43" s="38"/>
      <c r="D43" s="38"/>
      <c r="E43" s="38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68"/>
      <c r="R43" s="37"/>
      <c r="S43" s="37"/>
      <c r="T43" s="37"/>
      <c r="U43" s="68"/>
      <c r="V43" s="37"/>
      <c r="W43" s="37"/>
      <c r="X43" s="37"/>
      <c r="Y43" s="35"/>
      <c r="Z43" s="38"/>
      <c r="AB43" s="38"/>
      <c r="AC43" s="35"/>
      <c r="AD43" s="188"/>
      <c r="AE43" s="232"/>
      <c r="AF43" s="40"/>
      <c r="AG43" s="40"/>
      <c r="AH43" s="40"/>
      <c r="AI43" s="232"/>
      <c r="AJ43" s="40"/>
      <c r="AK43" s="40"/>
      <c r="AL43" s="188">
        <f t="shared" si="13"/>
        <v>0</v>
      </c>
      <c r="AM43" s="334"/>
      <c r="AN43" s="40">
        <v>0</v>
      </c>
      <c r="AO43" s="40">
        <v>0</v>
      </c>
      <c r="AP43" s="40">
        <f t="shared" si="14"/>
        <v>7.9657084560000007</v>
      </c>
      <c r="AQ43" s="334"/>
      <c r="AR43" s="40">
        <v>7.9657084560000007</v>
      </c>
      <c r="AS43" s="40">
        <v>0</v>
      </c>
    </row>
    <row r="44" spans="1:45" s="232" customFormat="1" ht="11.1" customHeight="1" x14ac:dyDescent="0.2">
      <c r="A44" s="309" t="s">
        <v>76</v>
      </c>
      <c r="B44" s="37">
        <v>2126.3383205236019</v>
      </c>
      <c r="C44" s="37"/>
      <c r="D44" s="37">
        <v>143.16425777850401</v>
      </c>
      <c r="E44" s="37">
        <v>1983.1740627450977</v>
      </c>
      <c r="F44" s="34">
        <v>2492.7216611788881</v>
      </c>
      <c r="G44" s="34"/>
      <c r="H44" s="34">
        <v>176.9768136247761</v>
      </c>
      <c r="I44" s="34">
        <v>2315.7448475541119</v>
      </c>
      <c r="J44" s="34">
        <v>2595.7258007103046</v>
      </c>
      <c r="K44" s="34"/>
      <c r="L44" s="34">
        <v>182.63294260452665</v>
      </c>
      <c r="M44" s="34">
        <v>2413.0928581057779</v>
      </c>
      <c r="N44" s="34">
        <f>SUM(P44:Q44)</f>
        <v>2801.4525789623726</v>
      </c>
      <c r="O44" s="34"/>
      <c r="P44" s="34">
        <f>SUM(P46:P67)</f>
        <v>178.81310532646233</v>
      </c>
      <c r="Q44" s="42">
        <f>SUM(Q46:Q67)</f>
        <v>2622.6394736359102</v>
      </c>
      <c r="R44" s="42">
        <f>SUM(R46:R67)</f>
        <v>2729.5570607507675</v>
      </c>
      <c r="S44" s="34"/>
      <c r="T44" s="42">
        <f>SUM(T46:T67)</f>
        <v>188.98867548559176</v>
      </c>
      <c r="U44" s="42">
        <f>SUM(U46:U67)</f>
        <v>2789.4067304721034</v>
      </c>
      <c r="V44" s="42">
        <f>SUM(V46:V67)</f>
        <v>3172.6022900309622</v>
      </c>
      <c r="W44" s="34"/>
      <c r="X44" s="42">
        <f>SUM(X46:X67)</f>
        <v>241.58729607020229</v>
      </c>
      <c r="Y44" s="42">
        <f>SUM(Y46:Y67)</f>
        <v>2931.0149939607595</v>
      </c>
      <c r="Z44" s="43">
        <f>SUM(AB44:AC44)</f>
        <v>3362.5258632980008</v>
      </c>
      <c r="AA44" s="42"/>
      <c r="AB44" s="42">
        <f>SUM(AB46:AB66)</f>
        <v>283.47480858699981</v>
      </c>
      <c r="AC44" s="42">
        <f>SUM(AC45:AC67)</f>
        <v>3079.0510547110011</v>
      </c>
      <c r="AD44" s="186">
        <f>SUM(AF44:AG44)</f>
        <v>3125.4989078330004</v>
      </c>
      <c r="AE44" s="42"/>
      <c r="AF44" s="185">
        <f>SUM(AF46:AF66)</f>
        <v>259.20472627999987</v>
      </c>
      <c r="AG44" s="34">
        <f>SUM(AG45:AG67)</f>
        <v>2866.2941815530007</v>
      </c>
      <c r="AH44" s="34">
        <f>SUM(AJ44:AK44)</f>
        <v>3135.0836485970012</v>
      </c>
      <c r="AI44" s="42"/>
      <c r="AJ44" s="34">
        <f>SUM(AJ45:AJ73)</f>
        <v>280.54407136400033</v>
      </c>
      <c r="AK44" s="42">
        <f>SUM(AK45:AK73)</f>
        <v>2854.5395772330007</v>
      </c>
      <c r="AL44" s="186">
        <f>SUM(AN44:AO44)</f>
        <v>3645.6766554049982</v>
      </c>
      <c r="AM44" s="42"/>
      <c r="AN44" s="34">
        <f>SUM(AN45:AN73)</f>
        <v>358.81944308599935</v>
      </c>
      <c r="AO44" s="42">
        <f>SUM(AO45:AO73)</f>
        <v>3286.8572123189988</v>
      </c>
      <c r="AP44" s="34">
        <f>SUM(AR44:AS44)</f>
        <v>3914.4937442359969</v>
      </c>
      <c r="AQ44" s="42"/>
      <c r="AR44" s="34">
        <f>SUM(AR45:AR73)</f>
        <v>430.19139336500029</v>
      </c>
      <c r="AS44" s="42">
        <f>SUM(AS45:AS73)</f>
        <v>3484.3023508709966</v>
      </c>
    </row>
    <row r="45" spans="1:45" ht="9.9499999999999993" customHeight="1" x14ac:dyDescent="0.25">
      <c r="A45" s="311" t="s">
        <v>77</v>
      </c>
      <c r="B45" s="38"/>
      <c r="C45" s="38"/>
      <c r="D45" s="38"/>
      <c r="E45" s="38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42"/>
      <c r="R45" s="42"/>
      <c r="S45" s="34"/>
      <c r="T45" s="42"/>
      <c r="U45" s="42"/>
      <c r="V45" s="35" t="s">
        <v>36</v>
      </c>
      <c r="W45" s="35" t="s">
        <v>36</v>
      </c>
      <c r="X45" s="35" t="s">
        <v>36</v>
      </c>
      <c r="Y45" s="35" t="s">
        <v>36</v>
      </c>
      <c r="Z45" s="38">
        <f t="shared" si="5"/>
        <v>6.2121948529999953</v>
      </c>
      <c r="AB45" s="35" t="s">
        <v>36</v>
      </c>
      <c r="AC45" s="38">
        <v>6.2121948529999953</v>
      </c>
      <c r="AD45" s="187">
        <f t="shared" ref="AD45:AD67" si="15">SUM(AF45:AG45)</f>
        <v>7.86290590399999</v>
      </c>
      <c r="AE45" s="232"/>
      <c r="AF45" s="40">
        <v>0</v>
      </c>
      <c r="AG45" s="37">
        <v>7.86290590399999</v>
      </c>
      <c r="AH45" s="37">
        <f>SUM(AJ45:AK45)</f>
        <v>8.7542560930000093</v>
      </c>
      <c r="AI45" s="232"/>
      <c r="AJ45" s="40">
        <v>0</v>
      </c>
      <c r="AK45" s="40">
        <v>8.7542560930000093</v>
      </c>
      <c r="AL45" s="187">
        <f>SUM(AN45:AO45)</f>
        <v>10.700745986999992</v>
      </c>
      <c r="AM45" s="334"/>
      <c r="AN45" s="40">
        <v>0</v>
      </c>
      <c r="AO45" s="40">
        <v>10.700745986999992</v>
      </c>
      <c r="AP45" s="37">
        <f>SUM(AR45:AS45)</f>
        <v>11.153603823000008</v>
      </c>
      <c r="AQ45" s="334"/>
      <c r="AR45" s="40">
        <v>0</v>
      </c>
      <c r="AS45" s="40">
        <v>11.153603823000008</v>
      </c>
    </row>
    <row r="46" spans="1:45" ht="9.9499999999999993" customHeight="1" x14ac:dyDescent="0.25">
      <c r="A46" s="311" t="s">
        <v>78</v>
      </c>
      <c r="B46" s="38">
        <v>1.3320195715323164</v>
      </c>
      <c r="C46" s="38"/>
      <c r="D46" s="69" t="s">
        <v>36</v>
      </c>
      <c r="E46" s="38">
        <v>1.3320195715323164</v>
      </c>
      <c r="F46" s="37">
        <v>1.7079313871946693</v>
      </c>
      <c r="G46" s="37"/>
      <c r="H46" s="37" t="s">
        <v>36</v>
      </c>
      <c r="I46" s="37">
        <v>1.7079313871946693</v>
      </c>
      <c r="J46" s="37">
        <v>1.9856465077456822</v>
      </c>
      <c r="K46" s="37"/>
      <c r="L46" s="37" t="s">
        <v>36</v>
      </c>
      <c r="M46" s="37">
        <v>1.9856465077456822</v>
      </c>
      <c r="N46" s="37">
        <f>SUM(P46:Q46)</f>
        <v>2.7454673272748975</v>
      </c>
      <c r="O46" s="37"/>
      <c r="P46" s="68">
        <v>0</v>
      </c>
      <c r="Q46" s="37">
        <v>2.7454673272748975</v>
      </c>
      <c r="R46" s="37">
        <f>SUM(T46:U46)</f>
        <v>3.0626936848559172</v>
      </c>
      <c r="S46" s="37"/>
      <c r="T46" s="68" t="s">
        <v>36</v>
      </c>
      <c r="U46" s="37">
        <v>3.0626936848559172</v>
      </c>
      <c r="V46" s="37">
        <f>SUM(X46:Y46)</f>
        <v>3.2127494175352598</v>
      </c>
      <c r="W46" s="37"/>
      <c r="X46" s="35" t="s">
        <v>36</v>
      </c>
      <c r="Y46" s="37">
        <v>3.2127494175352598</v>
      </c>
      <c r="Z46" s="38">
        <f t="shared" si="5"/>
        <v>3.6004173370000028</v>
      </c>
      <c r="AB46" s="35" t="s">
        <v>36</v>
      </c>
      <c r="AC46" s="38">
        <v>3.6004173370000028</v>
      </c>
      <c r="AD46" s="187">
        <f t="shared" si="15"/>
        <v>3.2067591939999995</v>
      </c>
      <c r="AE46" s="232"/>
      <c r="AF46" s="40">
        <v>0</v>
      </c>
      <c r="AG46" s="37">
        <v>3.2067591939999995</v>
      </c>
      <c r="AH46" s="37">
        <f t="shared" ref="AH46:AH73" si="16">SUM(AJ46:AK46)</f>
        <v>2.8904119539999988</v>
      </c>
      <c r="AI46" s="232"/>
      <c r="AJ46" s="40">
        <v>0</v>
      </c>
      <c r="AK46" s="37">
        <v>2.8904119539999988</v>
      </c>
      <c r="AL46" s="187">
        <f t="shared" ref="AL46:AL73" si="17">SUM(AN46:AO46)</f>
        <v>4.0392689100000014</v>
      </c>
      <c r="AM46" s="334"/>
      <c r="AN46" s="40">
        <v>0</v>
      </c>
      <c r="AO46" s="37">
        <v>4.0392689100000014</v>
      </c>
      <c r="AP46" s="37">
        <f t="shared" ref="AP46:AP73" si="18">SUM(AR46:AS46)</f>
        <v>4.0634447720000004</v>
      </c>
      <c r="AQ46" s="334"/>
      <c r="AR46" s="40">
        <v>0</v>
      </c>
      <c r="AS46" s="37">
        <v>4.0634447720000004</v>
      </c>
    </row>
    <row r="47" spans="1:45" ht="9.9499999999999993" customHeight="1" x14ac:dyDescent="0.25">
      <c r="A47" s="311" t="s">
        <v>79</v>
      </c>
      <c r="B47" s="38">
        <v>31.980762630355855</v>
      </c>
      <c r="C47" s="38"/>
      <c r="D47" s="38">
        <v>24.305031185185189</v>
      </c>
      <c r="E47" s="38">
        <v>7.6757314451706664</v>
      </c>
      <c r="F47" s="37">
        <v>43.970573032926502</v>
      </c>
      <c r="G47" s="37"/>
      <c r="H47" s="37">
        <v>34.378241794679809</v>
      </c>
      <c r="I47" s="37">
        <v>9.5923312382466914</v>
      </c>
      <c r="J47" s="37">
        <v>43.851430546096523</v>
      </c>
      <c r="K47" s="37"/>
      <c r="L47" s="37">
        <v>33.801264074950076</v>
      </c>
      <c r="M47" s="37">
        <v>10.050166471146451</v>
      </c>
      <c r="N47" s="37">
        <f>SUM(P47:Q47)</f>
        <v>35.465872998866246</v>
      </c>
      <c r="O47" s="37"/>
      <c r="P47" s="37">
        <v>23.250231648743558</v>
      </c>
      <c r="Q47" s="37">
        <v>12.215641350122688</v>
      </c>
      <c r="R47" s="37">
        <f>SUM(T47:U47)</f>
        <v>26.246164557633346</v>
      </c>
      <c r="S47" s="37"/>
      <c r="T47" s="37">
        <v>12.459752387185775</v>
      </c>
      <c r="U47" s="37">
        <v>13.786412170447571</v>
      </c>
      <c r="V47" s="37">
        <f>SUM(X47:Y47)</f>
        <v>21.818199353157574</v>
      </c>
      <c r="W47" s="37"/>
      <c r="X47" s="37">
        <v>7.5837238779889633</v>
      </c>
      <c r="Y47" s="37">
        <v>14.234475475168612</v>
      </c>
      <c r="Z47" s="38">
        <f t="shared" si="5"/>
        <v>23.593541891000008</v>
      </c>
      <c r="AB47" s="38">
        <v>10.857439307000007</v>
      </c>
      <c r="AC47" s="38">
        <v>12.736102584000001</v>
      </c>
      <c r="AD47" s="187">
        <f t="shared" si="15"/>
        <v>28.990740882000011</v>
      </c>
      <c r="AE47" s="232"/>
      <c r="AF47" s="40">
        <v>17.537346840000009</v>
      </c>
      <c r="AG47" s="37">
        <v>11.453394042000005</v>
      </c>
      <c r="AH47" s="37">
        <f t="shared" si="16"/>
        <v>27.490140136999976</v>
      </c>
      <c r="AI47" s="232"/>
      <c r="AJ47" s="37">
        <v>16.501275803999981</v>
      </c>
      <c r="AK47" s="37">
        <v>10.988864332999997</v>
      </c>
      <c r="AL47" s="187">
        <f t="shared" si="17"/>
        <v>40.993959022999952</v>
      </c>
      <c r="AM47" s="334"/>
      <c r="AN47" s="37">
        <v>29.050025362999936</v>
      </c>
      <c r="AO47" s="37">
        <v>11.943933660000019</v>
      </c>
      <c r="AP47" s="37">
        <f t="shared" si="18"/>
        <v>55.535283811999967</v>
      </c>
      <c r="AQ47" s="334"/>
      <c r="AR47" s="37">
        <v>43.947237138999967</v>
      </c>
      <c r="AS47" s="37">
        <v>11.588046673000001</v>
      </c>
    </row>
    <row r="48" spans="1:45" ht="9.9499999999999993" customHeight="1" x14ac:dyDescent="0.25">
      <c r="A48" s="311" t="s">
        <v>80</v>
      </c>
      <c r="B48" s="38"/>
      <c r="C48" s="38"/>
      <c r="D48" s="38"/>
      <c r="E48" s="38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5">
        <v>0</v>
      </c>
      <c r="W48" s="37"/>
      <c r="X48" s="35">
        <v>0</v>
      </c>
      <c r="Y48" s="35">
        <v>0</v>
      </c>
      <c r="Z48" s="38">
        <f t="shared" si="5"/>
        <v>0.31032287999999986</v>
      </c>
      <c r="AB48" s="35" t="s">
        <v>36</v>
      </c>
      <c r="AC48" s="38">
        <v>0.31032287999999986</v>
      </c>
      <c r="AD48" s="187">
        <f t="shared" si="15"/>
        <v>0.362055762</v>
      </c>
      <c r="AE48" s="232"/>
      <c r="AF48" s="40">
        <v>0</v>
      </c>
      <c r="AG48" s="37">
        <v>0.362055762</v>
      </c>
      <c r="AH48" s="37">
        <f t="shared" si="16"/>
        <v>0.37470102700000013</v>
      </c>
      <c r="AI48" s="232"/>
      <c r="AJ48" s="40">
        <v>0</v>
      </c>
      <c r="AK48" s="40">
        <v>0.37470102700000013</v>
      </c>
      <c r="AL48" s="187">
        <f t="shared" si="17"/>
        <v>0.42871951999999997</v>
      </c>
      <c r="AM48" s="334"/>
      <c r="AN48" s="40">
        <v>0</v>
      </c>
      <c r="AO48" s="40">
        <v>0.42871951999999997</v>
      </c>
      <c r="AP48" s="37">
        <f t="shared" si="18"/>
        <v>0.39936648800000019</v>
      </c>
      <c r="AQ48" s="334"/>
      <c r="AR48" s="40">
        <v>0</v>
      </c>
      <c r="AS48" s="40">
        <v>0.39936648800000019</v>
      </c>
    </row>
    <row r="49" spans="1:45" ht="9.9499999999999993" customHeight="1" x14ac:dyDescent="0.25">
      <c r="A49" s="311" t="s">
        <v>81</v>
      </c>
      <c r="B49" s="38">
        <v>9.4946212418300675</v>
      </c>
      <c r="C49" s="38"/>
      <c r="D49" s="38" t="s">
        <v>36</v>
      </c>
      <c r="E49" s="38">
        <v>9.4946212418300675</v>
      </c>
      <c r="F49" s="37">
        <v>9.4274937283360103</v>
      </c>
      <c r="G49" s="37"/>
      <c r="H49" s="70" t="s">
        <v>36</v>
      </c>
      <c r="I49" s="37">
        <v>9.4274937283360103</v>
      </c>
      <c r="J49" s="37">
        <v>9.8799641625664361</v>
      </c>
      <c r="K49" s="37"/>
      <c r="L49" s="70" t="s">
        <v>36</v>
      </c>
      <c r="M49" s="37">
        <v>9.8799641625664361</v>
      </c>
      <c r="N49" s="37">
        <f t="shared" ref="N49:N65" si="19">SUM(P49:Q49)</f>
        <v>9.2875300813436787</v>
      </c>
      <c r="O49" s="37"/>
      <c r="P49" s="68">
        <v>0</v>
      </c>
      <c r="Q49" s="37">
        <v>9.2875300813436787</v>
      </c>
      <c r="R49" s="37" t="s">
        <v>36</v>
      </c>
      <c r="S49" s="37"/>
      <c r="T49" s="68">
        <v>1.30500575781729</v>
      </c>
      <c r="U49" s="37">
        <v>103.58624598405882</v>
      </c>
      <c r="V49" s="37">
        <f t="shared" ref="V49:V67" si="20">SUM(X49:Y49)</f>
        <v>106.01420171336635</v>
      </c>
      <c r="W49" s="37"/>
      <c r="X49" s="35">
        <v>3.8540796410177807</v>
      </c>
      <c r="Y49" s="35">
        <v>102.16012207234857</v>
      </c>
      <c r="Z49" s="38">
        <f t="shared" si="5"/>
        <v>111.41901381799984</v>
      </c>
      <c r="AB49" s="38">
        <v>9.8937182959999976</v>
      </c>
      <c r="AC49" s="38">
        <v>101.52529552199984</v>
      </c>
      <c r="AD49" s="188">
        <f t="shared" si="15"/>
        <v>108.82408225900008</v>
      </c>
      <c r="AE49" s="232"/>
      <c r="AF49" s="40">
        <v>12.44869201900001</v>
      </c>
      <c r="AG49" s="40">
        <v>96.375390240000073</v>
      </c>
      <c r="AH49" s="40">
        <f t="shared" si="16"/>
        <v>110.53691708900028</v>
      </c>
      <c r="AI49" s="232"/>
      <c r="AJ49" s="40">
        <v>15.163631077000002</v>
      </c>
      <c r="AK49" s="37">
        <v>95.373286012000278</v>
      </c>
      <c r="AL49" s="188">
        <f t="shared" si="17"/>
        <v>129.88986514999954</v>
      </c>
      <c r="AM49" s="334"/>
      <c r="AN49" s="40">
        <v>23.15369387599997</v>
      </c>
      <c r="AO49" s="37">
        <v>106.73617127399956</v>
      </c>
      <c r="AP49" s="40">
        <f t="shared" si="18"/>
        <v>148.000494979</v>
      </c>
      <c r="AQ49" s="334"/>
      <c r="AR49" s="40">
        <v>34.587806164</v>
      </c>
      <c r="AS49" s="37">
        <v>113.412688815</v>
      </c>
    </row>
    <row r="50" spans="1:45" ht="9.9499999999999993" customHeight="1" x14ac:dyDescent="0.25">
      <c r="A50" s="311" t="s">
        <v>82</v>
      </c>
      <c r="B50" s="38">
        <v>612.62868315032642</v>
      </c>
      <c r="C50" s="38"/>
      <c r="D50" s="38">
        <v>68.094819533769069</v>
      </c>
      <c r="E50" s="38">
        <v>544.53386361655737</v>
      </c>
      <c r="F50" s="37">
        <v>709.18737589089983</v>
      </c>
      <c r="G50" s="37"/>
      <c r="H50" s="37">
        <v>78.137011579655251</v>
      </c>
      <c r="I50" s="37">
        <v>631.05036431124461</v>
      </c>
      <c r="J50" s="37">
        <v>732.87692797084492</v>
      </c>
      <c r="K50" s="37"/>
      <c r="L50" s="37">
        <v>77.517465760897508</v>
      </c>
      <c r="M50" s="37">
        <v>655.35946220994742</v>
      </c>
      <c r="N50" s="37">
        <f t="shared" si="19"/>
        <v>795.17024663682207</v>
      </c>
      <c r="O50" s="37"/>
      <c r="P50" s="37">
        <v>66.386775085520682</v>
      </c>
      <c r="Q50" s="37">
        <v>728.78347155130143</v>
      </c>
      <c r="R50" s="37">
        <f t="shared" ref="R50:R65" si="21">SUM(T50:U50)</f>
        <v>117.59473510423057</v>
      </c>
      <c r="S50" s="37"/>
      <c r="T50" s="37">
        <v>4.6460663427345148</v>
      </c>
      <c r="U50" s="37">
        <v>112.94866876149605</v>
      </c>
      <c r="V50" s="37">
        <f t="shared" si="20"/>
        <v>129.8319274460454</v>
      </c>
      <c r="W50" s="37"/>
      <c r="X50" s="35">
        <v>6.2255666244635206</v>
      </c>
      <c r="Y50" s="35">
        <v>123.60636082158189</v>
      </c>
      <c r="Z50" s="38">
        <f t="shared" si="5"/>
        <v>144.20165241100008</v>
      </c>
      <c r="AB50" s="38">
        <v>7.9827183840000027</v>
      </c>
      <c r="AC50" s="38">
        <v>136.21893402700007</v>
      </c>
      <c r="AD50" s="187">
        <f t="shared" si="15"/>
        <v>138.53862818400032</v>
      </c>
      <c r="AE50" s="232"/>
      <c r="AF50" s="37">
        <v>7.6871686329999962</v>
      </c>
      <c r="AG50" s="37">
        <v>130.85145955100032</v>
      </c>
      <c r="AH50" s="37">
        <f t="shared" si="16"/>
        <v>146.70829934799997</v>
      </c>
      <c r="AI50" s="232"/>
      <c r="AJ50" s="37">
        <v>8.8531487469999952</v>
      </c>
      <c r="AK50" s="37">
        <v>137.85515060099996</v>
      </c>
      <c r="AL50" s="187">
        <f t="shared" si="17"/>
        <v>177.34824812799977</v>
      </c>
      <c r="AM50" s="334"/>
      <c r="AN50" s="37">
        <v>11.858979808999992</v>
      </c>
      <c r="AO50" s="37">
        <v>165.48926831899976</v>
      </c>
      <c r="AP50" s="37">
        <f t="shared" si="18"/>
        <v>183.56893092299978</v>
      </c>
      <c r="AQ50" s="334"/>
      <c r="AR50" s="37">
        <v>10.933908503000001</v>
      </c>
      <c r="AS50" s="37">
        <v>172.63502241999979</v>
      </c>
    </row>
    <row r="51" spans="1:45" ht="9.9499999999999993" customHeight="1" x14ac:dyDescent="0.25">
      <c r="A51" s="311" t="s">
        <v>83</v>
      </c>
      <c r="B51" s="38">
        <v>88.546920951343637</v>
      </c>
      <c r="C51" s="38"/>
      <c r="D51" s="38" t="s">
        <v>36</v>
      </c>
      <c r="E51" s="38">
        <v>88.546920951343637</v>
      </c>
      <c r="F51" s="37">
        <v>101.86515233486874</v>
      </c>
      <c r="G51" s="37"/>
      <c r="H51" s="37" t="s">
        <v>36</v>
      </c>
      <c r="I51" s="37">
        <v>101.86515233486874</v>
      </c>
      <c r="J51" s="37">
        <v>111.28540520039051</v>
      </c>
      <c r="K51" s="37"/>
      <c r="L51" s="37" t="s">
        <v>36</v>
      </c>
      <c r="M51" s="37">
        <v>111.28540520039051</v>
      </c>
      <c r="N51" s="37">
        <f t="shared" si="19"/>
        <v>133.74412821771517</v>
      </c>
      <c r="O51" s="37"/>
      <c r="P51" s="37">
        <v>0.3748284381069108</v>
      </c>
      <c r="Q51" s="37">
        <v>133.36929977960827</v>
      </c>
      <c r="R51" s="37">
        <f t="shared" si="21"/>
        <v>0.53413053341508254</v>
      </c>
      <c r="S51" s="37"/>
      <c r="T51" s="37" t="s">
        <v>36</v>
      </c>
      <c r="U51" s="37">
        <v>0.53413053341508254</v>
      </c>
      <c r="V51" s="37">
        <f t="shared" si="20"/>
        <v>0.61997844880441455</v>
      </c>
      <c r="W51" s="37"/>
      <c r="X51" s="37" t="s">
        <v>36</v>
      </c>
      <c r="Y51" s="37">
        <v>0.61997844880441455</v>
      </c>
      <c r="Z51" s="38">
        <f t="shared" si="5"/>
        <v>0.73132290099999953</v>
      </c>
      <c r="AB51" s="35" t="s">
        <v>36</v>
      </c>
      <c r="AC51" s="38">
        <v>0.73132290099999953</v>
      </c>
      <c r="AD51" s="187">
        <f t="shared" si="15"/>
        <v>0.62942647900000004</v>
      </c>
      <c r="AE51" s="232"/>
      <c r="AF51" s="40">
        <v>0</v>
      </c>
      <c r="AG51" s="37">
        <v>0.62942647900000004</v>
      </c>
      <c r="AH51" s="37">
        <f t="shared" si="16"/>
        <v>0.65767393100000004</v>
      </c>
      <c r="AI51" s="232"/>
      <c r="AJ51" s="40">
        <v>0</v>
      </c>
      <c r="AK51" s="37">
        <v>0.65767393100000004</v>
      </c>
      <c r="AL51" s="187">
        <f t="shared" si="17"/>
        <v>0.78741618899999999</v>
      </c>
      <c r="AM51" s="334"/>
      <c r="AN51" s="40">
        <v>0</v>
      </c>
      <c r="AO51" s="37">
        <v>0.78741618899999999</v>
      </c>
      <c r="AP51" s="37">
        <f t="shared" si="18"/>
        <v>0.67899999899999963</v>
      </c>
      <c r="AQ51" s="334"/>
      <c r="AR51" s="40">
        <v>0</v>
      </c>
      <c r="AS51" s="37">
        <v>0.67899999899999963</v>
      </c>
    </row>
    <row r="52" spans="1:45" ht="9.9499999999999993" customHeight="1" x14ac:dyDescent="0.25">
      <c r="A52" s="311" t="s">
        <v>84</v>
      </c>
      <c r="B52" s="38">
        <v>105.82881211728431</v>
      </c>
      <c r="C52" s="38"/>
      <c r="D52" s="38">
        <v>2.3483241361655778</v>
      </c>
      <c r="E52" s="38">
        <v>103.48048798111874</v>
      </c>
      <c r="F52" s="37">
        <v>127.41647728283907</v>
      </c>
      <c r="G52" s="37"/>
      <c r="H52" s="37">
        <v>3.5107723162330244</v>
      </c>
      <c r="I52" s="37">
        <v>123.90570496660604</v>
      </c>
      <c r="J52" s="37">
        <v>132.65305682570752</v>
      </c>
      <c r="K52" s="37"/>
      <c r="L52" s="37">
        <v>1.7724244692430831</v>
      </c>
      <c r="M52" s="37">
        <v>130.88063235646445</v>
      </c>
      <c r="N52" s="37">
        <f t="shared" si="19"/>
        <v>172.25147230945132</v>
      </c>
      <c r="O52" s="37"/>
      <c r="P52" s="37">
        <v>2.8668412812627011</v>
      </c>
      <c r="Q52" s="37">
        <v>169.38463102818861</v>
      </c>
      <c r="R52" s="37">
        <f t="shared" si="21"/>
        <v>51.56223996811763</v>
      </c>
      <c r="S52" s="37"/>
      <c r="T52" s="37">
        <v>1.5023787786633969</v>
      </c>
      <c r="U52" s="37">
        <v>50.059861189454232</v>
      </c>
      <c r="V52" s="37">
        <f t="shared" si="20"/>
        <v>55.785940488350647</v>
      </c>
      <c r="W52" s="37"/>
      <c r="X52" s="37">
        <v>2.0697949028203557</v>
      </c>
      <c r="Y52" s="37">
        <v>53.716145585530292</v>
      </c>
      <c r="Z52" s="38">
        <f t="shared" si="5"/>
        <v>58.635571650999957</v>
      </c>
      <c r="AB52" s="38">
        <v>2.3335799980000003</v>
      </c>
      <c r="AC52" s="38">
        <v>56.301991652999959</v>
      </c>
      <c r="AD52" s="188">
        <f t="shared" si="15"/>
        <v>55.082702839000035</v>
      </c>
      <c r="AE52" s="232"/>
      <c r="AF52" s="40">
        <v>2.5720149980000002</v>
      </c>
      <c r="AG52" s="40">
        <v>52.510687841000035</v>
      </c>
      <c r="AH52" s="40">
        <f t="shared" si="16"/>
        <v>56.163516029000093</v>
      </c>
      <c r="AI52" s="232"/>
      <c r="AJ52" s="40">
        <v>0.64699013100000002</v>
      </c>
      <c r="AK52" s="37">
        <v>55.51652589800009</v>
      </c>
      <c r="AL52" s="188">
        <f t="shared" si="17"/>
        <v>65.160760455999977</v>
      </c>
      <c r="AM52" s="334"/>
      <c r="AN52" s="40">
        <v>0</v>
      </c>
      <c r="AO52" s="37">
        <v>65.160760455999977</v>
      </c>
      <c r="AP52" s="40">
        <f t="shared" si="18"/>
        <v>65.050170259000012</v>
      </c>
      <c r="AQ52" s="334"/>
      <c r="AR52" s="40">
        <v>0</v>
      </c>
      <c r="AS52" s="37">
        <v>65.050170259000012</v>
      </c>
    </row>
    <row r="53" spans="1:45" ht="9.9499999999999993" customHeight="1" x14ac:dyDescent="0.25">
      <c r="A53" s="311" t="s">
        <v>85</v>
      </c>
      <c r="B53" s="38">
        <v>77.534314234930903</v>
      </c>
      <c r="C53" s="38"/>
      <c r="D53" s="38">
        <v>1.467649746913581</v>
      </c>
      <c r="E53" s="38">
        <v>76.066664488017324</v>
      </c>
      <c r="F53" s="37">
        <v>90.706163013512096</v>
      </c>
      <c r="G53" s="37"/>
      <c r="H53" s="37">
        <v>2.2631200462093384</v>
      </c>
      <c r="I53" s="37">
        <v>88.443042967302759</v>
      </c>
      <c r="J53" s="37">
        <v>93.042447147209614</v>
      </c>
      <c r="K53" s="37"/>
      <c r="L53" s="37">
        <v>2.3584966041894133</v>
      </c>
      <c r="M53" s="37">
        <v>90.683950543020202</v>
      </c>
      <c r="N53" s="37">
        <f t="shared" si="19"/>
        <v>98.568387039560918</v>
      </c>
      <c r="O53" s="37"/>
      <c r="P53" s="37">
        <v>2.3512092688431507</v>
      </c>
      <c r="Q53" s="37">
        <v>96.217177770717768</v>
      </c>
      <c r="R53" s="37">
        <f t="shared" si="21"/>
        <v>100.27974860760268</v>
      </c>
      <c r="S53" s="37"/>
      <c r="T53" s="37">
        <v>2.2212340766400982</v>
      </c>
      <c r="U53" s="37">
        <v>98.058514530962583</v>
      </c>
      <c r="V53" s="37">
        <f t="shared" si="20"/>
        <v>110.61907122317615</v>
      </c>
      <c r="W53" s="37"/>
      <c r="X53" s="37">
        <v>1.6104838841201716</v>
      </c>
      <c r="Y53" s="37">
        <v>109.00858733905598</v>
      </c>
      <c r="Z53" s="38">
        <f t="shared" si="5"/>
        <v>120.94943148799989</v>
      </c>
      <c r="AB53" s="38">
        <v>2.4644374820000001</v>
      </c>
      <c r="AC53" s="38">
        <v>118.48499400599989</v>
      </c>
      <c r="AD53" s="187">
        <f t="shared" si="15"/>
        <v>112.09766519300007</v>
      </c>
      <c r="AE53" s="232"/>
      <c r="AF53" s="37">
        <v>3.1742542350000007</v>
      </c>
      <c r="AG53" s="37">
        <v>108.92341095800006</v>
      </c>
      <c r="AH53" s="37">
        <f t="shared" si="16"/>
        <v>116.13071700699986</v>
      </c>
      <c r="AI53" s="232"/>
      <c r="AJ53" s="37">
        <v>3.4150951120000004</v>
      </c>
      <c r="AK53" s="37">
        <v>112.71562189499986</v>
      </c>
      <c r="AL53" s="187">
        <f t="shared" si="17"/>
        <v>139.95885631499991</v>
      </c>
      <c r="AM53" s="334"/>
      <c r="AN53" s="37">
        <v>3.681024272000001</v>
      </c>
      <c r="AO53" s="37">
        <v>136.2778320429999</v>
      </c>
      <c r="AP53" s="37">
        <f t="shared" si="18"/>
        <v>146.55096012300012</v>
      </c>
      <c r="AQ53" s="334"/>
      <c r="AR53" s="37">
        <v>4.4433645430000004</v>
      </c>
      <c r="AS53" s="37">
        <v>142.10759558000012</v>
      </c>
    </row>
    <row r="54" spans="1:45" ht="9.9499999999999993" customHeight="1" x14ac:dyDescent="0.25">
      <c r="A54" s="311" t="s">
        <v>86</v>
      </c>
      <c r="B54" s="38">
        <v>162.94236374945555</v>
      </c>
      <c r="C54" s="38"/>
      <c r="D54" s="38">
        <v>3.4999160733478578</v>
      </c>
      <c r="E54" s="38">
        <v>159.44244767610769</v>
      </c>
      <c r="F54" s="37">
        <v>190.56133157393353</v>
      </c>
      <c r="G54" s="37"/>
      <c r="H54" s="37">
        <v>5.3631621811941752</v>
      </c>
      <c r="I54" s="37">
        <v>185.19816939273935</v>
      </c>
      <c r="J54" s="37">
        <v>200.95077796695125</v>
      </c>
      <c r="K54" s="37"/>
      <c r="L54" s="37">
        <v>6.6021825291563037</v>
      </c>
      <c r="M54" s="37">
        <v>194.34859543779496</v>
      </c>
      <c r="N54" s="37">
        <f t="shared" si="19"/>
        <v>241.43052764573713</v>
      </c>
      <c r="O54" s="37"/>
      <c r="P54" s="37">
        <v>12.866175855740849</v>
      </c>
      <c r="Q54" s="37">
        <v>228.56435178999629</v>
      </c>
      <c r="R54" s="37">
        <f t="shared" si="21"/>
        <v>5.2146176272225633</v>
      </c>
      <c r="S54" s="37"/>
      <c r="T54" s="37" t="s">
        <v>36</v>
      </c>
      <c r="U54" s="37">
        <v>5.2146176272225633</v>
      </c>
      <c r="V54" s="37">
        <f t="shared" si="20"/>
        <v>5.9389667381974265</v>
      </c>
      <c r="W54" s="37"/>
      <c r="X54" s="37" t="s">
        <v>36</v>
      </c>
      <c r="Y54" s="37">
        <v>5.9389667381974265</v>
      </c>
      <c r="Z54" s="38">
        <f t="shared" si="5"/>
        <v>7.4767108959999966</v>
      </c>
      <c r="AB54" s="35" t="s">
        <v>36</v>
      </c>
      <c r="AC54" s="38">
        <v>7.4767108959999966</v>
      </c>
      <c r="AD54" s="188">
        <f t="shared" si="15"/>
        <v>7.1163080020000073</v>
      </c>
      <c r="AE54" s="232"/>
      <c r="AF54" s="40">
        <v>0</v>
      </c>
      <c r="AG54" s="37">
        <v>7.1163080020000073</v>
      </c>
      <c r="AH54" s="37">
        <f t="shared" si="16"/>
        <v>7.1706384960000014</v>
      </c>
      <c r="AI54" s="232"/>
      <c r="AJ54" s="40">
        <v>0</v>
      </c>
      <c r="AK54" s="40">
        <v>7.1706384960000014</v>
      </c>
      <c r="AL54" s="187">
        <f t="shared" si="17"/>
        <v>7.4416676079999995</v>
      </c>
      <c r="AM54" s="334"/>
      <c r="AN54" s="40">
        <v>0.37610394800000002</v>
      </c>
      <c r="AO54" s="40">
        <v>7.0655636599999996</v>
      </c>
      <c r="AP54" s="37">
        <f t="shared" si="18"/>
        <v>6.4259476840000005</v>
      </c>
      <c r="AQ54" s="334"/>
      <c r="AR54" s="40">
        <v>0.59672620300000001</v>
      </c>
      <c r="AS54" s="40">
        <v>5.8292214810000003</v>
      </c>
    </row>
    <row r="55" spans="1:45" ht="9.9499999999999993" customHeight="1" x14ac:dyDescent="0.25">
      <c r="A55" s="311" t="s">
        <v>87</v>
      </c>
      <c r="B55" s="38">
        <v>64.204371288671041</v>
      </c>
      <c r="C55" s="38"/>
      <c r="D55" s="38">
        <v>2.4788277156862746</v>
      </c>
      <c r="E55" s="38">
        <v>61.725543572984762</v>
      </c>
      <c r="F55" s="37">
        <v>75.674591834171196</v>
      </c>
      <c r="G55" s="37"/>
      <c r="H55" s="37">
        <v>2.6773714935077888</v>
      </c>
      <c r="I55" s="37">
        <v>72.997220340663404</v>
      </c>
      <c r="J55" s="37">
        <v>78.620104518787713</v>
      </c>
      <c r="K55" s="37"/>
      <c r="L55" s="37">
        <v>3.6841877512566876</v>
      </c>
      <c r="M55" s="37">
        <v>74.935916767531026</v>
      </c>
      <c r="N55" s="37">
        <f t="shared" si="19"/>
        <v>99.599876581092929</v>
      </c>
      <c r="O55" s="37"/>
      <c r="P55" s="37">
        <v>3.7003176611123259</v>
      </c>
      <c r="Q55" s="37">
        <v>95.899558919980606</v>
      </c>
      <c r="R55" s="37">
        <f t="shared" si="21"/>
        <v>43.448255027590449</v>
      </c>
      <c r="S55" s="37"/>
      <c r="T55" s="37" t="s">
        <v>36</v>
      </c>
      <c r="U55" s="37">
        <v>43.448255027590449</v>
      </c>
      <c r="V55" s="37">
        <f t="shared" si="20"/>
        <v>47.974320631514431</v>
      </c>
      <c r="W55" s="37"/>
      <c r="X55" s="37" t="s">
        <v>36</v>
      </c>
      <c r="Y55" s="37">
        <v>47.974320631514431</v>
      </c>
      <c r="Z55" s="38">
        <f t="shared" si="5"/>
        <v>52.562872280000029</v>
      </c>
      <c r="AB55" s="38">
        <v>0.20957150200000005</v>
      </c>
      <c r="AC55" s="38">
        <v>52.353300778000026</v>
      </c>
      <c r="AD55" s="188">
        <f t="shared" si="15"/>
        <v>49.318272894000017</v>
      </c>
      <c r="AE55" s="232"/>
      <c r="AF55" s="40">
        <v>0.45386840499999997</v>
      </c>
      <c r="AG55" s="40">
        <v>48.864404489000016</v>
      </c>
      <c r="AH55" s="40">
        <f t="shared" si="16"/>
        <v>52.188263297999967</v>
      </c>
      <c r="AI55" s="232"/>
      <c r="AJ55" s="40">
        <v>0.82216226400000003</v>
      </c>
      <c r="AK55" s="37">
        <v>51.366101033999968</v>
      </c>
      <c r="AL55" s="188">
        <f t="shared" si="17"/>
        <v>62.822704279999918</v>
      </c>
      <c r="AM55" s="334"/>
      <c r="AN55" s="40">
        <v>0.92729041800000001</v>
      </c>
      <c r="AO55" s="37">
        <v>61.89541386199992</v>
      </c>
      <c r="AP55" s="40">
        <f t="shared" si="18"/>
        <v>66.366907359999971</v>
      </c>
      <c r="AQ55" s="334"/>
      <c r="AR55" s="40">
        <v>0.84464324199999963</v>
      </c>
      <c r="AS55" s="37">
        <v>65.522264117999967</v>
      </c>
    </row>
    <row r="56" spans="1:45" ht="9.9499999999999993" customHeight="1" x14ac:dyDescent="0.25">
      <c r="A56" s="311" t="s">
        <v>88</v>
      </c>
      <c r="B56" s="38">
        <v>0.30538616557734183</v>
      </c>
      <c r="C56" s="38"/>
      <c r="D56" s="69" t="s">
        <v>36</v>
      </c>
      <c r="E56" s="38">
        <v>0.30538616557734183</v>
      </c>
      <c r="F56" s="37">
        <v>0.39205960673770501</v>
      </c>
      <c r="G56" s="37"/>
      <c r="H56" s="37" t="s">
        <v>36</v>
      </c>
      <c r="I56" s="37">
        <v>0.39205960673770501</v>
      </c>
      <c r="J56" s="37">
        <v>0.42299838602998807</v>
      </c>
      <c r="K56" s="37"/>
      <c r="L56" s="37" t="s">
        <v>36</v>
      </c>
      <c r="M56" s="37">
        <v>0.42299838602998807</v>
      </c>
      <c r="N56" s="37">
        <f t="shared" si="19"/>
        <v>0.54003590744441898</v>
      </c>
      <c r="O56" s="37"/>
      <c r="P56" s="68">
        <v>0</v>
      </c>
      <c r="Q56" s="37">
        <v>0.54003590744441898</v>
      </c>
      <c r="R56" s="37">
        <f t="shared" si="21"/>
        <v>153.27845669527994</v>
      </c>
      <c r="S56" s="37"/>
      <c r="T56" s="68">
        <v>1.526331097486205</v>
      </c>
      <c r="U56" s="37">
        <v>151.75212559779374</v>
      </c>
      <c r="V56" s="37">
        <f t="shared" si="20"/>
        <v>169.50289808706231</v>
      </c>
      <c r="W56" s="37"/>
      <c r="X56" s="35">
        <v>1.3394570386266094</v>
      </c>
      <c r="Y56" s="37">
        <v>168.16344104843569</v>
      </c>
      <c r="Z56" s="38">
        <f t="shared" si="5"/>
        <v>179.26136744800027</v>
      </c>
      <c r="AB56" s="38">
        <v>0.54900527199999982</v>
      </c>
      <c r="AC56" s="38">
        <v>178.71236217600028</v>
      </c>
      <c r="AD56" s="187">
        <f t="shared" si="15"/>
        <v>172.63826785400062</v>
      </c>
      <c r="AE56" s="232"/>
      <c r="AF56" s="37">
        <v>0.54885726499999987</v>
      </c>
      <c r="AG56" s="37">
        <v>172.08941058900061</v>
      </c>
      <c r="AH56" s="37">
        <f t="shared" si="16"/>
        <v>180.52574196800052</v>
      </c>
      <c r="AI56" s="232"/>
      <c r="AJ56" s="37">
        <v>0.44540112600000004</v>
      </c>
      <c r="AK56" s="37">
        <v>180.08034084200051</v>
      </c>
      <c r="AL56" s="187">
        <f t="shared" si="17"/>
        <v>211.48325339999988</v>
      </c>
      <c r="AM56" s="334"/>
      <c r="AN56" s="37">
        <v>0.59963590899999997</v>
      </c>
      <c r="AO56" s="37">
        <v>210.88361749099988</v>
      </c>
      <c r="AP56" s="37">
        <f t="shared" si="18"/>
        <v>224.47885016499995</v>
      </c>
      <c r="AQ56" s="334"/>
      <c r="AR56" s="37">
        <v>0.86068862400000012</v>
      </c>
      <c r="AS56" s="37">
        <v>223.61816154099995</v>
      </c>
    </row>
    <row r="57" spans="1:45" ht="9.9499999999999993" customHeight="1" x14ac:dyDescent="0.25">
      <c r="A57" s="311" t="s">
        <v>89</v>
      </c>
      <c r="B57" s="38">
        <v>32.176624691357993</v>
      </c>
      <c r="C57" s="38"/>
      <c r="D57" s="38" t="s">
        <v>36</v>
      </c>
      <c r="E57" s="38">
        <v>32.176624691357993</v>
      </c>
      <c r="F57" s="37">
        <v>39.235807537749551</v>
      </c>
      <c r="G57" s="37"/>
      <c r="H57" s="37" t="s">
        <v>36</v>
      </c>
      <c r="I57" s="37">
        <v>39.235807537749551</v>
      </c>
      <c r="J57" s="37">
        <v>42.256045759503287</v>
      </c>
      <c r="K57" s="37"/>
      <c r="L57" s="37" t="s">
        <v>36</v>
      </c>
      <c r="M57" s="37">
        <v>42.256045759503287</v>
      </c>
      <c r="N57" s="37">
        <f t="shared" si="19"/>
        <v>47.752984841626322</v>
      </c>
      <c r="O57" s="37"/>
      <c r="P57" s="68">
        <v>0</v>
      </c>
      <c r="Q57" s="37">
        <v>47.752984841626322</v>
      </c>
      <c r="R57" s="37">
        <f t="shared" si="21"/>
        <v>161.56859096259959</v>
      </c>
      <c r="S57" s="37"/>
      <c r="T57" s="68">
        <v>22.059777657878584</v>
      </c>
      <c r="U57" s="37">
        <v>139.508813304721</v>
      </c>
      <c r="V57" s="37">
        <f t="shared" si="20"/>
        <v>182.56275291232379</v>
      </c>
      <c r="W57" s="37"/>
      <c r="X57" s="35">
        <v>30.832639393010421</v>
      </c>
      <c r="Y57" s="37">
        <v>151.73011351931336</v>
      </c>
      <c r="Z57" s="38">
        <f t="shared" si="5"/>
        <v>199.34644863899999</v>
      </c>
      <c r="AB57" s="38">
        <v>36.32694297300003</v>
      </c>
      <c r="AC57" s="38">
        <v>163.01950566599996</v>
      </c>
      <c r="AD57" s="187">
        <f t="shared" si="15"/>
        <v>191.2930034229999</v>
      </c>
      <c r="AE57" s="232"/>
      <c r="AF57" s="37">
        <v>36.304743039000059</v>
      </c>
      <c r="AG57" s="37">
        <v>154.98826038399983</v>
      </c>
      <c r="AH57" s="37">
        <f t="shared" si="16"/>
        <v>186.19978166900034</v>
      </c>
      <c r="AI57" s="232"/>
      <c r="AJ57" s="37">
        <v>34.256003677000031</v>
      </c>
      <c r="AK57" s="37">
        <v>151.94377799200032</v>
      </c>
      <c r="AL57" s="187">
        <f t="shared" si="17"/>
        <v>186.69349303199991</v>
      </c>
      <c r="AM57" s="334"/>
      <c r="AN57" s="37">
        <v>32.620278503000009</v>
      </c>
      <c r="AO57" s="37">
        <v>154.0732145289999</v>
      </c>
      <c r="AP57" s="37">
        <f t="shared" si="18"/>
        <v>122.50643045999983</v>
      </c>
      <c r="AQ57" s="334"/>
      <c r="AR57" s="37">
        <v>29.779574900999961</v>
      </c>
      <c r="AS57" s="37">
        <v>92.726855558999873</v>
      </c>
    </row>
    <row r="58" spans="1:45" ht="9.9499999999999993" customHeight="1" x14ac:dyDescent="0.25">
      <c r="A58" s="311" t="s">
        <v>90</v>
      </c>
      <c r="B58" s="38">
        <v>37.650945025417556</v>
      </c>
      <c r="C58" s="38"/>
      <c r="D58" s="69" t="s">
        <v>36</v>
      </c>
      <c r="E58" s="38">
        <v>37.650945025417556</v>
      </c>
      <c r="F58" s="37">
        <v>42.759260735444521</v>
      </c>
      <c r="G58" s="37"/>
      <c r="H58" s="37" t="s">
        <v>36</v>
      </c>
      <c r="I58" s="37">
        <v>42.759260735444521</v>
      </c>
      <c r="J58" s="37">
        <v>42.357117862598606</v>
      </c>
      <c r="K58" s="37"/>
      <c r="L58" s="37" t="s">
        <v>36</v>
      </c>
      <c r="M58" s="37">
        <v>42.357117862598606</v>
      </c>
      <c r="N58" s="37">
        <f t="shared" si="19"/>
        <v>48.035906384873641</v>
      </c>
      <c r="O58" s="37"/>
      <c r="P58" s="68">
        <v>0</v>
      </c>
      <c r="Q58" s="37">
        <v>48.035906384873641</v>
      </c>
      <c r="R58" s="37">
        <f t="shared" si="21"/>
        <v>99.148298209073971</v>
      </c>
      <c r="S58" s="37"/>
      <c r="T58" s="68">
        <v>2.5621825744941757</v>
      </c>
      <c r="U58" s="37">
        <v>96.586115634579798</v>
      </c>
      <c r="V58" s="37">
        <f t="shared" si="20"/>
        <v>106.44316310239134</v>
      </c>
      <c r="W58" s="37"/>
      <c r="X58" s="35">
        <v>6.8653471612507637</v>
      </c>
      <c r="Y58" s="37">
        <v>99.577815941140571</v>
      </c>
      <c r="Z58" s="38">
        <f t="shared" si="5"/>
        <v>111.78536201200016</v>
      </c>
      <c r="AB58" s="38">
        <v>8.8822273599999999</v>
      </c>
      <c r="AC58" s="38">
        <v>102.90313465200016</v>
      </c>
      <c r="AD58" s="187">
        <f t="shared" si="15"/>
        <v>105.41205421100027</v>
      </c>
      <c r="AE58" s="232"/>
      <c r="AF58" s="37">
        <v>7.6354885949999991</v>
      </c>
      <c r="AG58" s="37">
        <v>97.776565616000269</v>
      </c>
      <c r="AH58" s="37">
        <f t="shared" si="16"/>
        <v>106.31993446499995</v>
      </c>
      <c r="AI58" s="232"/>
      <c r="AJ58" s="37">
        <v>8.4781737439999993</v>
      </c>
      <c r="AK58" s="37">
        <v>97.841760720999943</v>
      </c>
      <c r="AL58" s="187">
        <f t="shared" si="17"/>
        <v>123.18282295000022</v>
      </c>
      <c r="AM58" s="334"/>
      <c r="AN58" s="37">
        <v>10.592522330999993</v>
      </c>
      <c r="AO58" s="37">
        <v>112.59030061900022</v>
      </c>
      <c r="AP58" s="37">
        <f t="shared" si="18"/>
        <v>134.39856084299996</v>
      </c>
      <c r="AQ58" s="334"/>
      <c r="AR58" s="37">
        <v>11.389549974999998</v>
      </c>
      <c r="AS58" s="37">
        <v>123.00901086799995</v>
      </c>
    </row>
    <row r="59" spans="1:45" ht="9.9499999999999993" customHeight="1" x14ac:dyDescent="0.25">
      <c r="A59" s="311" t="s">
        <v>91</v>
      </c>
      <c r="B59" s="38">
        <v>64.73279975562825</v>
      </c>
      <c r="C59" s="38"/>
      <c r="D59" s="38">
        <v>7.7609317091503298</v>
      </c>
      <c r="E59" s="38">
        <v>56.971868046477915</v>
      </c>
      <c r="F59" s="37">
        <v>78.690555005414282</v>
      </c>
      <c r="G59" s="37"/>
      <c r="H59" s="37">
        <v>9.9578571625640961</v>
      </c>
      <c r="I59" s="37">
        <v>68.732697842850186</v>
      </c>
      <c r="J59" s="37">
        <v>84.023523347940426</v>
      </c>
      <c r="K59" s="37"/>
      <c r="L59" s="37">
        <v>10.553871083913773</v>
      </c>
      <c r="M59" s="37">
        <v>73.469652264026649</v>
      </c>
      <c r="N59" s="37">
        <f t="shared" si="19"/>
        <v>95.523459441003197</v>
      </c>
      <c r="O59" s="37"/>
      <c r="P59" s="37">
        <v>5.8926770119751648</v>
      </c>
      <c r="Q59" s="37">
        <v>89.630782429028031</v>
      </c>
      <c r="R59" s="37">
        <f t="shared" si="21"/>
        <v>52.690022062845046</v>
      </c>
      <c r="S59" s="37"/>
      <c r="T59" s="37">
        <v>0.62886838412017165</v>
      </c>
      <c r="U59" s="37">
        <v>52.061153678724871</v>
      </c>
      <c r="V59" s="37">
        <f t="shared" si="20"/>
        <v>57.034012023298565</v>
      </c>
      <c r="W59" s="37"/>
      <c r="X59" s="37">
        <v>2.0801760024524825</v>
      </c>
      <c r="Y59" s="37">
        <v>54.953836020846083</v>
      </c>
      <c r="Z59" s="38">
        <f t="shared" si="5"/>
        <v>60.295133615000083</v>
      </c>
      <c r="AB59" s="38">
        <v>3.7033396830000012</v>
      </c>
      <c r="AC59" s="38">
        <v>56.59179393200008</v>
      </c>
      <c r="AD59" s="187">
        <f t="shared" si="15"/>
        <v>57.293899640000063</v>
      </c>
      <c r="AE59" s="232"/>
      <c r="AF59" s="37">
        <v>3.9276265199999982</v>
      </c>
      <c r="AG59" s="37">
        <v>53.366273120000066</v>
      </c>
      <c r="AH59" s="37">
        <f t="shared" si="16"/>
        <v>56.928268158000058</v>
      </c>
      <c r="AI59" s="232"/>
      <c r="AJ59" s="37">
        <v>3.7936589129999976</v>
      </c>
      <c r="AK59" s="37">
        <v>53.134609245000064</v>
      </c>
      <c r="AL59" s="187">
        <f t="shared" si="17"/>
        <v>65.304759799000081</v>
      </c>
      <c r="AM59" s="334"/>
      <c r="AN59" s="37">
        <v>4.3172014829999998</v>
      </c>
      <c r="AO59" s="37">
        <v>60.987558316000076</v>
      </c>
      <c r="AP59" s="37">
        <f t="shared" si="18"/>
        <v>70.695506302000211</v>
      </c>
      <c r="AQ59" s="334"/>
      <c r="AR59" s="37">
        <v>4.8598185150000006</v>
      </c>
      <c r="AS59" s="37">
        <v>65.835687787000211</v>
      </c>
    </row>
    <row r="60" spans="1:45" ht="9.9499999999999993" customHeight="1" x14ac:dyDescent="0.25">
      <c r="A60" s="311" t="s">
        <v>92</v>
      </c>
      <c r="B60" s="38">
        <v>74.570895550835104</v>
      </c>
      <c r="C60" s="38"/>
      <c r="D60" s="38">
        <v>2.0931032124183004</v>
      </c>
      <c r="E60" s="38">
        <v>72.477792338416805</v>
      </c>
      <c r="F60" s="37">
        <v>87.082704873867669</v>
      </c>
      <c r="G60" s="37"/>
      <c r="H60" s="37">
        <v>1.1307992542335992</v>
      </c>
      <c r="I60" s="37">
        <v>85.951905619634076</v>
      </c>
      <c r="J60" s="37">
        <v>92.756295547569536</v>
      </c>
      <c r="K60" s="37"/>
      <c r="L60" s="37">
        <v>2.5739389543526729</v>
      </c>
      <c r="M60" s="37">
        <v>90.182356593216866</v>
      </c>
      <c r="N60" s="37">
        <f t="shared" si="19"/>
        <v>105.72869917006992</v>
      </c>
      <c r="O60" s="37"/>
      <c r="P60" s="37">
        <v>1.6490965981841752</v>
      </c>
      <c r="Q60" s="37">
        <v>104.07960257188574</v>
      </c>
      <c r="R60" s="37">
        <f t="shared" si="21"/>
        <v>1.5670317596566519</v>
      </c>
      <c r="S60" s="37"/>
      <c r="T60" s="37" t="s">
        <v>36</v>
      </c>
      <c r="U60" s="37">
        <v>1.5670317596566519</v>
      </c>
      <c r="V60" s="37">
        <f t="shared" si="20"/>
        <v>1.8034929491109737</v>
      </c>
      <c r="W60" s="37"/>
      <c r="X60" s="37" t="s">
        <v>36</v>
      </c>
      <c r="Y60" s="37">
        <v>1.8034929491109737</v>
      </c>
      <c r="Z60" s="38">
        <f t="shared" si="5"/>
        <v>1.9842444769999994</v>
      </c>
      <c r="AB60" s="35" t="s">
        <v>36</v>
      </c>
      <c r="AC60" s="38">
        <v>1.9842444769999994</v>
      </c>
      <c r="AD60" s="187">
        <f t="shared" si="15"/>
        <v>1.8402605009999993</v>
      </c>
      <c r="AE60" s="232"/>
      <c r="AF60" s="40">
        <v>0</v>
      </c>
      <c r="AG60" s="37">
        <v>1.8402605009999993</v>
      </c>
      <c r="AH60" s="37">
        <f t="shared" si="16"/>
        <v>2.5674778099999984</v>
      </c>
      <c r="AI60" s="232"/>
      <c r="AJ60" s="40">
        <v>0</v>
      </c>
      <c r="AK60" s="40">
        <v>2.5674778099999984</v>
      </c>
      <c r="AL60" s="187">
        <f t="shared" si="17"/>
        <v>3.1033378019999986</v>
      </c>
      <c r="AM60" s="334"/>
      <c r="AN60" s="40">
        <v>0</v>
      </c>
      <c r="AO60" s="40">
        <v>3.1033378019999986</v>
      </c>
      <c r="AP60" s="37">
        <f t="shared" si="18"/>
        <v>3.6987818440000018</v>
      </c>
      <c r="AQ60" s="334"/>
      <c r="AR60" s="40">
        <v>0</v>
      </c>
      <c r="AS60" s="40">
        <v>3.6987818440000018</v>
      </c>
    </row>
    <row r="61" spans="1:45" ht="9.9499999999999993" customHeight="1" x14ac:dyDescent="0.25">
      <c r="A61" s="311" t="s">
        <v>93</v>
      </c>
      <c r="B61" s="38">
        <v>2.0878717138707343</v>
      </c>
      <c r="C61" s="38"/>
      <c r="D61" s="69" t="s">
        <v>36</v>
      </c>
      <c r="E61" s="38">
        <v>2.0878717138707343</v>
      </c>
      <c r="F61" s="37">
        <v>2.6562980436384667</v>
      </c>
      <c r="G61" s="37"/>
      <c r="H61" s="37" t="s">
        <v>36</v>
      </c>
      <c r="I61" s="37">
        <v>2.6562980436384667</v>
      </c>
      <c r="J61" s="37">
        <v>2.867009949433299</v>
      </c>
      <c r="K61" s="37"/>
      <c r="L61" s="37" t="s">
        <v>36</v>
      </c>
      <c r="M61" s="37">
        <v>2.867009949433299</v>
      </c>
      <c r="N61" s="37">
        <f t="shared" si="19"/>
        <v>4.4128503488570319</v>
      </c>
      <c r="O61" s="37"/>
      <c r="P61" s="68">
        <v>0</v>
      </c>
      <c r="Q61" s="37">
        <v>4.4128503488570319</v>
      </c>
      <c r="R61" s="37">
        <f t="shared" si="21"/>
        <v>2.645502452483139</v>
      </c>
      <c r="S61" s="37"/>
      <c r="T61" s="68" t="s">
        <v>36</v>
      </c>
      <c r="U61" s="37">
        <v>2.645502452483139</v>
      </c>
      <c r="V61" s="37">
        <f t="shared" si="20"/>
        <v>2.9681812691600244</v>
      </c>
      <c r="W61" s="37"/>
      <c r="X61" s="35" t="s">
        <v>36</v>
      </c>
      <c r="Y61" s="37">
        <v>2.9681812691600244</v>
      </c>
      <c r="Z61" s="38">
        <f t="shared" si="5"/>
        <v>3.2355856210000011</v>
      </c>
      <c r="AB61" s="35" t="s">
        <v>36</v>
      </c>
      <c r="AC61" s="38">
        <v>3.2355856210000011</v>
      </c>
      <c r="AD61" s="188">
        <f t="shared" si="15"/>
        <v>2.987742953000001</v>
      </c>
      <c r="AE61" s="232"/>
      <c r="AF61" s="40">
        <v>0</v>
      </c>
      <c r="AG61" s="40">
        <v>2.987742953000001</v>
      </c>
      <c r="AH61" s="40">
        <f t="shared" si="16"/>
        <v>3.0943376680000001</v>
      </c>
      <c r="AI61" s="232"/>
      <c r="AJ61" s="40">
        <v>0</v>
      </c>
      <c r="AK61" s="37">
        <v>3.0943376680000001</v>
      </c>
      <c r="AL61" s="188">
        <f t="shared" si="17"/>
        <v>3.7723602299999985</v>
      </c>
      <c r="AM61" s="334"/>
      <c r="AN61" s="40">
        <v>0</v>
      </c>
      <c r="AO61" s="37">
        <v>3.7723602299999985</v>
      </c>
      <c r="AP61" s="40">
        <f t="shared" si="18"/>
        <v>3.8516610290000006</v>
      </c>
      <c r="AQ61" s="334"/>
      <c r="AR61" s="40">
        <v>0</v>
      </c>
      <c r="AS61" s="37">
        <v>3.8516610290000006</v>
      </c>
    </row>
    <row r="62" spans="1:45" ht="9.9499999999999993" customHeight="1" x14ac:dyDescent="0.25">
      <c r="A62" s="312" t="s">
        <v>94</v>
      </c>
      <c r="B62" s="38">
        <v>25.300171641249076</v>
      </c>
      <c r="C62" s="38"/>
      <c r="D62" s="38" t="s">
        <v>36</v>
      </c>
      <c r="E62" s="38">
        <v>25.300171641249076</v>
      </c>
      <c r="F62" s="37">
        <v>29.63135624838112</v>
      </c>
      <c r="G62" s="37"/>
      <c r="H62" s="37" t="s">
        <v>36</v>
      </c>
      <c r="I62" s="37">
        <v>29.63135624838112</v>
      </c>
      <c r="J62" s="37">
        <v>32.206235027060373</v>
      </c>
      <c r="K62" s="37"/>
      <c r="L62" s="37" t="s">
        <v>36</v>
      </c>
      <c r="M62" s="37">
        <v>32.206235027060373</v>
      </c>
      <c r="N62" s="37">
        <f t="shared" si="19"/>
        <v>44.103657051436883</v>
      </c>
      <c r="O62" s="37"/>
      <c r="P62" s="68">
        <v>0</v>
      </c>
      <c r="Q62" s="37">
        <v>44.103657051436883</v>
      </c>
      <c r="R62" s="37">
        <f t="shared" si="21"/>
        <v>818.27533072624078</v>
      </c>
      <c r="S62" s="37"/>
      <c r="T62" s="68">
        <v>105.550647403127</v>
      </c>
      <c r="U62" s="37">
        <v>712.72468332311382</v>
      </c>
      <c r="V62" s="37">
        <f t="shared" si="20"/>
        <v>868.89799393317116</v>
      </c>
      <c r="W62" s="37"/>
      <c r="X62" s="35">
        <v>129.86554862354379</v>
      </c>
      <c r="Y62" s="37">
        <v>739.03244530962741</v>
      </c>
      <c r="Z62" s="38">
        <f t="shared" si="5"/>
        <v>917.38129514199989</v>
      </c>
      <c r="AB62" s="38">
        <v>141.51130279999984</v>
      </c>
      <c r="AC62" s="38">
        <v>775.86999234200005</v>
      </c>
      <c r="AD62" s="187">
        <f t="shared" si="15"/>
        <v>839.78257526399943</v>
      </c>
      <c r="AE62" s="232"/>
      <c r="AF62" s="37">
        <v>111.16501114799976</v>
      </c>
      <c r="AG62" s="37">
        <v>728.6175641159997</v>
      </c>
      <c r="AH62" s="37">
        <f t="shared" si="16"/>
        <v>820.48900536700023</v>
      </c>
      <c r="AI62" s="232"/>
      <c r="AJ62" s="37">
        <v>128.76764919300027</v>
      </c>
      <c r="AK62" s="37">
        <v>691.72135617399999</v>
      </c>
      <c r="AL62" s="187">
        <f t="shared" si="17"/>
        <v>970.18748297699892</v>
      </c>
      <c r="AM62" s="334"/>
      <c r="AN62" s="37">
        <v>164.37209654899951</v>
      </c>
      <c r="AO62" s="37">
        <v>805.81538642799944</v>
      </c>
      <c r="AP62" s="37">
        <f t="shared" si="18"/>
        <v>1061.9724792699983</v>
      </c>
      <c r="AQ62" s="334"/>
      <c r="AR62" s="37">
        <v>174.20569838500043</v>
      </c>
      <c r="AS62" s="37">
        <v>887.76678088499784</v>
      </c>
    </row>
    <row r="63" spans="1:45" ht="9.9499999999999993" customHeight="1" x14ac:dyDescent="0.25">
      <c r="A63" s="312" t="s">
        <v>95</v>
      </c>
      <c r="B63" s="38"/>
      <c r="C63" s="38"/>
      <c r="D63" s="38"/>
      <c r="E63" s="38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68"/>
      <c r="Q63" s="37"/>
      <c r="R63" s="37"/>
      <c r="S63" s="37"/>
      <c r="T63" s="68"/>
      <c r="U63" s="37"/>
      <c r="V63" s="37"/>
      <c r="W63" s="37"/>
      <c r="X63" s="35"/>
      <c r="Y63" s="37"/>
      <c r="Z63" s="38" t="s">
        <v>48</v>
      </c>
      <c r="AB63" s="41" t="s">
        <v>48</v>
      </c>
      <c r="AC63" s="41" t="s">
        <v>48</v>
      </c>
      <c r="AD63" s="187">
        <f t="shared" si="15"/>
        <v>0.44371112399999996</v>
      </c>
      <c r="AE63" s="232"/>
      <c r="AF63" s="40">
        <v>0</v>
      </c>
      <c r="AG63" s="37">
        <v>0.44371112399999996</v>
      </c>
      <c r="AH63" s="37">
        <f t="shared" si="16"/>
        <v>0.55149464800000003</v>
      </c>
      <c r="AI63" s="232"/>
      <c r="AJ63" s="40">
        <v>0</v>
      </c>
      <c r="AK63" s="40">
        <v>0.55149464800000003</v>
      </c>
      <c r="AL63" s="187">
        <f t="shared" si="17"/>
        <v>0.72694705800000015</v>
      </c>
      <c r="AM63" s="334"/>
      <c r="AN63" s="40">
        <v>0</v>
      </c>
      <c r="AO63" s="40">
        <v>0.72694705800000015</v>
      </c>
      <c r="AP63" s="37">
        <f t="shared" si="18"/>
        <v>0.78394806500000036</v>
      </c>
      <c r="AQ63" s="334"/>
      <c r="AR63" s="40">
        <v>0</v>
      </c>
      <c r="AS63" s="40">
        <v>0.78394806500000036</v>
      </c>
    </row>
    <row r="64" spans="1:45" ht="9.9499999999999993" customHeight="1" x14ac:dyDescent="0.25">
      <c r="A64" s="311" t="s">
        <v>96</v>
      </c>
      <c r="B64" s="38">
        <v>1.1561120188816263</v>
      </c>
      <c r="C64" s="38"/>
      <c r="D64" s="69" t="s">
        <v>36</v>
      </c>
      <c r="E64" s="38">
        <v>1.1561120188816263</v>
      </c>
      <c r="F64" s="37">
        <v>1.5651413779807297</v>
      </c>
      <c r="G64" s="37"/>
      <c r="H64" s="37" t="s">
        <v>36</v>
      </c>
      <c r="I64" s="37">
        <v>1.5651413779807297</v>
      </c>
      <c r="J64" s="37">
        <v>1.591580846707928</v>
      </c>
      <c r="K64" s="37"/>
      <c r="L64" s="37" t="s">
        <v>36</v>
      </c>
      <c r="M64" s="37">
        <v>1.591580846707928</v>
      </c>
      <c r="N64" s="37">
        <f t="shared" si="19"/>
        <v>1.6148774722696115</v>
      </c>
      <c r="O64" s="37"/>
      <c r="P64" s="68">
        <v>0</v>
      </c>
      <c r="Q64" s="37">
        <v>1.6148774722696115</v>
      </c>
      <c r="R64" s="37">
        <f t="shared" si="21"/>
        <v>244.39058404813056</v>
      </c>
      <c r="S64" s="37"/>
      <c r="T64" s="68">
        <v>13.625176905272852</v>
      </c>
      <c r="U64" s="37">
        <v>230.76540714285773</v>
      </c>
      <c r="V64" s="37">
        <f t="shared" si="20"/>
        <v>261.87821161250616</v>
      </c>
      <c r="W64" s="37"/>
      <c r="X64" s="35">
        <v>23.63643846719804</v>
      </c>
      <c r="Y64" s="37">
        <v>238.24177314530812</v>
      </c>
      <c r="Z64" s="38">
        <f t="shared" si="5"/>
        <v>279.9386517529997</v>
      </c>
      <c r="AB64" s="38">
        <v>30.214739668999961</v>
      </c>
      <c r="AC64" s="38">
        <v>249.72391208399975</v>
      </c>
      <c r="AD64" s="187">
        <f t="shared" si="15"/>
        <v>261.88001877800065</v>
      </c>
      <c r="AE64" s="232"/>
      <c r="AF64" s="37">
        <v>29.536437582000019</v>
      </c>
      <c r="AG64" s="37">
        <v>232.34358119600063</v>
      </c>
      <c r="AH64" s="37">
        <f t="shared" si="16"/>
        <v>261.48235163499982</v>
      </c>
      <c r="AI64" s="232"/>
      <c r="AJ64" s="37">
        <v>29.466527311000018</v>
      </c>
      <c r="AK64" s="37">
        <v>232.01582432399979</v>
      </c>
      <c r="AL64" s="187">
        <f t="shared" si="17"/>
        <v>296.72853357000037</v>
      </c>
      <c r="AM64" s="334"/>
      <c r="AN64" s="37">
        <v>30.269789364999959</v>
      </c>
      <c r="AO64" s="37">
        <v>266.45874420500041</v>
      </c>
      <c r="AP64" s="37">
        <f t="shared" si="18"/>
        <v>323.04665070099924</v>
      </c>
      <c r="AQ64" s="334"/>
      <c r="AR64" s="37">
        <v>28.234803097000018</v>
      </c>
      <c r="AS64" s="37">
        <v>294.81184760399924</v>
      </c>
    </row>
    <row r="65" spans="1:45" ht="9.9499999999999993" customHeight="1" x14ac:dyDescent="0.25">
      <c r="A65" s="311" t="s">
        <v>97</v>
      </c>
      <c r="B65" s="38">
        <v>1.660085003631081</v>
      </c>
      <c r="C65" s="38"/>
      <c r="D65" s="69" t="s">
        <v>36</v>
      </c>
      <c r="E65" s="38">
        <v>1.660085003631081</v>
      </c>
      <c r="F65" s="37">
        <v>1.9268769389705256</v>
      </c>
      <c r="G65" s="37"/>
      <c r="H65" s="37" t="s">
        <v>36</v>
      </c>
      <c r="I65" s="37">
        <v>1.9268769389705256</v>
      </c>
      <c r="J65" s="37">
        <v>1.8474201532163281</v>
      </c>
      <c r="K65" s="37"/>
      <c r="L65" s="37" t="s">
        <v>36</v>
      </c>
      <c r="M65" s="37">
        <v>1.8474201532163281</v>
      </c>
      <c r="N65" s="37">
        <f t="shared" si="19"/>
        <v>2.2616004843565038</v>
      </c>
      <c r="O65" s="37"/>
      <c r="P65" s="68">
        <v>0</v>
      </c>
      <c r="Q65" s="37">
        <v>2.2616004843565038</v>
      </c>
      <c r="R65" s="37">
        <f t="shared" si="21"/>
        <v>846.36591638779953</v>
      </c>
      <c r="S65" s="37"/>
      <c r="T65" s="68">
        <v>10.425972059166158</v>
      </c>
      <c r="U65" s="37">
        <v>835.93994432863337</v>
      </c>
      <c r="V65" s="37">
        <f t="shared" si="20"/>
        <v>882.35946408031884</v>
      </c>
      <c r="W65" s="37"/>
      <c r="X65" s="35">
        <v>12.837062762109131</v>
      </c>
      <c r="Y65" s="37">
        <v>869.52240131820975</v>
      </c>
      <c r="Z65" s="38">
        <f t="shared" si="5"/>
        <v>914.90028836800104</v>
      </c>
      <c r="AB65" s="38">
        <v>15.151438277999983</v>
      </c>
      <c r="AC65" s="38">
        <v>899.74885009000104</v>
      </c>
      <c r="AD65" s="187">
        <f t="shared" si="15"/>
        <v>826.33635728699971</v>
      </c>
      <c r="AE65" s="232"/>
      <c r="AF65" s="37">
        <v>13.979220551000008</v>
      </c>
      <c r="AG65" s="37">
        <v>812.35713673599969</v>
      </c>
      <c r="AH65" s="37">
        <f t="shared" si="16"/>
        <v>795.00741413799972</v>
      </c>
      <c r="AI65" s="232"/>
      <c r="AJ65" s="37">
        <v>15.473597922000002</v>
      </c>
      <c r="AK65" s="40">
        <v>779.53381621599976</v>
      </c>
      <c r="AL65" s="187">
        <f t="shared" si="17"/>
        <v>926.71311681400027</v>
      </c>
      <c r="AM65" s="334"/>
      <c r="AN65" s="37">
        <v>31.594024562000023</v>
      </c>
      <c r="AO65" s="40">
        <v>895.1190922520002</v>
      </c>
      <c r="AP65" s="37">
        <f t="shared" si="18"/>
        <v>1063.1354539619995</v>
      </c>
      <c r="AQ65" s="334"/>
      <c r="AR65" s="37">
        <v>66.790141709999858</v>
      </c>
      <c r="AS65" s="40">
        <v>996.34531225199953</v>
      </c>
    </row>
    <row r="66" spans="1:45" ht="9.9499999999999993" customHeight="1" x14ac:dyDescent="0.25">
      <c r="A66" s="311" t="s">
        <v>98</v>
      </c>
      <c r="B66" s="38"/>
      <c r="C66" s="38"/>
      <c r="D66" s="69"/>
      <c r="E66" s="38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68"/>
      <c r="Q66" s="37"/>
      <c r="R66" s="37" t="s">
        <v>36</v>
      </c>
      <c r="S66" s="37"/>
      <c r="T66" s="68">
        <v>10.475282061005508</v>
      </c>
      <c r="U66" s="37">
        <v>133.47181140404626</v>
      </c>
      <c r="V66" s="37">
        <f t="shared" si="20"/>
        <v>155.52025206315085</v>
      </c>
      <c r="W66" s="37"/>
      <c r="X66" s="35">
        <v>12.786977691600253</v>
      </c>
      <c r="Y66" s="37">
        <v>142.73327437155061</v>
      </c>
      <c r="Z66" s="38">
        <f t="shared" si="5"/>
        <v>162.72966410799992</v>
      </c>
      <c r="AB66" s="38">
        <v>13.394347583000002</v>
      </c>
      <c r="AC66" s="38">
        <v>149.33531652499991</v>
      </c>
      <c r="AD66" s="187">
        <f t="shared" si="15"/>
        <v>151.59140294699969</v>
      </c>
      <c r="AE66" s="232"/>
      <c r="AF66" s="37">
        <v>12.233996450000014</v>
      </c>
      <c r="AG66" s="37">
        <v>139.35740649699969</v>
      </c>
      <c r="AH66" s="37">
        <f t="shared" si="16"/>
        <v>153.6205161820003</v>
      </c>
      <c r="AI66" s="232"/>
      <c r="AJ66" s="37">
        <v>14.460756343</v>
      </c>
      <c r="AK66" s="37">
        <v>139.15975983900029</v>
      </c>
      <c r="AL66" s="187">
        <f t="shared" si="17"/>
        <v>175.78431489699975</v>
      </c>
      <c r="AM66" s="334"/>
      <c r="AN66" s="37">
        <v>15.356715544999997</v>
      </c>
      <c r="AO66" s="37">
        <v>160.42759935199976</v>
      </c>
      <c r="AP66" s="37">
        <f t="shared" si="18"/>
        <v>187.04573768900019</v>
      </c>
      <c r="AQ66" s="334"/>
      <c r="AR66" s="37">
        <v>18.521167022000018</v>
      </c>
      <c r="AS66" s="37">
        <v>168.52457066700018</v>
      </c>
    </row>
    <row r="67" spans="1:45" ht="9.9499999999999993" customHeight="1" x14ac:dyDescent="0.25">
      <c r="A67" s="311" t="s">
        <v>99</v>
      </c>
      <c r="B67" s="38">
        <v>635.94068245497408</v>
      </c>
      <c r="C67" s="38"/>
      <c r="D67" s="38">
        <v>27.01501811220043</v>
      </c>
      <c r="E67" s="38">
        <v>608.92566434277364</v>
      </c>
      <c r="F67" s="37">
        <v>744.55942631379833</v>
      </c>
      <c r="G67" s="37"/>
      <c r="H67" s="37">
        <v>34.538947165681058</v>
      </c>
      <c r="I67" s="37">
        <v>710.02047914811726</v>
      </c>
      <c r="J67" s="37">
        <v>775.39046526364302</v>
      </c>
      <c r="K67" s="37"/>
      <c r="L67" s="37">
        <v>41.383377427966522</v>
      </c>
      <c r="M67" s="37">
        <v>734.00708783567654</v>
      </c>
      <c r="N67" s="37">
        <f>SUM(P67:Q67)</f>
        <v>863.21499902257051</v>
      </c>
      <c r="O67" s="37"/>
      <c r="P67" s="37">
        <v>59.474952476972831</v>
      </c>
      <c r="Q67" s="37">
        <v>803.74004654559769</v>
      </c>
      <c r="R67" s="37">
        <f>SUM(T67:U67)</f>
        <v>1.6847423359901899</v>
      </c>
      <c r="S67" s="37"/>
      <c r="T67" s="37" t="s">
        <v>36</v>
      </c>
      <c r="U67" s="37">
        <v>1.6847423359901899</v>
      </c>
      <c r="V67" s="37">
        <f t="shared" si="20"/>
        <v>1.8165125383200491</v>
      </c>
      <c r="W67" s="37"/>
      <c r="X67" s="37" t="s">
        <v>36</v>
      </c>
      <c r="Y67" s="37">
        <v>1.8165125383200491</v>
      </c>
      <c r="Z67" s="38">
        <f t="shared" si="5"/>
        <v>1.9747697090000005</v>
      </c>
      <c r="AA67" s="37"/>
      <c r="AB67" s="40">
        <v>0</v>
      </c>
      <c r="AC67" s="38">
        <v>1.9747697090000005</v>
      </c>
      <c r="AD67" s="188">
        <f t="shared" si="15"/>
        <v>1.9700662589999998</v>
      </c>
      <c r="AE67" s="37"/>
      <c r="AF67" s="40">
        <v>0</v>
      </c>
      <c r="AG67" s="40">
        <v>1.9700662589999998</v>
      </c>
      <c r="AH67" s="40">
        <f t="shared" si="16"/>
        <v>2.1467154160000006</v>
      </c>
      <c r="AI67" s="37"/>
      <c r="AJ67" s="40">
        <v>0</v>
      </c>
      <c r="AK67" s="37">
        <v>2.1467154160000006</v>
      </c>
      <c r="AL67" s="188">
        <f t="shared" si="17"/>
        <v>2.532141738</v>
      </c>
      <c r="AM67" s="37"/>
      <c r="AN67" s="40">
        <v>5.0061153000000004E-2</v>
      </c>
      <c r="AO67" s="37">
        <v>2.4820805849999998</v>
      </c>
      <c r="AP67" s="40">
        <f t="shared" si="18"/>
        <v>2.4840947890000002</v>
      </c>
      <c r="AQ67" s="37"/>
      <c r="AR67" s="40">
        <v>0.19626534200000004</v>
      </c>
      <c r="AS67" s="37">
        <v>2.287829447</v>
      </c>
    </row>
    <row r="68" spans="1:45" ht="9.9499999999999993" customHeight="1" x14ac:dyDescent="0.25">
      <c r="A68" s="311" t="s">
        <v>100</v>
      </c>
      <c r="B68" s="38"/>
      <c r="C68" s="38"/>
      <c r="D68" s="38"/>
      <c r="E68" s="38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8"/>
      <c r="AA68" s="37"/>
      <c r="AB68" s="40"/>
      <c r="AC68" s="38"/>
      <c r="AD68" s="188">
        <v>0</v>
      </c>
      <c r="AE68" s="37"/>
      <c r="AF68" s="40">
        <v>0</v>
      </c>
      <c r="AG68" s="40">
        <v>0</v>
      </c>
      <c r="AH68" s="37">
        <f t="shared" si="16"/>
        <v>1.2945748240000008</v>
      </c>
      <c r="AI68" s="37"/>
      <c r="AJ68" s="40">
        <v>0</v>
      </c>
      <c r="AK68" s="40">
        <v>1.2945748240000008</v>
      </c>
      <c r="AL68" s="187">
        <f t="shared" si="17"/>
        <v>1.3759527299999998</v>
      </c>
      <c r="AM68" s="37"/>
      <c r="AN68" s="40">
        <v>0</v>
      </c>
      <c r="AO68" s="40">
        <v>1.3759527299999998</v>
      </c>
      <c r="AP68" s="37">
        <f t="shared" si="18"/>
        <v>0.80529466800000016</v>
      </c>
      <c r="AQ68" s="37"/>
      <c r="AR68" s="40">
        <v>0</v>
      </c>
      <c r="AS68" s="40">
        <v>0.80529466800000016</v>
      </c>
    </row>
    <row r="69" spans="1:45" ht="9.9499999999999993" customHeight="1" x14ac:dyDescent="0.25">
      <c r="A69" s="311" t="s">
        <v>101</v>
      </c>
      <c r="B69" s="38"/>
      <c r="C69" s="38"/>
      <c r="D69" s="38"/>
      <c r="E69" s="38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8"/>
      <c r="AA69" s="37"/>
      <c r="AB69" s="40"/>
      <c r="AC69" s="38"/>
      <c r="AD69" s="188">
        <v>0</v>
      </c>
      <c r="AE69" s="37"/>
      <c r="AF69" s="40">
        <v>0</v>
      </c>
      <c r="AG69" s="40">
        <v>0</v>
      </c>
      <c r="AH69" s="37">
        <f t="shared" si="16"/>
        <v>0.22512053900000004</v>
      </c>
      <c r="AI69" s="37"/>
      <c r="AJ69" s="40">
        <v>0</v>
      </c>
      <c r="AK69" s="37">
        <v>0.22512053900000004</v>
      </c>
      <c r="AL69" s="187">
        <f t="shared" si="17"/>
        <v>0.27836569500000002</v>
      </c>
      <c r="AM69" s="37"/>
      <c r="AN69" s="40">
        <v>0</v>
      </c>
      <c r="AO69" s="37">
        <v>0.27836569500000002</v>
      </c>
      <c r="AP69" s="37">
        <f t="shared" si="18"/>
        <v>0.17857916700000001</v>
      </c>
      <c r="AQ69" s="37"/>
      <c r="AR69" s="40">
        <v>0</v>
      </c>
      <c r="AS69" s="37">
        <v>0.17857916700000001</v>
      </c>
    </row>
    <row r="70" spans="1:45" ht="9.9499999999999993" customHeight="1" x14ac:dyDescent="0.25">
      <c r="A70" s="311" t="s">
        <v>102</v>
      </c>
      <c r="B70" s="38"/>
      <c r="C70" s="38"/>
      <c r="D70" s="38"/>
      <c r="E70" s="38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8"/>
      <c r="AA70" s="37"/>
      <c r="AB70" s="40"/>
      <c r="AC70" s="38"/>
      <c r="AD70" s="188">
        <v>0</v>
      </c>
      <c r="AE70" s="37"/>
      <c r="AF70" s="40">
        <v>0</v>
      </c>
      <c r="AG70" s="40">
        <v>0</v>
      </c>
      <c r="AH70" s="40">
        <f t="shared" si="16"/>
        <v>33.199115469999995</v>
      </c>
      <c r="AI70" s="37"/>
      <c r="AJ70" s="40">
        <v>0</v>
      </c>
      <c r="AK70" s="40">
        <v>33.199115469999995</v>
      </c>
      <c r="AL70" s="188">
        <f t="shared" si="17"/>
        <v>34.775344329999996</v>
      </c>
      <c r="AM70" s="37"/>
      <c r="AN70" s="40">
        <v>0</v>
      </c>
      <c r="AO70" s="40">
        <v>34.775344329999996</v>
      </c>
      <c r="AP70" s="40">
        <f t="shared" si="18"/>
        <v>23.890433349999995</v>
      </c>
      <c r="AQ70" s="37"/>
      <c r="AR70" s="40">
        <v>0</v>
      </c>
      <c r="AS70" s="40">
        <v>23.890433349999995</v>
      </c>
    </row>
    <row r="71" spans="1:45" ht="9.9499999999999993" customHeight="1" x14ac:dyDescent="0.25">
      <c r="A71" s="311" t="s">
        <v>103</v>
      </c>
      <c r="B71" s="38"/>
      <c r="C71" s="38"/>
      <c r="D71" s="38"/>
      <c r="E71" s="38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8"/>
      <c r="AA71" s="37"/>
      <c r="AB71" s="40"/>
      <c r="AC71" s="38"/>
      <c r="AD71" s="188">
        <v>0</v>
      </c>
      <c r="AE71" s="37"/>
      <c r="AF71" s="40">
        <v>0</v>
      </c>
      <c r="AG71" s="40">
        <v>0</v>
      </c>
      <c r="AH71" s="37">
        <f t="shared" si="16"/>
        <v>0.82298102700000053</v>
      </c>
      <c r="AI71" s="37"/>
      <c r="AJ71" s="40">
        <v>0</v>
      </c>
      <c r="AK71" s="37">
        <v>0.82298102700000053</v>
      </c>
      <c r="AL71" s="187">
        <f t="shared" si="17"/>
        <v>0.82714589000000038</v>
      </c>
      <c r="AM71" s="37"/>
      <c r="AN71" s="40">
        <v>0</v>
      </c>
      <c r="AO71" s="37">
        <v>0.82714589000000038</v>
      </c>
      <c r="AP71" s="37">
        <f t="shared" si="18"/>
        <v>0.44490270599999965</v>
      </c>
      <c r="AQ71" s="37"/>
      <c r="AR71" s="40">
        <v>0</v>
      </c>
      <c r="AS71" s="37">
        <v>0.44490270599999965</v>
      </c>
    </row>
    <row r="72" spans="1:45" ht="9.9499999999999993" customHeight="1" x14ac:dyDescent="0.25">
      <c r="A72" s="311" t="s">
        <v>104</v>
      </c>
      <c r="B72" s="38"/>
      <c r="C72" s="38"/>
      <c r="D72" s="38"/>
      <c r="E72" s="38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8"/>
      <c r="AA72" s="37"/>
      <c r="AB72" s="40"/>
      <c r="AC72" s="38"/>
      <c r="AD72" s="188">
        <v>0</v>
      </c>
      <c r="AE72" s="37"/>
      <c r="AF72" s="40">
        <v>0</v>
      </c>
      <c r="AG72" s="40">
        <v>0</v>
      </c>
      <c r="AH72" s="37">
        <f t="shared" si="16"/>
        <v>1.0310662239999999</v>
      </c>
      <c r="AI72" s="37"/>
      <c r="AJ72" s="40">
        <v>0</v>
      </c>
      <c r="AK72" s="37">
        <v>1.0310662239999999</v>
      </c>
      <c r="AL72" s="187">
        <f t="shared" si="17"/>
        <v>1.0974454710000001</v>
      </c>
      <c r="AM72" s="37"/>
      <c r="AN72" s="40">
        <v>0</v>
      </c>
      <c r="AO72" s="37">
        <v>1.0974454710000001</v>
      </c>
      <c r="AP72" s="37">
        <f t="shared" si="18"/>
        <v>1.4614025700000004</v>
      </c>
      <c r="AQ72" s="37"/>
      <c r="AR72" s="40">
        <v>0</v>
      </c>
      <c r="AS72" s="37">
        <v>1.4614025700000004</v>
      </c>
    </row>
    <row r="73" spans="1:45" ht="9.9499999999999993" customHeight="1" x14ac:dyDescent="0.25">
      <c r="A73" s="311" t="s">
        <v>105</v>
      </c>
      <c r="B73" s="38"/>
      <c r="C73" s="38"/>
      <c r="D73" s="38"/>
      <c r="E73" s="38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8"/>
      <c r="AA73" s="37"/>
      <c r="AB73" s="40"/>
      <c r="AC73" s="38"/>
      <c r="AD73" s="188">
        <v>0</v>
      </c>
      <c r="AE73" s="37"/>
      <c r="AF73" s="40">
        <v>0</v>
      </c>
      <c r="AG73" s="40">
        <v>0</v>
      </c>
      <c r="AH73" s="40">
        <f t="shared" si="16"/>
        <v>0.51221697999999971</v>
      </c>
      <c r="AI73" s="37"/>
      <c r="AJ73" s="40">
        <v>0</v>
      </c>
      <c r="AK73" s="40">
        <v>0.51221697999999971</v>
      </c>
      <c r="AL73" s="188">
        <f t="shared" si="17"/>
        <v>1.537625456</v>
      </c>
      <c r="AM73" s="37"/>
      <c r="AN73" s="40">
        <v>0</v>
      </c>
      <c r="AO73" s="40">
        <v>1.537625456</v>
      </c>
      <c r="AP73" s="40">
        <f t="shared" si="18"/>
        <v>1.8208664340000005</v>
      </c>
      <c r="AQ73" s="37"/>
      <c r="AR73" s="40">
        <v>0</v>
      </c>
      <c r="AS73" s="40">
        <v>1.8208664340000005</v>
      </c>
    </row>
    <row r="74" spans="1:45" ht="5.0999999999999996" customHeight="1" x14ac:dyDescent="0.25">
      <c r="A74" s="313"/>
      <c r="B74" s="197"/>
      <c r="C74" s="197"/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 t="s">
        <v>106</v>
      </c>
      <c r="AC74" s="197"/>
      <c r="AD74" s="198"/>
      <c r="AE74" s="197"/>
      <c r="AF74" s="197" t="s">
        <v>106</v>
      </c>
      <c r="AG74" s="197"/>
      <c r="AH74" s="197"/>
      <c r="AI74" s="197"/>
      <c r="AJ74" s="197"/>
      <c r="AK74" s="197"/>
      <c r="AL74" s="333"/>
      <c r="AM74" s="197"/>
      <c r="AN74" s="197"/>
      <c r="AO74" s="197"/>
      <c r="AP74" s="197"/>
      <c r="AQ74" s="197"/>
      <c r="AR74" s="197"/>
      <c r="AS74" s="197"/>
    </row>
    <row r="75" spans="1:45" s="71" customFormat="1" ht="11.1" customHeight="1" x14ac:dyDescent="0.25">
      <c r="A75" s="231" t="s">
        <v>107</v>
      </c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201"/>
      <c r="AK75" s="202"/>
      <c r="AL75" s="199"/>
      <c r="AM75" s="199"/>
      <c r="AN75" s="201"/>
      <c r="AO75" s="202"/>
      <c r="AP75" s="199"/>
      <c r="AQ75" s="199"/>
      <c r="AR75" s="201"/>
      <c r="AS75" s="202"/>
    </row>
    <row r="76" spans="1:45" s="71" customFormat="1" ht="9.75" customHeight="1" x14ac:dyDescent="0.15">
      <c r="A76" s="430" t="s">
        <v>256</v>
      </c>
      <c r="B76" s="430"/>
      <c r="C76" s="430"/>
      <c r="D76" s="430"/>
      <c r="E76" s="430"/>
      <c r="F76" s="430"/>
      <c r="G76" s="430"/>
      <c r="H76" s="430"/>
      <c r="I76" s="430"/>
      <c r="J76" s="430"/>
      <c r="K76" s="430"/>
      <c r="L76" s="430"/>
      <c r="M76" s="430"/>
      <c r="N76" s="430"/>
      <c r="O76" s="430"/>
      <c r="P76" s="430"/>
      <c r="Q76" s="430"/>
      <c r="R76" s="430"/>
      <c r="S76" s="430"/>
      <c r="T76" s="430"/>
      <c r="U76" s="430"/>
      <c r="V76" s="430"/>
      <c r="W76" s="430"/>
      <c r="X76" s="430"/>
      <c r="Y76" s="430"/>
      <c r="Z76" s="430"/>
      <c r="AA76" s="430"/>
      <c r="AB76" s="430"/>
      <c r="AC76" s="430"/>
      <c r="AD76" s="430"/>
      <c r="AE76" s="430"/>
      <c r="AF76" s="430"/>
      <c r="AG76" s="430"/>
      <c r="AH76" s="430"/>
      <c r="AI76" s="430"/>
      <c r="AJ76" s="430"/>
      <c r="AK76" s="430"/>
      <c r="AL76" s="430"/>
      <c r="AM76" s="430"/>
      <c r="AN76" s="430"/>
      <c r="AO76" s="430"/>
      <c r="AP76" s="430"/>
      <c r="AQ76" s="430"/>
      <c r="AR76" s="430"/>
      <c r="AS76" s="430"/>
    </row>
    <row r="77" spans="1:45" s="71" customFormat="1" ht="9.75" customHeight="1" x14ac:dyDescent="0.25">
      <c r="A77" s="364" t="s">
        <v>257</v>
      </c>
      <c r="AJ77" s="40"/>
      <c r="AK77" s="38"/>
      <c r="AN77" s="40"/>
      <c r="AO77" s="38"/>
      <c r="AR77" s="40"/>
      <c r="AS77" s="38"/>
    </row>
    <row r="78" spans="1:45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AJ78" s="40"/>
      <c r="AK78" s="38"/>
      <c r="AN78" s="40"/>
      <c r="AO78" s="38"/>
      <c r="AR78" s="40"/>
      <c r="AS78" s="38"/>
    </row>
    <row r="79" spans="1:45" x14ac:dyDescent="0.25">
      <c r="AJ79" s="40"/>
      <c r="AK79" s="38"/>
      <c r="AN79" s="40"/>
      <c r="AO79" s="38"/>
      <c r="AR79" s="40"/>
      <c r="AS79" s="38"/>
    </row>
    <row r="80" spans="1:45" x14ac:dyDescent="0.25">
      <c r="AJ80" s="40"/>
      <c r="AK80" s="38"/>
      <c r="AN80" s="40"/>
      <c r="AO80" s="38"/>
      <c r="AR80" s="40"/>
      <c r="AS80" s="38"/>
    </row>
  </sheetData>
  <mergeCells count="14">
    <mergeCell ref="A1:AS1"/>
    <mergeCell ref="N4:N5"/>
    <mergeCell ref="AP4:AP5"/>
    <mergeCell ref="R4:R5"/>
    <mergeCell ref="V4:V5"/>
    <mergeCell ref="Z4:Z5"/>
    <mergeCell ref="AD4:AD5"/>
    <mergeCell ref="AL4:AL5"/>
    <mergeCell ref="A76:AS76"/>
    <mergeCell ref="AH4:AH5"/>
    <mergeCell ref="A4:A5"/>
    <mergeCell ref="B4:B5"/>
    <mergeCell ref="F4:F5"/>
    <mergeCell ref="J4:J5"/>
  </mergeCells>
  <conditionalFormatting sqref="Z9:Z43 AB27:AB43">
    <cfRule type="colorScale" priority="126">
      <colorScale>
        <cfvo type="num" val="0"/>
        <cfvo type="num" val="0"/>
        <color theme="0"/>
        <color theme="0"/>
      </colorScale>
    </cfRule>
  </conditionalFormatting>
  <conditionalFormatting sqref="Z45:Z73">
    <cfRule type="colorScale" priority="125">
      <colorScale>
        <cfvo type="num" val="0"/>
        <cfvo type="num" val="0"/>
        <color theme="0"/>
        <color theme="0"/>
      </colorScale>
    </cfRule>
  </conditionalFormatting>
  <conditionalFormatting sqref="AB47">
    <cfRule type="colorScale" priority="129">
      <colorScale>
        <cfvo type="num" val="0"/>
        <cfvo type="num" val="0"/>
        <color theme="0"/>
        <color theme="0"/>
      </colorScale>
    </cfRule>
  </conditionalFormatting>
  <conditionalFormatting sqref="AC45:AC47">
    <cfRule type="colorScale" priority="128">
      <colorScale>
        <cfvo type="num" val="0"/>
        <cfvo type="num" val="0"/>
        <color theme="0"/>
        <color theme="0"/>
      </colorScale>
    </cfRule>
  </conditionalFormatting>
  <conditionalFormatting sqref="AC48:AC62 AB9 AB49:AB50 AB52:AB53 AB55:AB59 AB62 AB12:AB25 AB64:AC66">
    <cfRule type="colorScale" priority="130">
      <colorScale>
        <cfvo type="num" val="0"/>
        <cfvo type="num" val="0"/>
        <color theme="0"/>
        <color theme="0"/>
      </colorScale>
    </cfRule>
  </conditionalFormatting>
  <conditionalFormatting sqref="AC67:AC73">
    <cfRule type="colorScale" priority="127">
      <colorScale>
        <cfvo type="num" val="0"/>
        <cfvo type="num" val="0"/>
        <color theme="0"/>
        <color theme="0"/>
      </colorScale>
    </cfRule>
  </conditionalFormatting>
  <conditionalFormatting sqref="AD18">
    <cfRule type="colorScale" priority="37">
      <colorScale>
        <cfvo type="num" val="0"/>
        <cfvo type="num" val="0"/>
        <color theme="0"/>
        <color theme="0"/>
      </colorScale>
    </cfRule>
  </conditionalFormatting>
  <conditionalFormatting sqref="AD36">
    <cfRule type="colorScale" priority="60">
      <colorScale>
        <cfvo type="num" val="0"/>
        <cfvo type="num" val="0"/>
        <color theme="0"/>
        <color theme="0"/>
      </colorScale>
    </cfRule>
  </conditionalFormatting>
  <conditionalFormatting sqref="AD37">
    <cfRule type="colorScale" priority="59">
      <colorScale>
        <cfvo type="num" val="0"/>
        <cfvo type="num" val="0"/>
        <color theme="0"/>
        <color theme="0"/>
      </colorScale>
    </cfRule>
  </conditionalFormatting>
  <conditionalFormatting sqref="AD68">
    <cfRule type="colorScale" priority="81">
      <colorScale>
        <cfvo type="num" val="0"/>
        <cfvo type="num" val="0"/>
        <color theme="0"/>
        <color theme="0"/>
      </colorScale>
    </cfRule>
  </conditionalFormatting>
  <conditionalFormatting sqref="AD69">
    <cfRule type="colorScale" priority="80">
      <colorScale>
        <cfvo type="num" val="0"/>
        <cfvo type="num" val="0"/>
        <color theme="0"/>
        <color theme="0"/>
      </colorScale>
    </cfRule>
  </conditionalFormatting>
  <conditionalFormatting sqref="AD70">
    <cfRule type="colorScale" priority="79">
      <colorScale>
        <cfvo type="num" val="0"/>
        <cfvo type="num" val="0"/>
        <color theme="0"/>
        <color theme="0"/>
      </colorScale>
    </cfRule>
  </conditionalFormatting>
  <conditionalFormatting sqref="AD71">
    <cfRule type="colorScale" priority="78">
      <colorScale>
        <cfvo type="num" val="0"/>
        <cfvo type="num" val="0"/>
        <color theme="0"/>
        <color theme="0"/>
      </colorScale>
    </cfRule>
  </conditionalFormatting>
  <conditionalFormatting sqref="AD72">
    <cfRule type="colorScale" priority="77">
      <colorScale>
        <cfvo type="num" val="0"/>
        <cfvo type="num" val="0"/>
        <color theme="0"/>
        <color theme="0"/>
      </colorScale>
    </cfRule>
  </conditionalFormatting>
  <conditionalFormatting sqref="AD73">
    <cfRule type="colorScale" priority="76">
      <colorScale>
        <cfvo type="num" val="0"/>
        <cfvo type="num" val="0"/>
        <color theme="0"/>
        <color theme="0"/>
      </colorScale>
    </cfRule>
  </conditionalFormatting>
  <conditionalFormatting sqref="AF18">
    <cfRule type="colorScale" priority="38">
      <colorScale>
        <cfvo type="num" val="0"/>
        <cfvo type="num" val="0"/>
        <color theme="0"/>
        <color theme="0"/>
      </colorScale>
    </cfRule>
  </conditionalFormatting>
  <conditionalFormatting sqref="AF36">
    <cfRule type="colorScale" priority="57">
      <colorScale>
        <cfvo type="num" val="0"/>
        <cfvo type="num" val="0"/>
        <color theme="0"/>
        <color theme="0"/>
      </colorScale>
    </cfRule>
  </conditionalFormatting>
  <conditionalFormatting sqref="AF37">
    <cfRule type="colorScale" priority="58">
      <colorScale>
        <cfvo type="num" val="0"/>
        <cfvo type="num" val="0"/>
        <color theme="0"/>
        <color theme="0"/>
      </colorScale>
    </cfRule>
  </conditionalFormatting>
  <conditionalFormatting sqref="AF45">
    <cfRule type="colorScale" priority="56">
      <colorScale>
        <cfvo type="num" val="0"/>
        <cfvo type="num" val="0"/>
        <color theme="0"/>
        <color theme="0"/>
      </colorScale>
    </cfRule>
  </conditionalFormatting>
  <conditionalFormatting sqref="AF46">
    <cfRule type="colorScale" priority="55">
      <colorScale>
        <cfvo type="num" val="0"/>
        <cfvo type="num" val="0"/>
        <color theme="0"/>
        <color theme="0"/>
      </colorScale>
    </cfRule>
  </conditionalFormatting>
  <conditionalFormatting sqref="AF48">
    <cfRule type="colorScale" priority="53">
      <colorScale>
        <cfvo type="num" val="0"/>
        <cfvo type="num" val="0"/>
        <color theme="0"/>
        <color theme="0"/>
      </colorScale>
    </cfRule>
  </conditionalFormatting>
  <conditionalFormatting sqref="AF51">
    <cfRule type="colorScale" priority="41">
      <colorScale>
        <cfvo type="num" val="0"/>
        <cfvo type="num" val="0"/>
        <color theme="0"/>
        <color theme="0"/>
      </colorScale>
    </cfRule>
  </conditionalFormatting>
  <conditionalFormatting sqref="AF54">
    <cfRule type="colorScale" priority="54">
      <colorScale>
        <cfvo type="num" val="0"/>
        <cfvo type="num" val="0"/>
        <color theme="0"/>
        <color theme="0"/>
      </colorScale>
    </cfRule>
  </conditionalFormatting>
  <conditionalFormatting sqref="AF60">
    <cfRule type="colorScale" priority="39">
      <colorScale>
        <cfvo type="num" val="0"/>
        <cfvo type="num" val="0"/>
        <color theme="0"/>
        <color theme="0"/>
      </colorScale>
    </cfRule>
  </conditionalFormatting>
  <conditionalFormatting sqref="AF63">
    <cfRule type="colorScale" priority="34">
      <colorScale>
        <cfvo type="num" val="0"/>
        <cfvo type="num" val="0"/>
        <color theme="0"/>
        <color theme="0"/>
      </colorScale>
    </cfRule>
  </conditionalFormatting>
  <conditionalFormatting sqref="AF68">
    <cfRule type="colorScale" priority="69">
      <colorScale>
        <cfvo type="num" val="0"/>
        <cfvo type="num" val="0"/>
        <color theme="0"/>
        <color theme="0"/>
      </colorScale>
    </cfRule>
  </conditionalFormatting>
  <conditionalFormatting sqref="AF69">
    <cfRule type="colorScale" priority="68">
      <colorScale>
        <cfvo type="num" val="0"/>
        <cfvo type="num" val="0"/>
        <color theme="0"/>
        <color theme="0"/>
      </colorScale>
    </cfRule>
  </conditionalFormatting>
  <conditionalFormatting sqref="AF70">
    <cfRule type="colorScale" priority="67">
      <colorScale>
        <cfvo type="num" val="0"/>
        <cfvo type="num" val="0"/>
        <color theme="0"/>
        <color theme="0"/>
      </colorScale>
    </cfRule>
  </conditionalFormatting>
  <conditionalFormatting sqref="AF71">
    <cfRule type="colorScale" priority="66">
      <colorScale>
        <cfvo type="num" val="0"/>
        <cfvo type="num" val="0"/>
        <color theme="0"/>
        <color theme="0"/>
      </colorScale>
    </cfRule>
  </conditionalFormatting>
  <conditionalFormatting sqref="AF72">
    <cfRule type="colorScale" priority="65">
      <colorScale>
        <cfvo type="num" val="0"/>
        <cfvo type="num" val="0"/>
        <color theme="0"/>
        <color theme="0"/>
      </colorScale>
    </cfRule>
  </conditionalFormatting>
  <conditionalFormatting sqref="AF73">
    <cfRule type="colorScale" priority="64">
      <colorScale>
        <cfvo type="num" val="0"/>
        <cfvo type="num" val="0"/>
        <color theme="0"/>
        <color theme="0"/>
      </colorScale>
    </cfRule>
  </conditionalFormatting>
  <conditionalFormatting sqref="AG36">
    <cfRule type="colorScale" priority="87">
      <colorScale>
        <cfvo type="num" val="0"/>
        <cfvo type="num" val="0"/>
        <color theme="0"/>
        <color theme="0"/>
      </colorScale>
    </cfRule>
  </conditionalFormatting>
  <conditionalFormatting sqref="AG37">
    <cfRule type="colorScale" priority="86">
      <colorScale>
        <cfvo type="num" val="0"/>
        <cfvo type="num" val="0"/>
        <color theme="0"/>
        <color theme="0"/>
      </colorScale>
    </cfRule>
  </conditionalFormatting>
  <conditionalFormatting sqref="AG38:AG43">
    <cfRule type="colorScale" priority="85">
      <colorScale>
        <cfvo type="num" val="0"/>
        <cfvo type="num" val="0"/>
        <color theme="0"/>
        <color theme="0"/>
      </colorScale>
    </cfRule>
  </conditionalFormatting>
  <conditionalFormatting sqref="AG68">
    <cfRule type="colorScale" priority="111">
      <colorScale>
        <cfvo type="num" val="0"/>
        <cfvo type="num" val="0"/>
        <color theme="0"/>
        <color theme="0"/>
      </colorScale>
    </cfRule>
  </conditionalFormatting>
  <conditionalFormatting sqref="AG69">
    <cfRule type="colorScale" priority="110">
      <colorScale>
        <cfvo type="num" val="0"/>
        <cfvo type="num" val="0"/>
        <color theme="0"/>
        <color theme="0"/>
      </colorScale>
    </cfRule>
  </conditionalFormatting>
  <conditionalFormatting sqref="AG70">
    <cfRule type="colorScale" priority="109">
      <colorScale>
        <cfvo type="num" val="0"/>
        <cfvo type="num" val="0"/>
        <color theme="0"/>
        <color theme="0"/>
      </colorScale>
    </cfRule>
  </conditionalFormatting>
  <conditionalFormatting sqref="AG71">
    <cfRule type="colorScale" priority="108">
      <colorScale>
        <cfvo type="num" val="0"/>
        <cfvo type="num" val="0"/>
        <color theme="0"/>
        <color theme="0"/>
      </colorScale>
    </cfRule>
  </conditionalFormatting>
  <conditionalFormatting sqref="AG72">
    <cfRule type="colorScale" priority="107">
      <colorScale>
        <cfvo type="num" val="0"/>
        <cfvo type="num" val="0"/>
        <color theme="0"/>
        <color theme="0"/>
      </colorScale>
    </cfRule>
  </conditionalFormatting>
  <conditionalFormatting sqref="AG73">
    <cfRule type="colorScale" priority="106">
      <colorScale>
        <cfvo type="num" val="0"/>
        <cfvo type="num" val="0"/>
        <color theme="0"/>
        <color theme="0"/>
      </colorScale>
    </cfRule>
  </conditionalFormatting>
  <conditionalFormatting sqref="AH18">
    <cfRule type="colorScale" priority="36">
      <colorScale>
        <cfvo type="num" val="0"/>
        <cfvo type="num" val="0"/>
        <color theme="0"/>
        <color theme="0"/>
      </colorScale>
    </cfRule>
  </conditionalFormatting>
  <conditionalFormatting sqref="AH37">
    <cfRule type="colorScale" priority="33">
      <colorScale>
        <cfvo type="num" val="0"/>
        <cfvo type="num" val="0"/>
        <color theme="0"/>
        <color theme="0"/>
      </colorScale>
    </cfRule>
  </conditionalFormatting>
  <conditionalFormatting sqref="AI9">
    <cfRule type="colorScale" priority="124">
      <colorScale>
        <cfvo type="num" val="0"/>
        <cfvo type="num" val="0"/>
        <color theme="0"/>
        <color theme="0"/>
      </colorScale>
    </cfRule>
  </conditionalFormatting>
  <conditionalFormatting sqref="AJ18">
    <cfRule type="colorScale" priority="35">
      <colorScale>
        <cfvo type="num" val="0"/>
        <cfvo type="num" val="0"/>
        <color theme="0"/>
        <color theme="0"/>
      </colorScale>
    </cfRule>
  </conditionalFormatting>
  <conditionalFormatting sqref="AJ45">
    <cfRule type="colorScale" priority="42">
      <colorScale>
        <cfvo type="num" val="0"/>
        <cfvo type="num" val="0"/>
        <color theme="0"/>
        <color theme="0"/>
      </colorScale>
    </cfRule>
  </conditionalFormatting>
  <conditionalFormatting sqref="AJ46">
    <cfRule type="colorScale" priority="43">
      <colorScale>
        <cfvo type="num" val="0"/>
        <cfvo type="num" val="0"/>
        <color theme="0"/>
        <color theme="0"/>
      </colorScale>
    </cfRule>
  </conditionalFormatting>
  <conditionalFormatting sqref="AJ48">
    <cfRule type="colorScale" priority="44">
      <colorScale>
        <cfvo type="num" val="0"/>
        <cfvo type="num" val="0"/>
        <color theme="0"/>
        <color theme="0"/>
      </colorScale>
    </cfRule>
  </conditionalFormatting>
  <conditionalFormatting sqref="AJ51">
    <cfRule type="colorScale" priority="52">
      <colorScale>
        <cfvo type="num" val="0"/>
        <cfvo type="num" val="0"/>
        <color theme="0"/>
        <color theme="0"/>
      </colorScale>
    </cfRule>
  </conditionalFormatting>
  <conditionalFormatting sqref="AJ54">
    <cfRule type="colorScale" priority="51">
      <colorScale>
        <cfvo type="num" val="0"/>
        <cfvo type="num" val="0"/>
        <color theme="0"/>
        <color theme="0"/>
      </colorScale>
    </cfRule>
  </conditionalFormatting>
  <conditionalFormatting sqref="AJ60">
    <cfRule type="colorScale" priority="50">
      <colorScale>
        <cfvo type="num" val="0"/>
        <cfvo type="num" val="0"/>
        <color theme="0"/>
        <color theme="0"/>
      </colorScale>
    </cfRule>
  </conditionalFormatting>
  <conditionalFormatting sqref="AJ63">
    <cfRule type="colorScale" priority="49">
      <colorScale>
        <cfvo type="num" val="0"/>
        <cfvo type="num" val="0"/>
        <color theme="0"/>
        <color theme="0"/>
      </colorScale>
    </cfRule>
  </conditionalFormatting>
  <conditionalFormatting sqref="AJ68">
    <cfRule type="colorScale" priority="48">
      <colorScale>
        <cfvo type="num" val="0"/>
        <cfvo type="num" val="0"/>
        <color theme="0"/>
        <color theme="0"/>
      </colorScale>
    </cfRule>
  </conditionalFormatting>
  <conditionalFormatting sqref="AJ69">
    <cfRule type="colorScale" priority="47">
      <colorScale>
        <cfvo type="num" val="0"/>
        <cfvo type="num" val="0"/>
        <color theme="0"/>
        <color theme="0"/>
      </colorScale>
    </cfRule>
  </conditionalFormatting>
  <conditionalFormatting sqref="AJ71">
    <cfRule type="colorScale" priority="46">
      <colorScale>
        <cfvo type="num" val="0"/>
        <cfvo type="num" val="0"/>
        <color theme="0"/>
        <color theme="0"/>
      </colorScale>
    </cfRule>
  </conditionalFormatting>
  <conditionalFormatting sqref="AJ72">
    <cfRule type="colorScale" priority="45">
      <colorScale>
        <cfvo type="num" val="0"/>
        <cfvo type="num" val="0"/>
        <color theme="0"/>
        <color theme="0"/>
      </colorScale>
    </cfRule>
  </conditionalFormatting>
  <conditionalFormatting sqref="AJ75:AK75 AJ77:AK80">
    <cfRule type="colorScale" priority="116">
      <colorScale>
        <cfvo type="num" val="0"/>
        <cfvo type="num" val="0"/>
        <color theme="0"/>
        <color theme="0"/>
      </colorScale>
    </cfRule>
  </conditionalFormatting>
  <conditionalFormatting sqref="AL18">
    <cfRule type="colorScale" priority="3">
      <colorScale>
        <cfvo type="num" val="0"/>
        <cfvo type="num" val="0"/>
        <color theme="0"/>
        <color theme="0"/>
      </colorScale>
    </cfRule>
  </conditionalFormatting>
  <conditionalFormatting sqref="AL37">
    <cfRule type="colorScale" priority="1">
      <colorScale>
        <cfvo type="num" val="0"/>
        <cfvo type="num" val="0"/>
        <color theme="0"/>
        <color theme="0"/>
      </colorScale>
    </cfRule>
  </conditionalFormatting>
  <conditionalFormatting sqref="AM9">
    <cfRule type="colorScale" priority="16">
      <colorScale>
        <cfvo type="num" val="0"/>
        <cfvo type="num" val="0"/>
        <color theme="0"/>
        <color theme="0"/>
      </colorScale>
    </cfRule>
  </conditionalFormatting>
  <conditionalFormatting sqref="AN18">
    <cfRule type="colorScale" priority="2">
      <colorScale>
        <cfvo type="num" val="0"/>
        <cfvo type="num" val="0"/>
        <color theme="0"/>
        <color theme="0"/>
      </colorScale>
    </cfRule>
  </conditionalFormatting>
  <conditionalFormatting sqref="AN45">
    <cfRule type="colorScale" priority="4">
      <colorScale>
        <cfvo type="num" val="0"/>
        <cfvo type="num" val="0"/>
        <color theme="0"/>
        <color theme="0"/>
      </colorScale>
    </cfRule>
  </conditionalFormatting>
  <conditionalFormatting sqref="AN46">
    <cfRule type="colorScale" priority="5">
      <colorScale>
        <cfvo type="num" val="0"/>
        <cfvo type="num" val="0"/>
        <color theme="0"/>
        <color theme="0"/>
      </colorScale>
    </cfRule>
  </conditionalFormatting>
  <conditionalFormatting sqref="AN48">
    <cfRule type="colorScale" priority="6">
      <colorScale>
        <cfvo type="num" val="0"/>
        <cfvo type="num" val="0"/>
        <color theme="0"/>
        <color theme="0"/>
      </colorScale>
    </cfRule>
  </conditionalFormatting>
  <conditionalFormatting sqref="AN51">
    <cfRule type="colorScale" priority="14">
      <colorScale>
        <cfvo type="num" val="0"/>
        <cfvo type="num" val="0"/>
        <color theme="0"/>
        <color theme="0"/>
      </colorScale>
    </cfRule>
  </conditionalFormatting>
  <conditionalFormatting sqref="AN54">
    <cfRule type="colorScale" priority="13">
      <colorScale>
        <cfvo type="num" val="0"/>
        <cfvo type="num" val="0"/>
        <color theme="0"/>
        <color theme="0"/>
      </colorScale>
    </cfRule>
  </conditionalFormatting>
  <conditionalFormatting sqref="AN60">
    <cfRule type="colorScale" priority="12">
      <colorScale>
        <cfvo type="num" val="0"/>
        <cfvo type="num" val="0"/>
        <color theme="0"/>
        <color theme="0"/>
      </colorScale>
    </cfRule>
  </conditionalFormatting>
  <conditionalFormatting sqref="AN63">
    <cfRule type="colorScale" priority="11">
      <colorScale>
        <cfvo type="num" val="0"/>
        <cfvo type="num" val="0"/>
        <color theme="0"/>
        <color theme="0"/>
      </colorScale>
    </cfRule>
  </conditionalFormatting>
  <conditionalFormatting sqref="AN68">
    <cfRule type="colorScale" priority="10">
      <colorScale>
        <cfvo type="num" val="0"/>
        <cfvo type="num" val="0"/>
        <color theme="0"/>
        <color theme="0"/>
      </colorScale>
    </cfRule>
  </conditionalFormatting>
  <conditionalFormatting sqref="AN69">
    <cfRule type="colorScale" priority="9">
      <colorScale>
        <cfvo type="num" val="0"/>
        <cfvo type="num" val="0"/>
        <color theme="0"/>
        <color theme="0"/>
      </colorScale>
    </cfRule>
  </conditionalFormatting>
  <conditionalFormatting sqref="AN71">
    <cfRule type="colorScale" priority="8">
      <colorScale>
        <cfvo type="num" val="0"/>
        <cfvo type="num" val="0"/>
        <color theme="0"/>
        <color theme="0"/>
      </colorScale>
    </cfRule>
  </conditionalFormatting>
  <conditionalFormatting sqref="AN72">
    <cfRule type="colorScale" priority="7">
      <colorScale>
        <cfvo type="num" val="0"/>
        <cfvo type="num" val="0"/>
        <color theme="0"/>
        <color theme="0"/>
      </colorScale>
    </cfRule>
  </conditionalFormatting>
  <conditionalFormatting sqref="AN75:AO75 AN77:AO80">
    <cfRule type="colorScale" priority="15">
      <colorScale>
        <cfvo type="num" val="0"/>
        <cfvo type="num" val="0"/>
        <color theme="0"/>
        <color theme="0"/>
      </colorScale>
    </cfRule>
  </conditionalFormatting>
  <conditionalFormatting sqref="AP18">
    <cfRule type="colorScale" priority="19">
      <colorScale>
        <cfvo type="num" val="0"/>
        <cfvo type="num" val="0"/>
        <color theme="0"/>
        <color theme="0"/>
      </colorScale>
    </cfRule>
  </conditionalFormatting>
  <conditionalFormatting sqref="AP37">
    <cfRule type="colorScale" priority="17">
      <colorScale>
        <cfvo type="num" val="0"/>
        <cfvo type="num" val="0"/>
        <color theme="0"/>
        <color theme="0"/>
      </colorScale>
    </cfRule>
  </conditionalFormatting>
  <conditionalFormatting sqref="AQ9">
    <cfRule type="colorScale" priority="32">
      <colorScale>
        <cfvo type="num" val="0"/>
        <cfvo type="num" val="0"/>
        <color theme="0"/>
        <color theme="0"/>
      </colorScale>
    </cfRule>
  </conditionalFormatting>
  <conditionalFormatting sqref="AR18">
    <cfRule type="colorScale" priority="18">
      <colorScale>
        <cfvo type="num" val="0"/>
        <cfvo type="num" val="0"/>
        <color theme="0"/>
        <color theme="0"/>
      </colorScale>
    </cfRule>
  </conditionalFormatting>
  <conditionalFormatting sqref="AR45">
    <cfRule type="colorScale" priority="20">
      <colorScale>
        <cfvo type="num" val="0"/>
        <cfvo type="num" val="0"/>
        <color theme="0"/>
        <color theme="0"/>
      </colorScale>
    </cfRule>
  </conditionalFormatting>
  <conditionalFormatting sqref="AR46">
    <cfRule type="colorScale" priority="21">
      <colorScale>
        <cfvo type="num" val="0"/>
        <cfvo type="num" val="0"/>
        <color theme="0"/>
        <color theme="0"/>
      </colorScale>
    </cfRule>
  </conditionalFormatting>
  <conditionalFormatting sqref="AR48">
    <cfRule type="colorScale" priority="22">
      <colorScale>
        <cfvo type="num" val="0"/>
        <cfvo type="num" val="0"/>
        <color theme="0"/>
        <color theme="0"/>
      </colorScale>
    </cfRule>
  </conditionalFormatting>
  <conditionalFormatting sqref="AR51">
    <cfRule type="colorScale" priority="30">
      <colorScale>
        <cfvo type="num" val="0"/>
        <cfvo type="num" val="0"/>
        <color theme="0"/>
        <color theme="0"/>
      </colorScale>
    </cfRule>
  </conditionalFormatting>
  <conditionalFormatting sqref="AR54">
    <cfRule type="colorScale" priority="29">
      <colorScale>
        <cfvo type="num" val="0"/>
        <cfvo type="num" val="0"/>
        <color theme="0"/>
        <color theme="0"/>
      </colorScale>
    </cfRule>
  </conditionalFormatting>
  <conditionalFormatting sqref="AR60">
    <cfRule type="colorScale" priority="28">
      <colorScale>
        <cfvo type="num" val="0"/>
        <cfvo type="num" val="0"/>
        <color theme="0"/>
        <color theme="0"/>
      </colorScale>
    </cfRule>
  </conditionalFormatting>
  <conditionalFormatting sqref="AR63">
    <cfRule type="colorScale" priority="27">
      <colorScale>
        <cfvo type="num" val="0"/>
        <cfvo type="num" val="0"/>
        <color theme="0"/>
        <color theme="0"/>
      </colorScale>
    </cfRule>
  </conditionalFormatting>
  <conditionalFormatting sqref="AR68">
    <cfRule type="colorScale" priority="26">
      <colorScale>
        <cfvo type="num" val="0"/>
        <cfvo type="num" val="0"/>
        <color theme="0"/>
        <color theme="0"/>
      </colorScale>
    </cfRule>
  </conditionalFormatting>
  <conditionalFormatting sqref="AR69">
    <cfRule type="colorScale" priority="25">
      <colorScale>
        <cfvo type="num" val="0"/>
        <cfvo type="num" val="0"/>
        <color theme="0"/>
        <color theme="0"/>
      </colorScale>
    </cfRule>
  </conditionalFormatting>
  <conditionalFormatting sqref="AR71">
    <cfRule type="colorScale" priority="24">
      <colorScale>
        <cfvo type="num" val="0"/>
        <cfvo type="num" val="0"/>
        <color theme="0"/>
        <color theme="0"/>
      </colorScale>
    </cfRule>
  </conditionalFormatting>
  <conditionalFormatting sqref="AR72">
    <cfRule type="colorScale" priority="23">
      <colorScale>
        <cfvo type="num" val="0"/>
        <cfvo type="num" val="0"/>
        <color theme="0"/>
        <color theme="0"/>
      </colorScale>
    </cfRule>
  </conditionalFormatting>
  <conditionalFormatting sqref="AR75:AS75 AR77:AS80">
    <cfRule type="colorScale" priority="31">
      <colorScale>
        <cfvo type="num" val="0"/>
        <cfvo type="num" val="0"/>
        <color theme="0"/>
        <color theme="0"/>
      </colorScale>
    </cfRule>
  </conditionalFormatting>
  <pageMargins left="0.7" right="0.7" top="0.75" bottom="0.75" header="0.3" footer="0.3"/>
  <ignoredErrors>
    <ignoredError sqref="AD14 AF8 AF44:AG44 AN8 AR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N145"/>
  <sheetViews>
    <sheetView topLeftCell="A46" zoomScaleNormal="100" workbookViewId="0">
      <selection activeCell="A46" sqref="A46:H46"/>
    </sheetView>
  </sheetViews>
  <sheetFormatPr baseColWidth="10" defaultRowHeight="12.75" x14ac:dyDescent="0.2"/>
  <cols>
    <col min="1" max="1" width="10.7109375" style="92" customWidth="1"/>
    <col min="2" max="8" width="10.42578125" style="92" customWidth="1"/>
    <col min="9" max="16384" width="11.42578125" style="92"/>
  </cols>
  <sheetData>
    <row r="1" spans="1:12" s="73" customFormat="1" ht="14.1" hidden="1" customHeight="1" x14ac:dyDescent="0.2">
      <c r="A1" s="439" t="s">
        <v>186</v>
      </c>
      <c r="B1" s="439"/>
      <c r="C1" s="439"/>
      <c r="D1" s="439"/>
      <c r="E1" s="439"/>
      <c r="F1" s="439"/>
      <c r="G1" s="439"/>
      <c r="H1" s="439"/>
    </row>
    <row r="2" spans="1:12" s="73" customFormat="1" ht="14.1" hidden="1" customHeight="1" x14ac:dyDescent="0.2">
      <c r="A2" s="74" t="s">
        <v>118</v>
      </c>
      <c r="B2" s="75"/>
      <c r="C2" s="75"/>
      <c r="D2" s="75"/>
      <c r="E2" s="75"/>
      <c r="F2" s="75"/>
      <c r="G2" s="445"/>
      <c r="H2" s="445"/>
    </row>
    <row r="3" spans="1:12" s="76" customFormat="1" ht="15" hidden="1" customHeight="1" x14ac:dyDescent="0.2">
      <c r="A3" s="441" t="s">
        <v>143</v>
      </c>
      <c r="B3" s="443" t="s">
        <v>119</v>
      </c>
      <c r="C3" s="444"/>
      <c r="D3" s="444"/>
      <c r="E3" s="444"/>
      <c r="F3" s="444"/>
      <c r="G3" s="444"/>
      <c r="H3" s="444"/>
    </row>
    <row r="4" spans="1:12" s="76" customFormat="1" ht="15" hidden="1" customHeight="1" x14ac:dyDescent="0.2">
      <c r="A4" s="442"/>
      <c r="B4" s="77" t="s">
        <v>0</v>
      </c>
      <c r="C4" s="78" t="s">
        <v>1</v>
      </c>
      <c r="D4" s="78" t="s">
        <v>121</v>
      </c>
      <c r="E4" s="78" t="s">
        <v>122</v>
      </c>
      <c r="F4" s="78" t="s">
        <v>140</v>
      </c>
      <c r="G4" s="78" t="s">
        <v>3</v>
      </c>
      <c r="H4" s="79" t="s">
        <v>123</v>
      </c>
    </row>
    <row r="5" spans="1:12" s="76" customFormat="1" ht="18" hidden="1" customHeight="1" x14ac:dyDescent="0.2">
      <c r="A5" s="80">
        <v>2019</v>
      </c>
      <c r="B5" s="81"/>
      <c r="C5" s="81"/>
      <c r="D5" s="81"/>
      <c r="E5" s="81"/>
      <c r="F5" s="81"/>
      <c r="G5" s="81"/>
      <c r="H5" s="81"/>
    </row>
    <row r="6" spans="1:12" s="76" customFormat="1" ht="18" hidden="1" customHeight="1" x14ac:dyDescent="0.2">
      <c r="A6" s="80" t="s">
        <v>0</v>
      </c>
      <c r="B6" s="82">
        <v>16687769.830000002</v>
      </c>
      <c r="C6" s="82">
        <v>8764559</v>
      </c>
      <c r="D6" s="82">
        <v>1427249.56</v>
      </c>
      <c r="E6" s="82">
        <v>142590.53999999998</v>
      </c>
      <c r="F6" s="82">
        <v>85584</v>
      </c>
      <c r="G6" s="82">
        <v>416907.58999999997</v>
      </c>
      <c r="H6" s="82">
        <v>5850879.1399999997</v>
      </c>
    </row>
    <row r="7" spans="1:12" s="76" customFormat="1" ht="18.75" hidden="1" customHeight="1" x14ac:dyDescent="0.2">
      <c r="A7" s="83" t="s">
        <v>124</v>
      </c>
      <c r="B7" s="82">
        <v>1430698.0899999999</v>
      </c>
      <c r="C7" s="84">
        <v>771864</v>
      </c>
      <c r="D7" s="84">
        <v>112496.68</v>
      </c>
      <c r="E7" s="84">
        <v>11609.52</v>
      </c>
      <c r="F7" s="84">
        <v>7213</v>
      </c>
      <c r="G7" s="84">
        <v>34818.080000000002</v>
      </c>
      <c r="H7" s="84">
        <v>492696.81</v>
      </c>
      <c r="I7" s="85"/>
    </row>
    <row r="8" spans="1:12" s="76" customFormat="1" ht="18.75" hidden="1" customHeight="1" x14ac:dyDescent="0.2">
      <c r="A8" s="83" t="s">
        <v>125</v>
      </c>
      <c r="B8" s="82">
        <v>1316644.0699999998</v>
      </c>
      <c r="C8" s="84">
        <v>683805</v>
      </c>
      <c r="D8" s="84">
        <v>110341.43</v>
      </c>
      <c r="E8" s="84">
        <v>11627.65</v>
      </c>
      <c r="F8" s="84">
        <v>7135</v>
      </c>
      <c r="G8" s="84">
        <v>33415.82</v>
      </c>
      <c r="H8" s="84">
        <v>470319.17</v>
      </c>
      <c r="I8" s="85"/>
    </row>
    <row r="9" spans="1:12" s="76" customFormat="1" ht="18.75" hidden="1" customHeight="1" x14ac:dyDescent="0.2">
      <c r="A9" s="83" t="s">
        <v>126</v>
      </c>
      <c r="B9" s="82">
        <v>1318318.8400000001</v>
      </c>
      <c r="C9" s="84">
        <v>670329</v>
      </c>
      <c r="D9" s="84">
        <v>112726.56</v>
      </c>
      <c r="E9" s="84">
        <v>11691.84</v>
      </c>
      <c r="F9" s="84">
        <v>7015</v>
      </c>
      <c r="G9" s="84">
        <v>34340.29</v>
      </c>
      <c r="H9" s="84">
        <v>482216.15</v>
      </c>
      <c r="I9" s="85"/>
    </row>
    <row r="10" spans="1:12" s="76" customFormat="1" ht="18.75" hidden="1" customHeight="1" x14ac:dyDescent="0.2">
      <c r="A10" s="83" t="s">
        <v>127</v>
      </c>
      <c r="B10" s="82">
        <v>1369002</v>
      </c>
      <c r="C10" s="84">
        <v>709944</v>
      </c>
      <c r="D10" s="84">
        <v>118207.21</v>
      </c>
      <c r="E10" s="84">
        <v>11751.63</v>
      </c>
      <c r="F10" s="84">
        <v>7003</v>
      </c>
      <c r="G10" s="84">
        <v>35016.94</v>
      </c>
      <c r="H10" s="84">
        <v>487079.22</v>
      </c>
      <c r="I10" s="85"/>
    </row>
    <row r="11" spans="1:12" s="76" customFormat="1" ht="18.75" hidden="1" customHeight="1" x14ac:dyDescent="0.2">
      <c r="A11" s="83" t="s">
        <v>128</v>
      </c>
      <c r="B11" s="82">
        <v>1425358.64</v>
      </c>
      <c r="C11" s="84">
        <v>769439</v>
      </c>
      <c r="D11" s="84">
        <v>118050.58</v>
      </c>
      <c r="E11" s="84">
        <v>11827.65</v>
      </c>
      <c r="F11" s="84">
        <v>7228</v>
      </c>
      <c r="G11" s="84">
        <v>35240.35</v>
      </c>
      <c r="H11" s="84">
        <v>483573.06</v>
      </c>
      <c r="I11" s="85"/>
    </row>
    <row r="12" spans="1:12" s="76" customFormat="1" ht="18.75" hidden="1" customHeight="1" x14ac:dyDescent="0.2">
      <c r="A12" s="83" t="s">
        <v>129</v>
      </c>
      <c r="B12" s="82">
        <v>1350482.59</v>
      </c>
      <c r="C12" s="84">
        <v>720803</v>
      </c>
      <c r="D12" s="84">
        <v>124735.33</v>
      </c>
      <c r="E12" s="84">
        <v>11764.65</v>
      </c>
      <c r="F12" s="84">
        <v>6995</v>
      </c>
      <c r="G12" s="84">
        <v>35138.519999999997</v>
      </c>
      <c r="H12" s="84">
        <v>451046.09</v>
      </c>
      <c r="I12" s="85"/>
    </row>
    <row r="13" spans="1:12" s="76" customFormat="1" ht="18.75" hidden="1" customHeight="1" x14ac:dyDescent="0.2">
      <c r="A13" s="83" t="s">
        <v>130</v>
      </c>
      <c r="B13" s="82">
        <v>1389090.2</v>
      </c>
      <c r="C13" s="84">
        <v>728692</v>
      </c>
      <c r="D13" s="84">
        <v>121005.39</v>
      </c>
      <c r="E13" s="84">
        <v>11430.03</v>
      </c>
      <c r="F13" s="84">
        <v>7206</v>
      </c>
      <c r="G13" s="84">
        <v>34619.47</v>
      </c>
      <c r="H13" s="84">
        <v>486137.31</v>
      </c>
      <c r="I13" s="85"/>
      <c r="L13" s="203"/>
    </row>
    <row r="14" spans="1:12" s="76" customFormat="1" ht="18.75" hidden="1" customHeight="1" x14ac:dyDescent="0.2">
      <c r="A14" s="83" t="s">
        <v>131</v>
      </c>
      <c r="B14" s="82">
        <v>1415738.07</v>
      </c>
      <c r="C14" s="84">
        <v>750818</v>
      </c>
      <c r="D14" s="84">
        <v>127908.76</v>
      </c>
      <c r="E14" s="84">
        <v>11726.31</v>
      </c>
      <c r="F14" s="84">
        <v>7238</v>
      </c>
      <c r="G14" s="84">
        <v>34230.39</v>
      </c>
      <c r="H14" s="84">
        <v>483816.61</v>
      </c>
      <c r="I14" s="85"/>
    </row>
    <row r="15" spans="1:12" s="76" customFormat="1" ht="18.75" hidden="1" customHeight="1" x14ac:dyDescent="0.2">
      <c r="A15" s="83" t="s">
        <v>132</v>
      </c>
      <c r="B15" s="82">
        <v>1420350.74</v>
      </c>
      <c r="C15" s="84">
        <v>747839</v>
      </c>
      <c r="D15" s="84">
        <v>121518.56</v>
      </c>
      <c r="E15" s="84">
        <v>11981.02</v>
      </c>
      <c r="F15" s="84">
        <v>7107</v>
      </c>
      <c r="G15" s="84">
        <v>34563.32</v>
      </c>
      <c r="H15" s="84">
        <v>497341.84</v>
      </c>
      <c r="I15" s="85"/>
    </row>
    <row r="16" spans="1:12" s="76" customFormat="1" ht="18.75" hidden="1" customHeight="1" x14ac:dyDescent="0.2">
      <c r="A16" s="83" t="s">
        <v>133</v>
      </c>
      <c r="B16" s="82">
        <v>1437817.05</v>
      </c>
      <c r="C16" s="84">
        <v>756907</v>
      </c>
      <c r="D16" s="84">
        <v>123833.28</v>
      </c>
      <c r="E16" s="84">
        <v>12020.91</v>
      </c>
      <c r="F16" s="84">
        <v>7118</v>
      </c>
      <c r="G16" s="84">
        <v>35475.29</v>
      </c>
      <c r="H16" s="84">
        <v>502462.57</v>
      </c>
      <c r="I16" s="85"/>
    </row>
    <row r="17" spans="1:9" s="76" customFormat="1" ht="18.75" hidden="1" customHeight="1" x14ac:dyDescent="0.2">
      <c r="A17" s="83" t="s">
        <v>134</v>
      </c>
      <c r="B17" s="82">
        <v>1434716.98</v>
      </c>
      <c r="C17" s="84">
        <v>755017</v>
      </c>
      <c r="D17" s="84">
        <v>121738.77</v>
      </c>
      <c r="E17" s="84">
        <v>12574.03</v>
      </c>
      <c r="F17" s="84">
        <v>7164</v>
      </c>
      <c r="G17" s="84">
        <v>35198.870000000003</v>
      </c>
      <c r="H17" s="84">
        <v>503024.31</v>
      </c>
      <c r="I17" s="85"/>
    </row>
    <row r="18" spans="1:9" s="76" customFormat="1" ht="18.75" hidden="1" customHeight="1" x14ac:dyDescent="0.2">
      <c r="A18" s="83" t="s">
        <v>135</v>
      </c>
      <c r="B18" s="82">
        <v>1379552.56</v>
      </c>
      <c r="C18" s="84">
        <v>699102</v>
      </c>
      <c r="D18" s="84">
        <v>114687.01</v>
      </c>
      <c r="E18" s="84">
        <v>12585.3</v>
      </c>
      <c r="F18" s="84">
        <v>7162</v>
      </c>
      <c r="G18" s="84">
        <v>34850.25</v>
      </c>
      <c r="H18" s="84">
        <v>511166</v>
      </c>
      <c r="I18" s="85"/>
    </row>
    <row r="19" spans="1:9" s="76" customFormat="1" ht="2.25" hidden="1" customHeight="1" x14ac:dyDescent="0.25">
      <c r="A19" s="86"/>
      <c r="B19" s="87"/>
      <c r="C19" s="88"/>
      <c r="D19" s="88"/>
      <c r="E19" s="88"/>
      <c r="F19" s="88"/>
      <c r="G19" s="88"/>
      <c r="H19" s="89"/>
    </row>
    <row r="20" spans="1:9" ht="11.1" hidden="1" customHeight="1" x14ac:dyDescent="0.2">
      <c r="A20" s="90"/>
      <c r="B20" s="90"/>
      <c r="C20" s="90"/>
      <c r="D20" s="90"/>
      <c r="E20" s="90"/>
      <c r="F20" s="90"/>
      <c r="G20" s="90"/>
      <c r="H20" s="91" t="s">
        <v>136</v>
      </c>
    </row>
    <row r="21" spans="1:9" ht="15.75" hidden="1" customHeight="1" x14ac:dyDescent="0.2">
      <c r="A21" s="90"/>
      <c r="B21" s="90"/>
      <c r="C21" s="90"/>
      <c r="D21" s="90"/>
      <c r="E21" s="90"/>
      <c r="F21" s="90"/>
      <c r="G21" s="90"/>
      <c r="H21" s="91"/>
    </row>
    <row r="22" spans="1:9" hidden="1" x14ac:dyDescent="0.2"/>
    <row r="23" spans="1:9" s="73" customFormat="1" ht="14.1" hidden="1" customHeight="1" x14ac:dyDescent="0.2">
      <c r="A23" s="439" t="s">
        <v>190</v>
      </c>
      <c r="B23" s="439"/>
      <c r="C23" s="439"/>
      <c r="D23" s="439"/>
      <c r="E23" s="439"/>
      <c r="F23" s="439"/>
      <c r="G23" s="439"/>
      <c r="H23" s="439"/>
    </row>
    <row r="24" spans="1:9" s="73" customFormat="1" ht="11.1" hidden="1" customHeight="1" x14ac:dyDescent="0.2">
      <c r="A24" s="74" t="s">
        <v>189</v>
      </c>
      <c r="B24" s="75"/>
      <c r="C24" s="75"/>
      <c r="D24" s="75"/>
      <c r="E24" s="75"/>
      <c r="F24" s="75"/>
      <c r="G24" s="445"/>
      <c r="H24" s="445"/>
    </row>
    <row r="25" spans="1:9" s="76" customFormat="1" ht="15" hidden="1" customHeight="1" x14ac:dyDescent="0.2">
      <c r="A25" s="441" t="s">
        <v>143</v>
      </c>
      <c r="B25" s="443" t="s">
        <v>119</v>
      </c>
      <c r="C25" s="444"/>
      <c r="D25" s="444"/>
      <c r="E25" s="444"/>
      <c r="F25" s="444"/>
      <c r="G25" s="444"/>
      <c r="H25" s="444"/>
    </row>
    <row r="26" spans="1:9" s="76" customFormat="1" ht="15" hidden="1" customHeight="1" x14ac:dyDescent="0.2">
      <c r="A26" s="442"/>
      <c r="B26" s="77" t="s">
        <v>0</v>
      </c>
      <c r="C26" s="78" t="s">
        <v>1</v>
      </c>
      <c r="D26" s="78" t="s">
        <v>121</v>
      </c>
      <c r="E26" s="78" t="s">
        <v>122</v>
      </c>
      <c r="F26" s="78" t="s">
        <v>140</v>
      </c>
      <c r="G26" s="78" t="s">
        <v>3</v>
      </c>
      <c r="H26" s="79" t="s">
        <v>123</v>
      </c>
    </row>
    <row r="27" spans="1:9" s="76" customFormat="1" ht="18" hidden="1" customHeight="1" x14ac:dyDescent="0.2">
      <c r="A27" s="80">
        <v>2020</v>
      </c>
      <c r="B27" s="81"/>
      <c r="C27" s="81"/>
      <c r="D27" s="81"/>
      <c r="E27" s="81"/>
      <c r="F27" s="81"/>
      <c r="G27" s="81"/>
      <c r="H27" s="81"/>
    </row>
    <row r="28" spans="1:9" s="76" customFormat="1" ht="18" hidden="1" customHeight="1" x14ac:dyDescent="0.2">
      <c r="A28" s="80" t="s">
        <v>0</v>
      </c>
      <c r="B28" s="82">
        <v>15528805.460000001</v>
      </c>
      <c r="C28" s="82">
        <v>7435343.9900000002</v>
      </c>
      <c r="D28" s="82">
        <v>1651577.2</v>
      </c>
      <c r="E28" s="82">
        <v>136882.91999999998</v>
      </c>
      <c r="F28" s="82">
        <v>81079.31</v>
      </c>
      <c r="G28" s="82">
        <v>408472.94999999995</v>
      </c>
      <c r="H28" s="82">
        <v>5815449.0900000008</v>
      </c>
    </row>
    <row r="29" spans="1:9" s="76" customFormat="1" ht="18.75" hidden="1" customHeight="1" x14ac:dyDescent="0.2">
      <c r="A29" s="83" t="s">
        <v>124</v>
      </c>
      <c r="B29" s="82">
        <v>1462728.21</v>
      </c>
      <c r="C29" s="84">
        <v>746123</v>
      </c>
      <c r="D29" s="84">
        <v>140798.10999999999</v>
      </c>
      <c r="E29" s="84">
        <v>12932.47</v>
      </c>
      <c r="F29" s="84">
        <v>7319</v>
      </c>
      <c r="G29" s="84">
        <v>34349.61</v>
      </c>
      <c r="H29" s="84">
        <v>521206.02</v>
      </c>
    </row>
    <row r="30" spans="1:9" s="76" customFormat="1" ht="18.75" hidden="1" customHeight="1" x14ac:dyDescent="0.2">
      <c r="A30" s="83" t="s">
        <v>125</v>
      </c>
      <c r="B30" s="82">
        <v>1276143.6700000002</v>
      </c>
      <c r="C30" s="84">
        <v>722846</v>
      </c>
      <c r="D30" s="229">
        <v>0</v>
      </c>
      <c r="E30" s="84">
        <v>12954.81</v>
      </c>
      <c r="F30" s="84">
        <v>7232</v>
      </c>
      <c r="G30" s="84">
        <v>34546.78</v>
      </c>
      <c r="H30" s="84">
        <v>498564.08</v>
      </c>
    </row>
    <row r="31" spans="1:9" s="76" customFormat="1" ht="18.75" hidden="1" customHeight="1" x14ac:dyDescent="0.2">
      <c r="A31" s="83" t="s">
        <v>126</v>
      </c>
      <c r="B31" s="82">
        <v>1516885.08</v>
      </c>
      <c r="C31" s="84">
        <v>650451</v>
      </c>
      <c r="D31" s="84">
        <v>308173.27</v>
      </c>
      <c r="E31" s="84">
        <v>9693.34</v>
      </c>
      <c r="F31" s="84">
        <v>6913</v>
      </c>
      <c r="G31" s="84">
        <v>35153.07</v>
      </c>
      <c r="H31" s="84">
        <v>506501.4</v>
      </c>
    </row>
    <row r="32" spans="1:9" s="76" customFormat="1" ht="18.75" hidden="1" customHeight="1" x14ac:dyDescent="0.2">
      <c r="A32" s="83" t="s">
        <v>127</v>
      </c>
      <c r="B32" s="82">
        <v>1230225.26</v>
      </c>
      <c r="C32" s="84">
        <v>573065</v>
      </c>
      <c r="D32" s="84">
        <v>137356.21</v>
      </c>
      <c r="E32" s="84">
        <v>8368.5400000000009</v>
      </c>
      <c r="F32" s="84">
        <v>6778</v>
      </c>
      <c r="G32" s="84">
        <v>34805.839999999997</v>
      </c>
      <c r="H32" s="84">
        <v>469851.67</v>
      </c>
    </row>
    <row r="33" spans="1:8" s="76" customFormat="1" ht="18.75" hidden="1" customHeight="1" x14ac:dyDescent="0.2">
      <c r="A33" s="83" t="s">
        <v>128</v>
      </c>
      <c r="B33" s="82">
        <v>1206212.96</v>
      </c>
      <c r="C33" s="84">
        <v>561279</v>
      </c>
      <c r="D33" s="84">
        <v>137696.51999999999</v>
      </c>
      <c r="E33" s="84">
        <v>10231.469999999999</v>
      </c>
      <c r="F33" s="84">
        <v>6543</v>
      </c>
      <c r="G33" s="84">
        <v>33561.79</v>
      </c>
      <c r="H33" s="84">
        <v>456901.18</v>
      </c>
    </row>
    <row r="34" spans="1:8" s="76" customFormat="1" ht="18.75" hidden="1" customHeight="1" x14ac:dyDescent="0.2">
      <c r="A34" s="83" t="s">
        <v>129</v>
      </c>
      <c r="B34" s="82">
        <v>1209444.68</v>
      </c>
      <c r="C34" s="84">
        <v>560689</v>
      </c>
      <c r="D34" s="84">
        <v>135837.01</v>
      </c>
      <c r="E34" s="84">
        <v>9893.44</v>
      </c>
      <c r="F34" s="84">
        <v>6464</v>
      </c>
      <c r="G34" s="84">
        <v>33332.97</v>
      </c>
      <c r="H34" s="84">
        <v>463228.26</v>
      </c>
    </row>
    <row r="35" spans="1:8" s="76" customFormat="1" ht="18.75" hidden="1" customHeight="1" x14ac:dyDescent="0.2">
      <c r="A35" s="83" t="s">
        <v>130</v>
      </c>
      <c r="B35" s="82">
        <v>1258962.94</v>
      </c>
      <c r="C35" s="84">
        <v>600795</v>
      </c>
      <c r="D35" s="84">
        <v>131951</v>
      </c>
      <c r="E35" s="84">
        <v>10675.87</v>
      </c>
      <c r="F35" s="84">
        <v>6606</v>
      </c>
      <c r="G35" s="84">
        <v>33653.29</v>
      </c>
      <c r="H35" s="84">
        <v>475281.78</v>
      </c>
    </row>
    <row r="36" spans="1:8" s="76" customFormat="1" ht="18.75" hidden="1" customHeight="1" x14ac:dyDescent="0.2">
      <c r="A36" s="83" t="s">
        <v>131</v>
      </c>
      <c r="B36" s="82">
        <v>1235268.23</v>
      </c>
      <c r="C36" s="84">
        <v>574724</v>
      </c>
      <c r="D36" s="84">
        <v>132765.6</v>
      </c>
      <c r="E36" s="84">
        <v>11782.46</v>
      </c>
      <c r="F36" s="84">
        <v>6565</v>
      </c>
      <c r="G36" s="84">
        <v>33799.22</v>
      </c>
      <c r="H36" s="84">
        <v>475631.95</v>
      </c>
    </row>
    <row r="37" spans="1:8" s="76" customFormat="1" ht="18.75" hidden="1" customHeight="1" x14ac:dyDescent="0.2">
      <c r="A37" s="83" t="s">
        <v>132</v>
      </c>
      <c r="B37" s="82">
        <v>1274499.79</v>
      </c>
      <c r="C37" s="84">
        <v>613141</v>
      </c>
      <c r="D37" s="84">
        <v>128906.38</v>
      </c>
      <c r="E37" s="84">
        <v>12440.51</v>
      </c>
      <c r="F37" s="84">
        <v>6648</v>
      </c>
      <c r="G37" s="84">
        <v>33313.61</v>
      </c>
      <c r="H37" s="84">
        <v>480050.29</v>
      </c>
    </row>
    <row r="38" spans="1:8" s="76" customFormat="1" ht="18.75" hidden="1" customHeight="1" x14ac:dyDescent="0.2">
      <c r="A38" s="83" t="s">
        <v>133</v>
      </c>
      <c r="B38" s="82">
        <v>1267329.79</v>
      </c>
      <c r="C38" s="84">
        <v>600785.63</v>
      </c>
      <c r="D38" s="84">
        <v>129657.43</v>
      </c>
      <c r="E38" s="84">
        <v>12703.6</v>
      </c>
      <c r="F38" s="84">
        <v>6681.49</v>
      </c>
      <c r="G38" s="84">
        <v>33514.239999999998</v>
      </c>
      <c r="H38" s="84">
        <v>483987.4</v>
      </c>
    </row>
    <row r="39" spans="1:8" s="76" customFormat="1" ht="18.75" hidden="1" customHeight="1" x14ac:dyDescent="0.2">
      <c r="A39" s="83" t="s">
        <v>134</v>
      </c>
      <c r="B39" s="82">
        <v>1289472.8900000001</v>
      </c>
      <c r="C39" s="84">
        <v>616399.66</v>
      </c>
      <c r="D39" s="84">
        <v>134189.72</v>
      </c>
      <c r="E39" s="84">
        <v>12504.61</v>
      </c>
      <c r="F39" s="84">
        <v>6648.4</v>
      </c>
      <c r="G39" s="84">
        <v>33836.370000000003</v>
      </c>
      <c r="H39" s="84">
        <v>485894.13</v>
      </c>
    </row>
    <row r="40" spans="1:8" s="76" customFormat="1" ht="18.75" hidden="1" customHeight="1" x14ac:dyDescent="0.2">
      <c r="A40" s="83" t="s">
        <v>135</v>
      </c>
      <c r="B40" s="82">
        <v>1301631.9600000002</v>
      </c>
      <c r="C40" s="84">
        <v>615045.70000000007</v>
      </c>
      <c r="D40" s="84">
        <v>134245.95000000001</v>
      </c>
      <c r="E40" s="84">
        <v>12701.8</v>
      </c>
      <c r="F40" s="84">
        <v>6681.42</v>
      </c>
      <c r="G40" s="84">
        <v>34606.160000000003</v>
      </c>
      <c r="H40" s="84">
        <v>498350.93</v>
      </c>
    </row>
    <row r="41" spans="1:8" s="76" customFormat="1" ht="3.75" hidden="1" customHeight="1" x14ac:dyDescent="0.2">
      <c r="A41" s="86"/>
      <c r="B41" s="87"/>
      <c r="C41" s="93"/>
      <c r="D41" s="93"/>
      <c r="E41" s="93"/>
      <c r="F41" s="93"/>
      <c r="G41" s="93"/>
      <c r="H41" s="93"/>
    </row>
    <row r="42" spans="1:8" ht="11.1" hidden="1" customHeight="1" x14ac:dyDescent="0.2">
      <c r="A42" s="90"/>
      <c r="B42" s="90"/>
      <c r="C42" s="90"/>
      <c r="D42" s="90"/>
      <c r="E42" s="90"/>
      <c r="F42" s="90"/>
      <c r="G42" s="90"/>
      <c r="H42" s="91" t="s">
        <v>136</v>
      </c>
    </row>
    <row r="43" spans="1:8" ht="15.75" hidden="1" customHeight="1" x14ac:dyDescent="0.2">
      <c r="A43" s="90"/>
      <c r="B43" s="90"/>
      <c r="C43" s="90"/>
      <c r="D43" s="90"/>
      <c r="E43" s="90"/>
      <c r="F43" s="90"/>
      <c r="G43" s="90"/>
      <c r="H43" s="91"/>
    </row>
    <row r="44" spans="1:8" hidden="1" x14ac:dyDescent="0.2"/>
    <row r="45" spans="1:8" hidden="1" x14ac:dyDescent="0.2"/>
    <row r="46" spans="1:8" ht="14.1" customHeight="1" x14ac:dyDescent="0.2">
      <c r="A46" s="439" t="s">
        <v>211</v>
      </c>
      <c r="B46" s="439"/>
      <c r="C46" s="439"/>
      <c r="D46" s="439"/>
      <c r="E46" s="439"/>
      <c r="F46" s="439"/>
      <c r="G46" s="439"/>
      <c r="H46" s="439"/>
    </row>
    <row r="47" spans="1:8" ht="11.1" customHeight="1" x14ac:dyDescent="0.2">
      <c r="A47" s="74" t="s">
        <v>118</v>
      </c>
      <c r="B47" s="75"/>
      <c r="C47" s="75"/>
      <c r="D47" s="75"/>
      <c r="E47" s="75"/>
      <c r="F47" s="75"/>
      <c r="G47" s="445"/>
      <c r="H47" s="445"/>
    </row>
    <row r="48" spans="1:8" ht="5.0999999999999996" customHeight="1" x14ac:dyDescent="0.2">
      <c r="A48" s="74"/>
      <c r="B48" s="75"/>
      <c r="C48" s="75"/>
      <c r="D48" s="75"/>
      <c r="E48" s="75"/>
      <c r="F48" s="75"/>
      <c r="G48" s="320"/>
      <c r="H48" s="320"/>
    </row>
    <row r="49" spans="1:14" ht="15" customHeight="1" x14ac:dyDescent="0.2">
      <c r="A49" s="441" t="s">
        <v>143</v>
      </c>
      <c r="B49" s="443" t="s">
        <v>119</v>
      </c>
      <c r="C49" s="444"/>
      <c r="D49" s="444"/>
      <c r="E49" s="444"/>
      <c r="F49" s="444"/>
      <c r="G49" s="444"/>
      <c r="H49" s="444"/>
    </row>
    <row r="50" spans="1:14" ht="15" customHeight="1" x14ac:dyDescent="0.2">
      <c r="A50" s="442"/>
      <c r="B50" s="77" t="s">
        <v>0</v>
      </c>
      <c r="C50" s="78" t="s">
        <v>1</v>
      </c>
      <c r="D50" s="78" t="s">
        <v>121</v>
      </c>
      <c r="E50" s="78" t="s">
        <v>122</v>
      </c>
      <c r="F50" s="78" t="s">
        <v>140</v>
      </c>
      <c r="G50" s="78" t="s">
        <v>3</v>
      </c>
      <c r="H50" s="79" t="s">
        <v>123</v>
      </c>
    </row>
    <row r="51" spans="1:14" ht="5.0999999999999996" customHeight="1" x14ac:dyDescent="0.2">
      <c r="A51" s="319"/>
      <c r="B51" s="97"/>
      <c r="C51" s="97"/>
      <c r="D51" s="97"/>
      <c r="E51" s="97"/>
      <c r="F51" s="97"/>
      <c r="G51" s="97"/>
      <c r="H51" s="97"/>
    </row>
    <row r="52" spans="1:14" ht="18.600000000000001" customHeight="1" x14ac:dyDescent="0.2">
      <c r="A52" s="80">
        <v>2021</v>
      </c>
      <c r="B52" s="81"/>
      <c r="C52" s="81"/>
      <c r="D52" s="81"/>
      <c r="E52" s="81"/>
      <c r="F52" s="81"/>
      <c r="G52" s="81"/>
      <c r="H52" s="81"/>
    </row>
    <row r="53" spans="1:14" ht="18.600000000000001" customHeight="1" x14ac:dyDescent="0.2">
      <c r="A53" s="80" t="s">
        <v>0</v>
      </c>
      <c r="B53" s="82">
        <f>SUM(C53:H53)</f>
        <v>17071289.26797048</v>
      </c>
      <c r="C53" s="82">
        <f>SUM(C54:C65)</f>
        <v>7576145.290000001</v>
      </c>
      <c r="D53" s="82">
        <f t="shared" ref="D53:H53" si="0">SUM(D54:D65)</f>
        <v>1584547.87</v>
      </c>
      <c r="E53" s="82">
        <f t="shared" si="0"/>
        <v>158777.03797047999</v>
      </c>
      <c r="F53" s="82">
        <f t="shared" si="0"/>
        <v>84301.989999999991</v>
      </c>
      <c r="G53" s="82">
        <f t="shared" si="0"/>
        <v>429636.94999999995</v>
      </c>
      <c r="H53" s="82">
        <f t="shared" si="0"/>
        <v>7237880.1299999999</v>
      </c>
    </row>
    <row r="54" spans="1:14" ht="18.600000000000001" customHeight="1" x14ac:dyDescent="0.2">
      <c r="A54" s="83" t="s">
        <v>124</v>
      </c>
      <c r="B54" s="82">
        <f t="shared" ref="B54:B65" si="1">SUM(C54:H54)</f>
        <v>1355884.7799999998</v>
      </c>
      <c r="C54" s="84">
        <v>601672</v>
      </c>
      <c r="D54" s="84">
        <v>121843.43</v>
      </c>
      <c r="E54" s="84">
        <v>12803.09</v>
      </c>
      <c r="F54" s="84">
        <v>6593</v>
      </c>
      <c r="G54" s="84">
        <v>34583.97</v>
      </c>
      <c r="H54" s="84">
        <v>578389.29</v>
      </c>
    </row>
    <row r="55" spans="1:14" ht="18.600000000000001" customHeight="1" x14ac:dyDescent="0.2">
      <c r="A55" s="83" t="s">
        <v>125</v>
      </c>
      <c r="B55" s="82">
        <f t="shared" si="1"/>
        <v>1356203.6400000001</v>
      </c>
      <c r="C55" s="84">
        <v>605844</v>
      </c>
      <c r="D55" s="84">
        <v>132763.57999999999</v>
      </c>
      <c r="E55" s="84">
        <v>12836.41</v>
      </c>
      <c r="F55" s="84">
        <v>6462</v>
      </c>
      <c r="G55" s="84">
        <v>35477.379999999997</v>
      </c>
      <c r="H55" s="84">
        <v>562820.27</v>
      </c>
    </row>
    <row r="56" spans="1:14" ht="18.600000000000001" customHeight="1" x14ac:dyDescent="0.2">
      <c r="A56" s="83" t="s">
        <v>126</v>
      </c>
      <c r="B56" s="82">
        <f t="shared" si="1"/>
        <v>1399652.48</v>
      </c>
      <c r="C56" s="84">
        <v>606644</v>
      </c>
      <c r="D56" s="84">
        <v>140384.26999999999</v>
      </c>
      <c r="E56" s="84">
        <v>13464.23</v>
      </c>
      <c r="F56" s="84">
        <v>6464</v>
      </c>
      <c r="G56" s="84">
        <v>35214.67</v>
      </c>
      <c r="H56" s="84">
        <v>597481.31000000006</v>
      </c>
    </row>
    <row r="57" spans="1:14" ht="18.600000000000001" customHeight="1" x14ac:dyDescent="0.2">
      <c r="A57" s="83" t="s">
        <v>127</v>
      </c>
      <c r="B57" s="82">
        <f t="shared" si="1"/>
        <v>1385304.8</v>
      </c>
      <c r="C57" s="84">
        <v>608949</v>
      </c>
      <c r="D57" s="84">
        <v>122773.29</v>
      </c>
      <c r="E57" s="84">
        <v>13007</v>
      </c>
      <c r="F57" s="84">
        <v>6455</v>
      </c>
      <c r="G57" s="84">
        <v>35751.730000000003</v>
      </c>
      <c r="H57" s="84">
        <v>598368.78</v>
      </c>
    </row>
    <row r="58" spans="1:14" ht="18.600000000000001" customHeight="1" x14ac:dyDescent="0.2">
      <c r="A58" s="83" t="s">
        <v>128</v>
      </c>
      <c r="B58" s="82">
        <f t="shared" si="1"/>
        <v>1421119.17</v>
      </c>
      <c r="C58" s="84">
        <v>613052</v>
      </c>
      <c r="D58" s="84">
        <v>140206.93</v>
      </c>
      <c r="E58" s="84">
        <v>12966.56</v>
      </c>
      <c r="F58" s="84">
        <v>6619</v>
      </c>
      <c r="G58" s="84">
        <v>36168.57</v>
      </c>
      <c r="H58" s="84">
        <v>612106.11</v>
      </c>
    </row>
    <row r="59" spans="1:14" ht="18.600000000000001" customHeight="1" x14ac:dyDescent="0.2">
      <c r="A59" s="83" t="s">
        <v>129</v>
      </c>
      <c r="B59" s="82">
        <f t="shared" si="1"/>
        <v>1443298.0300000003</v>
      </c>
      <c r="C59" s="84">
        <v>634852.80000000005</v>
      </c>
      <c r="D59" s="84">
        <v>142859.74</v>
      </c>
      <c r="E59" s="84">
        <v>13003</v>
      </c>
      <c r="F59" s="84">
        <v>7095</v>
      </c>
      <c r="G59" s="84">
        <v>36715.68</v>
      </c>
      <c r="H59" s="84">
        <v>608771.81000000006</v>
      </c>
      <c r="N59" s="94"/>
    </row>
    <row r="60" spans="1:14" ht="18.600000000000001" customHeight="1" x14ac:dyDescent="0.2">
      <c r="A60" s="83" t="s">
        <v>130</v>
      </c>
      <c r="B60" s="82">
        <f t="shared" si="1"/>
        <v>1415608.76</v>
      </c>
      <c r="C60" s="84">
        <v>614564.36</v>
      </c>
      <c r="D60" s="84">
        <v>137289.87</v>
      </c>
      <c r="E60" s="84">
        <v>12986.46</v>
      </c>
      <c r="F60" s="84">
        <v>7313.4</v>
      </c>
      <c r="G60" s="84">
        <v>36013.19</v>
      </c>
      <c r="H60" s="84">
        <v>607441.48</v>
      </c>
      <c r="L60" s="95"/>
      <c r="N60" s="94"/>
    </row>
    <row r="61" spans="1:14" ht="18.600000000000001" customHeight="1" x14ac:dyDescent="0.2">
      <c r="A61" s="83" t="s">
        <v>131</v>
      </c>
      <c r="B61" s="82">
        <f t="shared" si="1"/>
        <v>1416514.9400000002</v>
      </c>
      <c r="C61" s="84">
        <v>618110.18000000005</v>
      </c>
      <c r="D61" s="84">
        <v>132918.95000000001</v>
      </c>
      <c r="E61" s="84">
        <v>13041.12</v>
      </c>
      <c r="F61" s="84">
        <v>7174.26</v>
      </c>
      <c r="G61" s="84">
        <v>35870.17</v>
      </c>
      <c r="H61" s="84">
        <v>609400.26</v>
      </c>
      <c r="L61" s="95"/>
      <c r="N61" s="94"/>
    </row>
    <row r="62" spans="1:14" ht="18.600000000000001" customHeight="1" x14ac:dyDescent="0.2">
      <c r="A62" s="83" t="s">
        <v>132</v>
      </c>
      <c r="B62" s="82">
        <f t="shared" si="1"/>
        <v>1430259.76628828</v>
      </c>
      <c r="C62" s="84">
        <v>649525.41</v>
      </c>
      <c r="D62" s="84">
        <v>112582.96</v>
      </c>
      <c r="E62" s="84">
        <v>13968.176288279999</v>
      </c>
      <c r="F62" s="84">
        <v>7286.63</v>
      </c>
      <c r="G62" s="84">
        <v>35694.99</v>
      </c>
      <c r="H62" s="84">
        <v>611201.6</v>
      </c>
      <c r="L62" s="95"/>
      <c r="N62" s="94"/>
    </row>
    <row r="63" spans="1:14" ht="18.600000000000001" customHeight="1" x14ac:dyDescent="0.2">
      <c r="A63" s="83" t="s">
        <v>133</v>
      </c>
      <c r="B63" s="82">
        <f t="shared" si="1"/>
        <v>1477077.1662882802</v>
      </c>
      <c r="C63" s="84">
        <v>678075.49</v>
      </c>
      <c r="D63" s="84">
        <v>124335.55</v>
      </c>
      <c r="E63" s="84">
        <v>13968.176288279999</v>
      </c>
      <c r="F63" s="84">
        <v>7473.9</v>
      </c>
      <c r="G63" s="84">
        <v>35920.18</v>
      </c>
      <c r="H63" s="84">
        <v>617303.87</v>
      </c>
      <c r="L63" s="95"/>
      <c r="N63" s="94"/>
    </row>
    <row r="64" spans="1:14" ht="18.600000000000001" customHeight="1" x14ac:dyDescent="0.2">
      <c r="A64" s="83" t="s">
        <v>134</v>
      </c>
      <c r="B64" s="82">
        <f t="shared" si="1"/>
        <v>1479027.3539952</v>
      </c>
      <c r="C64" s="84">
        <v>665932.74</v>
      </c>
      <c r="D64" s="84">
        <v>133326.48000000001</v>
      </c>
      <c r="E64" s="84">
        <v>14017.673995199999</v>
      </c>
      <c r="F64" s="84">
        <v>7440.93</v>
      </c>
      <c r="G64" s="84">
        <v>36171.800000000003</v>
      </c>
      <c r="H64" s="84">
        <v>622137.73</v>
      </c>
      <c r="L64" s="95"/>
      <c r="N64" s="94"/>
    </row>
    <row r="65" spans="1:14" ht="18.600000000000001" customHeight="1" x14ac:dyDescent="0.2">
      <c r="A65" s="83" t="s">
        <v>135</v>
      </c>
      <c r="B65" s="82">
        <f t="shared" si="1"/>
        <v>1491338.3813987202</v>
      </c>
      <c r="C65" s="84">
        <v>678923.31</v>
      </c>
      <c r="D65" s="84">
        <v>143262.82</v>
      </c>
      <c r="E65" s="84">
        <v>12715.141398719999</v>
      </c>
      <c r="F65" s="84">
        <v>7924.87</v>
      </c>
      <c r="G65" s="84">
        <v>36054.620000000003</v>
      </c>
      <c r="H65" s="84">
        <v>612457.62</v>
      </c>
      <c r="L65" s="95"/>
      <c r="N65" s="94"/>
    </row>
    <row r="66" spans="1:14" ht="5.0999999999999996" customHeight="1" x14ac:dyDescent="0.2">
      <c r="A66" s="86"/>
      <c r="B66" s="87"/>
      <c r="C66" s="93"/>
      <c r="D66" s="93"/>
      <c r="E66" s="93"/>
      <c r="F66" s="93"/>
      <c r="G66" s="93"/>
      <c r="H66" s="93"/>
    </row>
    <row r="67" spans="1:14" ht="11.1" customHeight="1" x14ac:dyDescent="0.2">
      <c r="A67" s="90"/>
      <c r="B67" s="90"/>
      <c r="C67" s="90"/>
      <c r="D67" s="90"/>
      <c r="E67" s="90"/>
      <c r="F67" s="90"/>
      <c r="G67" s="90"/>
      <c r="H67" s="91" t="s">
        <v>136</v>
      </c>
    </row>
    <row r="69" spans="1:14" ht="14.1" customHeight="1" x14ac:dyDescent="0.2">
      <c r="A69" s="439" t="str">
        <f>A46</f>
        <v>18.7  PUNO: VENTA DE AGUA POTABLE POR LOCALIDADES, SEGÚN MES, 2021 - 2024</v>
      </c>
      <c r="B69" s="439"/>
      <c r="C69" s="439"/>
      <c r="D69" s="439"/>
      <c r="E69" s="439"/>
      <c r="F69" s="439"/>
      <c r="G69" s="439"/>
      <c r="H69" s="439"/>
    </row>
    <row r="70" spans="1:14" ht="11.1" customHeight="1" x14ac:dyDescent="0.2">
      <c r="A70" s="74" t="s">
        <v>118</v>
      </c>
      <c r="B70" s="72"/>
      <c r="C70" s="72"/>
      <c r="D70" s="72"/>
      <c r="E70" s="72"/>
      <c r="F70" s="72"/>
      <c r="G70" s="440"/>
      <c r="H70" s="440"/>
    </row>
    <row r="71" spans="1:14" ht="2.25" hidden="1" customHeight="1" x14ac:dyDescent="0.2">
      <c r="A71" s="74"/>
      <c r="B71" s="75"/>
      <c r="C71" s="75"/>
      <c r="D71" s="75"/>
      <c r="E71" s="75"/>
      <c r="F71" s="75"/>
    </row>
    <row r="72" spans="1:14" ht="5.0999999999999996" customHeight="1" x14ac:dyDescent="0.2">
      <c r="A72" s="74"/>
      <c r="B72" s="75"/>
      <c r="C72" s="75"/>
      <c r="D72" s="75"/>
      <c r="E72" s="75"/>
      <c r="F72" s="75"/>
    </row>
    <row r="73" spans="1:14" ht="14.25" customHeight="1" x14ac:dyDescent="0.2">
      <c r="A73" s="441" t="s">
        <v>143</v>
      </c>
      <c r="B73" s="443" t="s">
        <v>119</v>
      </c>
      <c r="C73" s="444"/>
      <c r="D73" s="444"/>
      <c r="E73" s="444"/>
      <c r="F73" s="444"/>
      <c r="G73" s="444"/>
      <c r="H73" s="444"/>
    </row>
    <row r="74" spans="1:14" ht="14.25" customHeight="1" x14ac:dyDescent="0.2">
      <c r="A74" s="442"/>
      <c r="B74" s="77" t="s">
        <v>0</v>
      </c>
      <c r="C74" s="78" t="s">
        <v>1</v>
      </c>
      <c r="D74" s="78" t="s">
        <v>121</v>
      </c>
      <c r="E74" s="78" t="s">
        <v>122</v>
      </c>
      <c r="F74" s="78" t="s">
        <v>140</v>
      </c>
      <c r="G74" s="78" t="s">
        <v>3</v>
      </c>
      <c r="H74" s="79" t="s">
        <v>123</v>
      </c>
    </row>
    <row r="75" spans="1:14" ht="5.0999999999999996" customHeight="1" x14ac:dyDescent="0.2">
      <c r="A75" s="319"/>
      <c r="B75" s="97"/>
      <c r="C75" s="97"/>
      <c r="D75" s="97"/>
      <c r="E75" s="97"/>
      <c r="F75" s="97"/>
      <c r="G75" s="97"/>
      <c r="H75" s="97"/>
    </row>
    <row r="76" spans="1:14" ht="18.600000000000001" customHeight="1" x14ac:dyDescent="0.2">
      <c r="A76" s="80">
        <v>2022</v>
      </c>
      <c r="B76" s="81"/>
      <c r="C76" s="81"/>
      <c r="D76" s="81"/>
      <c r="E76" s="81"/>
      <c r="F76" s="81"/>
      <c r="G76" s="81"/>
      <c r="H76" s="81"/>
    </row>
    <row r="77" spans="1:14" ht="18.600000000000001" customHeight="1" x14ac:dyDescent="0.2">
      <c r="A77" s="80" t="s">
        <v>0</v>
      </c>
      <c r="B77" s="82">
        <f>SUM(B78:B89)</f>
        <v>20022732.957770437</v>
      </c>
      <c r="C77" s="82">
        <f t="shared" ref="C77:H77" si="2">SUM(C78:C89)</f>
        <v>9549398.4800000004</v>
      </c>
      <c r="D77" s="82">
        <f t="shared" si="2"/>
        <v>1435893.74</v>
      </c>
      <c r="E77" s="82">
        <f t="shared" si="2"/>
        <v>175348.36777044003</v>
      </c>
      <c r="F77" s="82">
        <f t="shared" si="2"/>
        <v>101960.36000000002</v>
      </c>
      <c r="G77" s="82">
        <f t="shared" si="2"/>
        <v>486208.09</v>
      </c>
      <c r="H77" s="82">
        <f t="shared" si="2"/>
        <v>8273923.9199999999</v>
      </c>
    </row>
    <row r="78" spans="1:14" ht="18.600000000000001" customHeight="1" x14ac:dyDescent="0.2">
      <c r="A78" s="83" t="s">
        <v>124</v>
      </c>
      <c r="B78" s="82">
        <f>SUM(C78:H78)</f>
        <v>1599608.9399430798</v>
      </c>
      <c r="C78" s="84">
        <v>774256.64000000001</v>
      </c>
      <c r="D78" s="84">
        <v>111503.56</v>
      </c>
      <c r="E78" s="84">
        <v>14742.75994308</v>
      </c>
      <c r="F78" s="84">
        <v>7937.45</v>
      </c>
      <c r="G78" s="84">
        <v>37637.370000000003</v>
      </c>
      <c r="H78" s="84">
        <v>653531.16</v>
      </c>
    </row>
    <row r="79" spans="1:14" ht="18.600000000000001" customHeight="1" x14ac:dyDescent="0.2">
      <c r="A79" s="83" t="s">
        <v>125</v>
      </c>
      <c r="B79" s="82">
        <f t="shared" ref="B79:B89" si="3">SUM(C79:H79)</f>
        <v>1507834.29842984</v>
      </c>
      <c r="C79" s="84">
        <v>683447.9</v>
      </c>
      <c r="D79" s="84">
        <v>118785.5</v>
      </c>
      <c r="E79" s="84">
        <v>25788.648429840003</v>
      </c>
      <c r="F79" s="84">
        <v>8028.77</v>
      </c>
      <c r="G79" s="84">
        <v>37841.629999999997</v>
      </c>
      <c r="H79" s="84">
        <v>633941.85</v>
      </c>
    </row>
    <row r="80" spans="1:14" ht="18.600000000000001" customHeight="1" x14ac:dyDescent="0.2">
      <c r="A80" s="83" t="s">
        <v>126</v>
      </c>
      <c r="B80" s="82">
        <f t="shared" si="3"/>
        <v>1529202.5509743202</v>
      </c>
      <c r="C80" s="84">
        <v>709541.49</v>
      </c>
      <c r="D80" s="84">
        <v>128424.54</v>
      </c>
      <c r="E80" s="84">
        <v>12374.330974319999</v>
      </c>
      <c r="F80" s="84">
        <v>8070.68</v>
      </c>
      <c r="G80" s="84">
        <v>38183.760000000002</v>
      </c>
      <c r="H80" s="84">
        <v>632607.75</v>
      </c>
    </row>
    <row r="81" spans="1:8" ht="18.600000000000001" customHeight="1" x14ac:dyDescent="0.2">
      <c r="A81" s="83" t="s">
        <v>127</v>
      </c>
      <c r="B81" s="82">
        <f t="shared" si="3"/>
        <v>1596163.0429028398</v>
      </c>
      <c r="C81" s="84">
        <v>763147.63</v>
      </c>
      <c r="D81" s="84">
        <v>114003.87</v>
      </c>
      <c r="E81" s="84">
        <v>13021.82290284</v>
      </c>
      <c r="F81" s="84">
        <v>8139.38</v>
      </c>
      <c r="G81" s="84">
        <v>40795.4</v>
      </c>
      <c r="H81" s="84">
        <v>657054.93999999994</v>
      </c>
    </row>
    <row r="82" spans="1:8" ht="18.600000000000001" customHeight="1" x14ac:dyDescent="0.2">
      <c r="A82" s="83" t="s">
        <v>128</v>
      </c>
      <c r="B82" s="82">
        <f t="shared" si="3"/>
        <v>1649687.3770719999</v>
      </c>
      <c r="C82" s="84">
        <v>800470.85</v>
      </c>
      <c r="D82" s="84">
        <v>119524.23</v>
      </c>
      <c r="E82" s="84">
        <v>10571.427072</v>
      </c>
      <c r="F82" s="84">
        <v>8289.5300000000007</v>
      </c>
      <c r="G82" s="84">
        <v>40611.35</v>
      </c>
      <c r="H82" s="84">
        <v>670219.99</v>
      </c>
    </row>
    <row r="83" spans="1:8" ht="18.600000000000001" customHeight="1" x14ac:dyDescent="0.2">
      <c r="A83" s="83" t="s">
        <v>129</v>
      </c>
      <c r="B83" s="82">
        <f t="shared" si="3"/>
        <v>1623245.6703832401</v>
      </c>
      <c r="C83" s="84">
        <v>770947.44</v>
      </c>
      <c r="D83" s="84">
        <v>115640.29</v>
      </c>
      <c r="E83" s="84">
        <v>12807.25038324</v>
      </c>
      <c r="F83" s="84">
        <v>8456.85</v>
      </c>
      <c r="G83" s="84">
        <v>40180.449999999997</v>
      </c>
      <c r="H83" s="84">
        <v>675213.39</v>
      </c>
    </row>
    <row r="84" spans="1:8" ht="18.600000000000001" customHeight="1" x14ac:dyDescent="0.2">
      <c r="A84" s="83" t="s">
        <v>130</v>
      </c>
      <c r="B84" s="82">
        <f>SUM(C84:H84)</f>
        <v>1627723.6832556003</v>
      </c>
      <c r="C84" s="84">
        <v>762990.75</v>
      </c>
      <c r="D84" s="84">
        <v>120573.32</v>
      </c>
      <c r="E84" s="84">
        <v>19305.063255600002</v>
      </c>
      <c r="F84" s="84">
        <v>8254.18</v>
      </c>
      <c r="G84" s="84">
        <v>41407.75</v>
      </c>
      <c r="H84" s="84">
        <v>675192.62</v>
      </c>
    </row>
    <row r="85" spans="1:8" ht="18.600000000000001" customHeight="1" x14ac:dyDescent="0.2">
      <c r="A85" s="83" t="s">
        <v>131</v>
      </c>
      <c r="B85" s="82">
        <f t="shared" si="3"/>
        <v>1805540.9938154398</v>
      </c>
      <c r="C85" s="84">
        <v>909961.06</v>
      </c>
      <c r="D85" s="84">
        <v>122379.1</v>
      </c>
      <c r="E85" s="84">
        <v>15455.333815440001</v>
      </c>
      <c r="F85" s="84">
        <v>8954.6299999999992</v>
      </c>
      <c r="G85" s="84">
        <v>40880.910000000003</v>
      </c>
      <c r="H85" s="84">
        <v>707909.96</v>
      </c>
    </row>
    <row r="86" spans="1:8" ht="18.600000000000001" customHeight="1" x14ac:dyDescent="0.2">
      <c r="A86" s="83" t="s">
        <v>132</v>
      </c>
      <c r="B86" s="82">
        <f t="shared" si="3"/>
        <v>1727497.0355342401</v>
      </c>
      <c r="C86" s="84">
        <v>836265.33</v>
      </c>
      <c r="D86" s="84">
        <v>121125.63</v>
      </c>
      <c r="E86" s="84">
        <v>12460.335534239999</v>
      </c>
      <c r="F86" s="84">
        <v>8958.92</v>
      </c>
      <c r="G86" s="84">
        <v>41667.019999999997</v>
      </c>
      <c r="H86" s="84">
        <v>707019.8</v>
      </c>
    </row>
    <row r="87" spans="1:8" ht="18.600000000000001" customHeight="1" x14ac:dyDescent="0.2">
      <c r="A87" s="83" t="s">
        <v>133</v>
      </c>
      <c r="B87" s="82">
        <f t="shared" si="3"/>
        <v>1810248.5896479599</v>
      </c>
      <c r="C87" s="84">
        <v>875658.85</v>
      </c>
      <c r="D87" s="84">
        <v>120428.22</v>
      </c>
      <c r="E87" s="84">
        <v>15971.95964796</v>
      </c>
      <c r="F87" s="84">
        <v>8908.35</v>
      </c>
      <c r="G87" s="84">
        <v>41629.58</v>
      </c>
      <c r="H87" s="84">
        <v>747651.63</v>
      </c>
    </row>
    <row r="88" spans="1:8" ht="18.600000000000001" customHeight="1" x14ac:dyDescent="0.2">
      <c r="A88" s="83" t="s">
        <v>134</v>
      </c>
      <c r="B88" s="82">
        <f t="shared" si="3"/>
        <v>1826423.4770805999</v>
      </c>
      <c r="C88" s="84">
        <v>875628.49</v>
      </c>
      <c r="D88" s="84">
        <v>121412.99</v>
      </c>
      <c r="E88" s="84">
        <v>15729.187080600001</v>
      </c>
      <c r="F88" s="84">
        <v>9003.83</v>
      </c>
      <c r="G88" s="84">
        <v>42951.360000000001</v>
      </c>
      <c r="H88" s="84">
        <v>761697.62</v>
      </c>
    </row>
    <row r="89" spans="1:8" ht="18.600000000000001" customHeight="1" x14ac:dyDescent="0.2">
      <c r="A89" s="83" t="s">
        <v>135</v>
      </c>
      <c r="B89" s="82">
        <f t="shared" si="3"/>
        <v>1719557.29873128</v>
      </c>
      <c r="C89" s="84">
        <v>787082.05</v>
      </c>
      <c r="D89" s="84">
        <v>122092.49</v>
      </c>
      <c r="E89" s="84">
        <v>7120.2487312800004</v>
      </c>
      <c r="F89" s="84">
        <v>8957.7900000000009</v>
      </c>
      <c r="G89" s="84">
        <v>42421.51</v>
      </c>
      <c r="H89" s="84">
        <v>751883.21</v>
      </c>
    </row>
    <row r="90" spans="1:8" ht="5.0999999999999996" customHeight="1" x14ac:dyDescent="0.2">
      <c r="A90" s="86"/>
      <c r="B90" s="87"/>
      <c r="C90" s="93"/>
      <c r="D90" s="93"/>
      <c r="E90" s="93"/>
      <c r="F90" s="93"/>
      <c r="G90" s="93"/>
      <c r="H90" s="93"/>
    </row>
    <row r="91" spans="1:8" ht="11.1" hidden="1" customHeight="1" x14ac:dyDescent="0.2">
      <c r="A91" s="230" t="s">
        <v>141</v>
      </c>
      <c r="B91" s="90"/>
      <c r="C91" s="90"/>
      <c r="D91" s="90"/>
      <c r="E91" s="90"/>
      <c r="F91" s="90"/>
      <c r="G91" s="90"/>
      <c r="H91" s="91"/>
    </row>
    <row r="92" spans="1:8" ht="11.1" customHeight="1" x14ac:dyDescent="0.2">
      <c r="A92" s="96"/>
      <c r="H92" s="91" t="s">
        <v>136</v>
      </c>
    </row>
    <row r="93" spans="1:8" ht="11.1" customHeight="1" x14ac:dyDescent="0.2"/>
    <row r="95" spans="1:8" ht="14.1" customHeight="1" x14ac:dyDescent="0.2">
      <c r="A95" s="439" t="str">
        <f>A46</f>
        <v>18.7  PUNO: VENTA DE AGUA POTABLE POR LOCALIDADES, SEGÚN MES, 2021 - 2024</v>
      </c>
      <c r="B95" s="439"/>
      <c r="C95" s="439"/>
      <c r="D95" s="439"/>
      <c r="E95" s="439"/>
      <c r="F95" s="439"/>
      <c r="G95" s="439"/>
      <c r="H95" s="439"/>
    </row>
    <row r="96" spans="1:8" ht="11.1" customHeight="1" x14ac:dyDescent="0.2">
      <c r="A96" s="74" t="s">
        <v>118</v>
      </c>
      <c r="B96" s="72"/>
      <c r="C96" s="72"/>
      <c r="D96" s="72"/>
      <c r="E96" s="72"/>
      <c r="F96" s="72"/>
      <c r="G96" s="440"/>
      <c r="H96" s="440"/>
    </row>
    <row r="97" spans="1:8" ht="2.25" hidden="1" customHeight="1" x14ac:dyDescent="0.2">
      <c r="A97" s="74"/>
      <c r="B97" s="75"/>
      <c r="C97" s="75"/>
      <c r="D97" s="75"/>
      <c r="E97" s="75"/>
      <c r="F97" s="75"/>
    </row>
    <row r="98" spans="1:8" ht="5.0999999999999996" customHeight="1" x14ac:dyDescent="0.2">
      <c r="A98" s="74"/>
      <c r="B98" s="75"/>
      <c r="C98" s="75"/>
      <c r="D98" s="75"/>
      <c r="E98" s="75"/>
      <c r="F98" s="75"/>
    </row>
    <row r="99" spans="1:8" ht="14.25" customHeight="1" x14ac:dyDescent="0.2">
      <c r="A99" s="441" t="s">
        <v>143</v>
      </c>
      <c r="B99" s="443" t="s">
        <v>119</v>
      </c>
      <c r="C99" s="444"/>
      <c r="D99" s="444"/>
      <c r="E99" s="444"/>
      <c r="F99" s="444"/>
      <c r="G99" s="444"/>
      <c r="H99" s="444"/>
    </row>
    <row r="100" spans="1:8" ht="14.25" customHeight="1" x14ac:dyDescent="0.2">
      <c r="A100" s="442"/>
      <c r="B100" s="77" t="s">
        <v>0</v>
      </c>
      <c r="C100" s="78" t="s">
        <v>1</v>
      </c>
      <c r="D100" s="78" t="s">
        <v>121</v>
      </c>
      <c r="E100" s="78" t="s">
        <v>122</v>
      </c>
      <c r="F100" s="78" t="s">
        <v>140</v>
      </c>
      <c r="G100" s="78" t="s">
        <v>3</v>
      </c>
      <c r="H100" s="79" t="s">
        <v>123</v>
      </c>
    </row>
    <row r="101" spans="1:8" ht="5.0999999999999996" customHeight="1" x14ac:dyDescent="0.2">
      <c r="A101" s="319"/>
      <c r="B101" s="97"/>
      <c r="C101" s="97"/>
      <c r="D101" s="97"/>
      <c r="E101" s="97"/>
      <c r="F101" s="97"/>
      <c r="G101" s="97"/>
      <c r="H101" s="97"/>
    </row>
    <row r="102" spans="1:8" ht="18.600000000000001" customHeight="1" x14ac:dyDescent="0.2">
      <c r="A102" s="80">
        <v>2023</v>
      </c>
      <c r="B102" s="81"/>
      <c r="C102" s="81"/>
      <c r="D102" s="81"/>
      <c r="E102" s="81"/>
      <c r="F102" s="81"/>
      <c r="G102" s="81"/>
      <c r="H102" s="81"/>
    </row>
    <row r="103" spans="1:8" ht="18.600000000000001" customHeight="1" x14ac:dyDescent="0.2">
      <c r="A103" s="80" t="s">
        <v>0</v>
      </c>
      <c r="B103" s="82">
        <f>SUM(B104:B115)</f>
        <v>21068267.373955723</v>
      </c>
      <c r="C103" s="82">
        <f t="shared" ref="C103:H103" si="4">SUM(C104:C115)</f>
        <v>9926135.8300000001</v>
      </c>
      <c r="D103" s="82">
        <f t="shared" si="4"/>
        <v>1221926</v>
      </c>
      <c r="E103" s="82">
        <f t="shared" si="4"/>
        <v>178924.58395572001</v>
      </c>
      <c r="F103" s="82">
        <f t="shared" si="4"/>
        <v>101998.45999999999</v>
      </c>
      <c r="G103" s="82">
        <f t="shared" si="4"/>
        <v>536288.13000000012</v>
      </c>
      <c r="H103" s="82">
        <f t="shared" si="4"/>
        <v>9102994.370000001</v>
      </c>
    </row>
    <row r="104" spans="1:8" ht="18.600000000000001" customHeight="1" x14ac:dyDescent="0.2">
      <c r="A104" s="83" t="s">
        <v>124</v>
      </c>
      <c r="B104" s="82">
        <f>SUM(C104:H104)</f>
        <v>1645557.32342272</v>
      </c>
      <c r="C104" s="84">
        <v>741557.2</v>
      </c>
      <c r="D104" s="84">
        <v>112736</v>
      </c>
      <c r="E104" s="84">
        <v>14842.51342272</v>
      </c>
      <c r="F104" s="84">
        <v>8737.75</v>
      </c>
      <c r="G104" s="84">
        <v>41625.85</v>
      </c>
      <c r="H104" s="84">
        <v>726058.01</v>
      </c>
    </row>
    <row r="105" spans="1:8" ht="18.600000000000001" customHeight="1" x14ac:dyDescent="0.2">
      <c r="A105" s="83" t="s">
        <v>125</v>
      </c>
      <c r="B105" s="82">
        <f t="shared" ref="B105:B115" si="5">SUM(C105:H105)</f>
        <v>1634091.7128095599</v>
      </c>
      <c r="C105" s="84">
        <v>724378.67</v>
      </c>
      <c r="D105" s="84">
        <v>119993</v>
      </c>
      <c r="E105" s="84">
        <v>13046.942809560001</v>
      </c>
      <c r="F105" s="84">
        <v>8022.07</v>
      </c>
      <c r="G105" s="84">
        <v>42181.39</v>
      </c>
      <c r="H105" s="84">
        <v>726469.64</v>
      </c>
    </row>
    <row r="106" spans="1:8" ht="18.600000000000001" customHeight="1" x14ac:dyDescent="0.2">
      <c r="A106" s="83" t="s">
        <v>126</v>
      </c>
      <c r="B106" s="82">
        <f t="shared" si="5"/>
        <v>1803601.3419331601</v>
      </c>
      <c r="C106" s="84">
        <v>850973.67</v>
      </c>
      <c r="D106" s="84">
        <v>129901</v>
      </c>
      <c r="E106" s="84">
        <v>15065.711933159999</v>
      </c>
      <c r="F106" s="84">
        <v>8265.56</v>
      </c>
      <c r="G106" s="84">
        <v>43228.49</v>
      </c>
      <c r="H106" s="84">
        <v>756166.91</v>
      </c>
    </row>
    <row r="107" spans="1:8" ht="18.600000000000001" customHeight="1" x14ac:dyDescent="0.2">
      <c r="A107" s="83" t="s">
        <v>127</v>
      </c>
      <c r="B107" s="82">
        <f t="shared" si="5"/>
        <v>1712545.5422799198</v>
      </c>
      <c r="C107" s="84">
        <v>772646.96</v>
      </c>
      <c r="D107" s="84">
        <v>115288</v>
      </c>
      <c r="E107" s="84">
        <v>19420.67227992</v>
      </c>
      <c r="F107" s="84">
        <v>8290.2199999999993</v>
      </c>
      <c r="G107" s="84">
        <v>44838.87</v>
      </c>
      <c r="H107" s="84">
        <v>752060.82</v>
      </c>
    </row>
    <row r="108" spans="1:8" ht="18.600000000000001" customHeight="1" x14ac:dyDescent="0.2">
      <c r="A108" s="83" t="s">
        <v>128</v>
      </c>
      <c r="B108" s="82">
        <f t="shared" si="5"/>
        <v>1799078.1982549601</v>
      </c>
      <c r="C108" s="84">
        <v>846973.6</v>
      </c>
      <c r="D108" s="84">
        <v>112208</v>
      </c>
      <c r="E108" s="84">
        <v>21134.188254959998</v>
      </c>
      <c r="F108" s="84">
        <v>8520.8799999999992</v>
      </c>
      <c r="G108" s="84">
        <v>45570.18</v>
      </c>
      <c r="H108" s="84">
        <v>764671.35</v>
      </c>
    </row>
    <row r="109" spans="1:8" ht="18.600000000000001" customHeight="1" x14ac:dyDescent="0.2">
      <c r="A109" s="83" t="s">
        <v>129</v>
      </c>
      <c r="B109" s="82">
        <f t="shared" si="5"/>
        <v>1771265.5762868</v>
      </c>
      <c r="C109" s="84">
        <v>816321.15</v>
      </c>
      <c r="D109" s="84">
        <v>116896</v>
      </c>
      <c r="E109" s="84">
        <v>14769.276286800001</v>
      </c>
      <c r="F109" s="84">
        <v>8286.69</v>
      </c>
      <c r="G109" s="84">
        <v>44949.82</v>
      </c>
      <c r="H109" s="84">
        <v>770042.64</v>
      </c>
    </row>
    <row r="110" spans="1:8" ht="18.600000000000001" customHeight="1" x14ac:dyDescent="0.2">
      <c r="A110" s="83" t="s">
        <v>130</v>
      </c>
      <c r="B110" s="82">
        <f t="shared" si="5"/>
        <v>1745460.3706672001</v>
      </c>
      <c r="C110" s="84">
        <v>803000.55</v>
      </c>
      <c r="D110" s="84">
        <v>121849</v>
      </c>
      <c r="E110" s="84">
        <v>13736.790667199999</v>
      </c>
      <c r="F110" s="84">
        <v>8319.25</v>
      </c>
      <c r="G110" s="84">
        <v>43884.78</v>
      </c>
      <c r="H110" s="84">
        <v>754670</v>
      </c>
    </row>
    <row r="111" spans="1:8" ht="18.600000000000001" customHeight="1" x14ac:dyDescent="0.2">
      <c r="A111" s="83" t="s">
        <v>131</v>
      </c>
      <c r="B111" s="82">
        <f t="shared" si="5"/>
        <v>1738038.44168904</v>
      </c>
      <c r="C111" s="84">
        <v>888791.03</v>
      </c>
      <c r="D111" s="84">
        <v>12368</v>
      </c>
      <c r="E111" s="84">
        <v>14731.101689040001</v>
      </c>
      <c r="F111" s="84">
        <v>8681.86</v>
      </c>
      <c r="G111" s="84">
        <v>44267.45</v>
      </c>
      <c r="H111" s="84">
        <v>769199</v>
      </c>
    </row>
    <row r="112" spans="1:8" ht="18.600000000000001" customHeight="1" x14ac:dyDescent="0.2">
      <c r="A112" s="83" t="s">
        <v>132</v>
      </c>
      <c r="B112" s="82">
        <f t="shared" si="5"/>
        <v>1835965.8525831599</v>
      </c>
      <c r="C112" s="84">
        <v>876715</v>
      </c>
      <c r="D112" s="84">
        <v>122421</v>
      </c>
      <c r="E112" s="84">
        <v>12502.25258316</v>
      </c>
      <c r="F112" s="84">
        <v>8637.0300000000007</v>
      </c>
      <c r="G112" s="84">
        <v>45839.57</v>
      </c>
      <c r="H112" s="84">
        <v>769851</v>
      </c>
    </row>
    <row r="113" spans="1:8" ht="18.600000000000001" customHeight="1" x14ac:dyDescent="0.2">
      <c r="A113" s="83" t="s">
        <v>133</v>
      </c>
      <c r="B113" s="82">
        <f t="shared" si="5"/>
        <v>1686387.4440291999</v>
      </c>
      <c r="C113" s="84">
        <v>831629</v>
      </c>
      <c r="D113" s="84">
        <v>12171</v>
      </c>
      <c r="E113" s="84">
        <v>12975.134029199999</v>
      </c>
      <c r="F113" s="84">
        <v>8612.5300000000007</v>
      </c>
      <c r="G113" s="84">
        <v>47500.78</v>
      </c>
      <c r="H113" s="84">
        <v>773499</v>
      </c>
    </row>
    <row r="114" spans="1:8" ht="18.600000000000001" customHeight="1" x14ac:dyDescent="0.2">
      <c r="A114" s="83" t="s">
        <v>134</v>
      </c>
      <c r="B114" s="82">
        <f t="shared" si="5"/>
        <v>1808639.63</v>
      </c>
      <c r="C114" s="84">
        <v>847987</v>
      </c>
      <c r="D114" s="84">
        <v>122702</v>
      </c>
      <c r="E114" s="84">
        <v>13500</v>
      </c>
      <c r="F114" s="84">
        <v>8886.36</v>
      </c>
      <c r="G114" s="84">
        <v>46272.27</v>
      </c>
      <c r="H114" s="84">
        <v>769292</v>
      </c>
    </row>
    <row r="115" spans="1:8" ht="18.600000000000001" customHeight="1" x14ac:dyDescent="0.2">
      <c r="A115" s="83" t="s">
        <v>135</v>
      </c>
      <c r="B115" s="82">
        <f t="shared" si="5"/>
        <v>1887635.94</v>
      </c>
      <c r="C115" s="84">
        <v>925162</v>
      </c>
      <c r="D115" s="84">
        <v>123393</v>
      </c>
      <c r="E115" s="84">
        <v>13200</v>
      </c>
      <c r="F115" s="84">
        <v>8738.26</v>
      </c>
      <c r="G115" s="84">
        <v>46128.68</v>
      </c>
      <c r="H115" s="84">
        <v>771014</v>
      </c>
    </row>
    <row r="116" spans="1:8" ht="5.0999999999999996" customHeight="1" x14ac:dyDescent="0.2">
      <c r="A116" s="86"/>
      <c r="B116" s="87"/>
      <c r="C116" s="93"/>
      <c r="D116" s="93"/>
      <c r="E116" s="93"/>
      <c r="F116" s="93"/>
      <c r="G116" s="93"/>
      <c r="H116" s="93"/>
    </row>
    <row r="117" spans="1:8" x14ac:dyDescent="0.2">
      <c r="A117" s="315"/>
      <c r="B117" s="336"/>
      <c r="C117" s="90"/>
      <c r="D117" s="90"/>
      <c r="E117" s="90"/>
      <c r="F117" s="90"/>
      <c r="G117" s="90"/>
      <c r="H117" s="91" t="s">
        <v>136</v>
      </c>
    </row>
    <row r="118" spans="1:8" ht="11.1" customHeight="1" x14ac:dyDescent="0.2">
      <c r="A118" s="96"/>
      <c r="H118" s="91"/>
    </row>
    <row r="119" spans="1:8" ht="11.1" customHeight="1" x14ac:dyDescent="0.2"/>
    <row r="121" spans="1:8" ht="14.1" customHeight="1" x14ac:dyDescent="0.2">
      <c r="A121" s="439" t="str">
        <f>A46</f>
        <v>18.7  PUNO: VENTA DE AGUA POTABLE POR LOCALIDADES, SEGÚN MES, 2021 - 2024</v>
      </c>
      <c r="B121" s="439"/>
      <c r="C121" s="439"/>
      <c r="D121" s="439"/>
      <c r="E121" s="439"/>
      <c r="F121" s="439"/>
      <c r="G121" s="439"/>
      <c r="H121" s="439"/>
    </row>
    <row r="122" spans="1:8" ht="11.1" customHeight="1" x14ac:dyDescent="0.2">
      <c r="A122" s="74" t="s">
        <v>118</v>
      </c>
      <c r="B122" s="72"/>
      <c r="C122" s="72"/>
      <c r="D122" s="72"/>
      <c r="E122" s="72"/>
      <c r="F122" s="72"/>
      <c r="G122" s="440"/>
      <c r="H122" s="440"/>
    </row>
    <row r="123" spans="1:8" ht="2.25" hidden="1" customHeight="1" x14ac:dyDescent="0.2">
      <c r="A123" s="74"/>
      <c r="B123" s="75"/>
      <c r="C123" s="75"/>
      <c r="D123" s="75"/>
      <c r="E123" s="75"/>
      <c r="F123" s="75"/>
    </row>
    <row r="124" spans="1:8" ht="9" customHeight="1" x14ac:dyDescent="0.2">
      <c r="A124" s="74"/>
      <c r="B124" s="75"/>
      <c r="C124" s="75"/>
      <c r="D124" s="75"/>
      <c r="E124" s="75"/>
      <c r="F124" s="75"/>
      <c r="G124" s="440" t="s">
        <v>154</v>
      </c>
      <c r="H124" s="440"/>
    </row>
    <row r="125" spans="1:8" ht="14.25" customHeight="1" x14ac:dyDescent="0.2">
      <c r="A125" s="441" t="s">
        <v>143</v>
      </c>
      <c r="B125" s="443" t="s">
        <v>119</v>
      </c>
      <c r="C125" s="444"/>
      <c r="D125" s="444"/>
      <c r="E125" s="444"/>
      <c r="F125" s="444"/>
      <c r="G125" s="444"/>
      <c r="H125" s="444"/>
    </row>
    <row r="126" spans="1:8" ht="14.25" customHeight="1" x14ac:dyDescent="0.2">
      <c r="A126" s="442"/>
      <c r="B126" s="77" t="s">
        <v>0</v>
      </c>
      <c r="C126" s="78" t="s">
        <v>1</v>
      </c>
      <c r="D126" s="78" t="s">
        <v>121</v>
      </c>
      <c r="E126" s="78" t="s">
        <v>122</v>
      </c>
      <c r="F126" s="78" t="s">
        <v>140</v>
      </c>
      <c r="G126" s="78" t="s">
        <v>3</v>
      </c>
      <c r="H126" s="79" t="s">
        <v>123</v>
      </c>
    </row>
    <row r="127" spans="1:8" ht="5.0999999999999996" customHeight="1" x14ac:dyDescent="0.2">
      <c r="A127" s="319"/>
      <c r="B127" s="97"/>
      <c r="C127" s="97"/>
      <c r="D127" s="97"/>
      <c r="E127" s="97"/>
      <c r="F127" s="97"/>
      <c r="G127" s="97"/>
      <c r="H127" s="97"/>
    </row>
    <row r="128" spans="1:8" ht="18.600000000000001" customHeight="1" x14ac:dyDescent="0.2">
      <c r="A128" s="80">
        <v>2024</v>
      </c>
      <c r="B128" s="81"/>
      <c r="C128" s="81"/>
      <c r="D128" s="81"/>
      <c r="E128" s="81"/>
      <c r="F128" s="81"/>
      <c r="G128" s="81"/>
      <c r="H128" s="81"/>
    </row>
    <row r="129" spans="1:8" ht="18.600000000000001" customHeight="1" x14ac:dyDescent="0.2">
      <c r="A129" s="80" t="s">
        <v>0</v>
      </c>
      <c r="B129" s="82">
        <f>SUM(B130:B141)</f>
        <v>15179075.299999999</v>
      </c>
      <c r="C129" s="82">
        <f>SUM(C130:C141)</f>
        <v>7374983</v>
      </c>
      <c r="D129" s="82">
        <f>SUM(D130:D141)</f>
        <v>1020356</v>
      </c>
      <c r="E129" s="82">
        <f>SUM(E130:E141)</f>
        <v>126540</v>
      </c>
      <c r="F129" s="82">
        <f t="shared" ref="F129:H129" si="6">SUM(F130:F141)</f>
        <v>74410.7</v>
      </c>
      <c r="G129" s="82">
        <f t="shared" si="6"/>
        <v>365105.60000000003</v>
      </c>
      <c r="H129" s="82">
        <f t="shared" si="6"/>
        <v>6217680</v>
      </c>
    </row>
    <row r="130" spans="1:8" ht="18.600000000000001" customHeight="1" x14ac:dyDescent="0.2">
      <c r="A130" s="83" t="s">
        <v>124</v>
      </c>
      <c r="B130" s="82">
        <f>SUM(C130:H130)</f>
        <v>1881309.1</v>
      </c>
      <c r="C130" s="84">
        <v>915603</v>
      </c>
      <c r="D130" s="84">
        <v>121890</v>
      </c>
      <c r="E130" s="84">
        <v>15352</v>
      </c>
      <c r="F130" s="84">
        <v>8834.58</v>
      </c>
      <c r="G130" s="84">
        <v>47306.52</v>
      </c>
      <c r="H130" s="84">
        <v>772323</v>
      </c>
    </row>
    <row r="131" spans="1:8" ht="18.600000000000001" customHeight="1" x14ac:dyDescent="0.2">
      <c r="A131" s="83" t="s">
        <v>125</v>
      </c>
      <c r="B131" s="82">
        <f t="shared" ref="B131:B137" si="7">SUM(C131:H131)</f>
        <v>1831184.16</v>
      </c>
      <c r="C131" s="84">
        <v>870343</v>
      </c>
      <c r="D131" s="84">
        <v>118420</v>
      </c>
      <c r="E131" s="84">
        <v>15598</v>
      </c>
      <c r="F131" s="84">
        <v>8764.9699999999993</v>
      </c>
      <c r="G131" s="84">
        <v>44583.19</v>
      </c>
      <c r="H131" s="84">
        <v>773475</v>
      </c>
    </row>
    <row r="132" spans="1:8" ht="18.600000000000001" customHeight="1" x14ac:dyDescent="0.2">
      <c r="A132" s="83" t="s">
        <v>126</v>
      </c>
      <c r="B132" s="82">
        <f t="shared" si="7"/>
        <v>1776847.45</v>
      </c>
      <c r="C132" s="84">
        <v>820818</v>
      </c>
      <c r="D132" s="84">
        <v>131020</v>
      </c>
      <c r="E132" s="84">
        <v>15850</v>
      </c>
      <c r="F132" s="84">
        <v>9129.1</v>
      </c>
      <c r="G132" s="84">
        <v>45203.35</v>
      </c>
      <c r="H132" s="84">
        <v>754827</v>
      </c>
    </row>
    <row r="133" spans="1:8" ht="18.600000000000001" customHeight="1" x14ac:dyDescent="0.2">
      <c r="A133" s="83" t="s">
        <v>127</v>
      </c>
      <c r="B133" s="82">
        <f t="shared" si="7"/>
        <v>1955443.14</v>
      </c>
      <c r="C133" s="84">
        <v>975552</v>
      </c>
      <c r="D133" s="84">
        <v>123506</v>
      </c>
      <c r="E133" s="84">
        <v>16093</v>
      </c>
      <c r="F133" s="84">
        <v>9168.64</v>
      </c>
      <c r="G133" s="84">
        <v>46607.5</v>
      </c>
      <c r="H133" s="84">
        <v>784516</v>
      </c>
    </row>
    <row r="134" spans="1:8" ht="18.600000000000001" customHeight="1" x14ac:dyDescent="0.2">
      <c r="A134" s="83" t="s">
        <v>128</v>
      </c>
      <c r="B134" s="82">
        <f t="shared" si="7"/>
        <v>1903228.03</v>
      </c>
      <c r="C134" s="84">
        <v>923987</v>
      </c>
      <c r="D134" s="84">
        <v>134057</v>
      </c>
      <c r="E134" s="84">
        <v>15642</v>
      </c>
      <c r="F134" s="84">
        <v>9195.1</v>
      </c>
      <c r="G134" s="84">
        <v>45732.93</v>
      </c>
      <c r="H134" s="84">
        <v>774614</v>
      </c>
    </row>
    <row r="135" spans="1:8" ht="18.600000000000001" customHeight="1" x14ac:dyDescent="0.2">
      <c r="A135" s="83" t="s">
        <v>129</v>
      </c>
      <c r="B135" s="82">
        <f t="shared" si="7"/>
        <v>1921686.58</v>
      </c>
      <c r="C135" s="84">
        <v>933508</v>
      </c>
      <c r="D135" s="84">
        <v>130102</v>
      </c>
      <c r="E135" s="84">
        <v>15817</v>
      </c>
      <c r="F135" s="84">
        <v>9461.57</v>
      </c>
      <c r="G135" s="84">
        <v>46904.01</v>
      </c>
      <c r="H135" s="84">
        <v>785894</v>
      </c>
    </row>
    <row r="136" spans="1:8" ht="18.600000000000001" customHeight="1" x14ac:dyDescent="0.2">
      <c r="A136" s="83" t="s">
        <v>130</v>
      </c>
      <c r="B136" s="82">
        <f t="shared" si="7"/>
        <v>1932550.82</v>
      </c>
      <c r="C136" s="84">
        <v>952970</v>
      </c>
      <c r="D136" s="84">
        <v>130211</v>
      </c>
      <c r="E136" s="84">
        <v>16005</v>
      </c>
      <c r="F136" s="84">
        <v>9746.5400000000009</v>
      </c>
      <c r="G136" s="84">
        <v>44731.28</v>
      </c>
      <c r="H136" s="84">
        <v>778887</v>
      </c>
    </row>
    <row r="137" spans="1:8" ht="18.600000000000001" customHeight="1" x14ac:dyDescent="0.2">
      <c r="A137" s="83" t="s">
        <v>131</v>
      </c>
      <c r="B137" s="82">
        <f t="shared" si="7"/>
        <v>1976826.02</v>
      </c>
      <c r="C137" s="84">
        <v>982202</v>
      </c>
      <c r="D137" s="84">
        <v>131150</v>
      </c>
      <c r="E137" s="84">
        <v>16183</v>
      </c>
      <c r="F137" s="84">
        <v>10110.200000000001</v>
      </c>
      <c r="G137" s="84">
        <v>44036.82</v>
      </c>
      <c r="H137" s="84">
        <v>793144</v>
      </c>
    </row>
    <row r="138" spans="1:8" ht="18.600000000000001" customHeight="1" x14ac:dyDescent="0.2">
      <c r="A138" s="83" t="s">
        <v>132</v>
      </c>
      <c r="B138" s="82" t="s">
        <v>48</v>
      </c>
      <c r="C138" s="84" t="s">
        <v>48</v>
      </c>
      <c r="D138" s="84" t="s">
        <v>48</v>
      </c>
      <c r="E138" s="84" t="s">
        <v>48</v>
      </c>
      <c r="F138" s="84" t="s">
        <v>48</v>
      </c>
      <c r="G138" s="84" t="s">
        <v>48</v>
      </c>
      <c r="H138" s="84" t="s">
        <v>48</v>
      </c>
    </row>
    <row r="139" spans="1:8" ht="18.600000000000001" customHeight="1" x14ac:dyDescent="0.2">
      <c r="A139" s="83" t="s">
        <v>133</v>
      </c>
      <c r="B139" s="82" t="s">
        <v>48</v>
      </c>
      <c r="C139" s="84" t="s">
        <v>48</v>
      </c>
      <c r="D139" s="84" t="s">
        <v>48</v>
      </c>
      <c r="E139" s="84" t="s">
        <v>48</v>
      </c>
      <c r="F139" s="84" t="s">
        <v>48</v>
      </c>
      <c r="G139" s="84" t="s">
        <v>48</v>
      </c>
      <c r="H139" s="84" t="s">
        <v>48</v>
      </c>
    </row>
    <row r="140" spans="1:8" ht="18.600000000000001" customHeight="1" x14ac:dyDescent="0.2">
      <c r="A140" s="83" t="s">
        <v>134</v>
      </c>
      <c r="B140" s="82" t="s">
        <v>48</v>
      </c>
      <c r="C140" s="84" t="s">
        <v>48</v>
      </c>
      <c r="D140" s="84" t="s">
        <v>48</v>
      </c>
      <c r="E140" s="84" t="s">
        <v>48</v>
      </c>
      <c r="F140" s="84" t="s">
        <v>48</v>
      </c>
      <c r="G140" s="84" t="s">
        <v>48</v>
      </c>
      <c r="H140" s="84" t="s">
        <v>48</v>
      </c>
    </row>
    <row r="141" spans="1:8" ht="18.600000000000001" customHeight="1" x14ac:dyDescent="0.2">
      <c r="A141" s="83" t="s">
        <v>135</v>
      </c>
      <c r="B141" s="82" t="s">
        <v>48</v>
      </c>
      <c r="C141" s="84" t="s">
        <v>48</v>
      </c>
      <c r="D141" s="84" t="s">
        <v>48</v>
      </c>
      <c r="E141" s="84" t="s">
        <v>48</v>
      </c>
      <c r="F141" s="84" t="s">
        <v>48</v>
      </c>
      <c r="G141" s="84" t="s">
        <v>48</v>
      </c>
      <c r="H141" s="84" t="s">
        <v>48</v>
      </c>
    </row>
    <row r="142" spans="1:8" ht="5.0999999999999996" customHeight="1" x14ac:dyDescent="0.2">
      <c r="A142" s="86"/>
      <c r="B142" s="87"/>
      <c r="C142" s="93"/>
      <c r="D142" s="93"/>
      <c r="E142" s="93"/>
      <c r="F142" s="93"/>
      <c r="G142" s="93"/>
      <c r="H142" s="93"/>
    </row>
    <row r="143" spans="1:8" x14ac:dyDescent="0.2">
      <c r="A143" s="230" t="s">
        <v>141</v>
      </c>
      <c r="B143" s="90"/>
      <c r="C143" s="90"/>
      <c r="D143" s="90"/>
      <c r="E143" s="90"/>
      <c r="F143" s="90"/>
      <c r="G143" s="90"/>
      <c r="H143" s="91"/>
    </row>
    <row r="144" spans="1:8" ht="5.0999999999999996" hidden="1" customHeight="1" x14ac:dyDescent="0.2">
      <c r="A144" s="315"/>
      <c r="B144" s="90"/>
      <c r="C144" s="90"/>
      <c r="D144" s="90"/>
      <c r="E144" s="90"/>
      <c r="F144" s="90"/>
      <c r="G144" s="90"/>
      <c r="H144" s="91"/>
    </row>
    <row r="145" spans="1:1" x14ac:dyDescent="0.2">
      <c r="A145" s="96" t="s">
        <v>137</v>
      </c>
    </row>
  </sheetData>
  <mergeCells count="25">
    <mergeCell ref="A125:A126"/>
    <mergeCell ref="B125:H125"/>
    <mergeCell ref="A1:H1"/>
    <mergeCell ref="A73:A74"/>
    <mergeCell ref="B73:H73"/>
    <mergeCell ref="A25:A26"/>
    <mergeCell ref="B25:H25"/>
    <mergeCell ref="G47:H47"/>
    <mergeCell ref="A49:A50"/>
    <mergeCell ref="B49:H49"/>
    <mergeCell ref="G2:H2"/>
    <mergeCell ref="A3:A4"/>
    <mergeCell ref="B3:H3"/>
    <mergeCell ref="G24:H24"/>
    <mergeCell ref="G70:H70"/>
    <mergeCell ref="A23:H23"/>
    <mergeCell ref="A46:H46"/>
    <mergeCell ref="A69:H69"/>
    <mergeCell ref="G124:H124"/>
    <mergeCell ref="G122:H122"/>
    <mergeCell ref="A121:H121"/>
    <mergeCell ref="G96:H96"/>
    <mergeCell ref="A99:A100"/>
    <mergeCell ref="B99:H99"/>
    <mergeCell ref="A95:H9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M135"/>
  <sheetViews>
    <sheetView topLeftCell="A45" zoomScaleNormal="100" workbookViewId="0">
      <selection activeCell="A45" sqref="A45:H45"/>
    </sheetView>
  </sheetViews>
  <sheetFormatPr baseColWidth="10" defaultRowHeight="12.75" x14ac:dyDescent="0.2"/>
  <cols>
    <col min="1" max="1" width="10.7109375" style="92" customWidth="1"/>
    <col min="2" max="8" width="10.42578125" style="92" customWidth="1"/>
    <col min="9" max="16384" width="11.42578125" style="92"/>
  </cols>
  <sheetData>
    <row r="1" spans="1:8" s="73" customFormat="1" ht="17.25" hidden="1" customHeight="1" x14ac:dyDescent="0.2">
      <c r="A1" s="439" t="s">
        <v>187</v>
      </c>
      <c r="B1" s="439"/>
      <c r="C1" s="439"/>
      <c r="D1" s="439"/>
      <c r="E1" s="439"/>
      <c r="F1" s="439"/>
      <c r="G1" s="439"/>
      <c r="H1" s="439"/>
    </row>
    <row r="2" spans="1:8" s="73" customFormat="1" ht="15.75" hidden="1" customHeight="1" x14ac:dyDescent="0.2">
      <c r="A2" s="74" t="s">
        <v>118</v>
      </c>
    </row>
    <row r="3" spans="1:8" s="76" customFormat="1" ht="15" hidden="1" customHeight="1" x14ac:dyDescent="0.2">
      <c r="A3" s="441" t="s">
        <v>143</v>
      </c>
      <c r="B3" s="444" t="s">
        <v>120</v>
      </c>
      <c r="C3" s="444"/>
      <c r="D3" s="444"/>
      <c r="E3" s="444"/>
      <c r="F3" s="444"/>
      <c r="G3" s="444"/>
      <c r="H3" s="444"/>
    </row>
    <row r="4" spans="1:8" s="76" customFormat="1" ht="15" hidden="1" customHeight="1" x14ac:dyDescent="0.2">
      <c r="A4" s="442"/>
      <c r="B4" s="79" t="s">
        <v>0</v>
      </c>
      <c r="C4" s="78" t="s">
        <v>1</v>
      </c>
      <c r="D4" s="78" t="s">
        <v>121</v>
      </c>
      <c r="E4" s="78" t="s">
        <v>122</v>
      </c>
      <c r="F4" s="78" t="s">
        <v>140</v>
      </c>
      <c r="G4" s="78" t="s">
        <v>3</v>
      </c>
      <c r="H4" s="78" t="s">
        <v>123</v>
      </c>
    </row>
    <row r="5" spans="1:8" s="76" customFormat="1" ht="17.100000000000001" hidden="1" customHeight="1" x14ac:dyDescent="0.2">
      <c r="A5" s="80">
        <v>2019</v>
      </c>
      <c r="B5" s="97"/>
      <c r="C5" s="97"/>
      <c r="D5" s="97"/>
      <c r="E5" s="97"/>
      <c r="F5" s="97"/>
      <c r="G5" s="97"/>
      <c r="H5" s="97"/>
    </row>
    <row r="6" spans="1:8" s="76" customFormat="1" ht="17.100000000000001" hidden="1" customHeight="1" x14ac:dyDescent="0.2">
      <c r="A6" s="80" t="s">
        <v>0</v>
      </c>
      <c r="B6" s="82">
        <v>5619916.5800000001</v>
      </c>
      <c r="C6" s="82">
        <v>2671158</v>
      </c>
      <c r="D6" s="82">
        <v>368876</v>
      </c>
      <c r="E6" s="82">
        <v>36852</v>
      </c>
      <c r="F6" s="82">
        <v>27410</v>
      </c>
      <c r="G6" s="82">
        <v>107749.65</v>
      </c>
      <c r="H6" s="82">
        <v>2407870.9300000006</v>
      </c>
    </row>
    <row r="7" spans="1:8" s="76" customFormat="1" ht="18.75" hidden="1" customHeight="1" x14ac:dyDescent="0.2">
      <c r="A7" s="83" t="s">
        <v>124</v>
      </c>
      <c r="B7" s="82">
        <v>484024.47</v>
      </c>
      <c r="C7" s="84">
        <v>237187</v>
      </c>
      <c r="D7" s="84">
        <v>29070</v>
      </c>
      <c r="E7" s="84">
        <v>3000</v>
      </c>
      <c r="F7" s="84">
        <v>2287</v>
      </c>
      <c r="G7" s="84">
        <v>8997.11</v>
      </c>
      <c r="H7" s="84">
        <v>203483.36000000002</v>
      </c>
    </row>
    <row r="8" spans="1:8" s="76" customFormat="1" ht="18.75" hidden="1" customHeight="1" x14ac:dyDescent="0.2">
      <c r="A8" s="83" t="s">
        <v>125</v>
      </c>
      <c r="B8" s="82">
        <v>446053.47</v>
      </c>
      <c r="C8" s="84">
        <v>209240</v>
      </c>
      <c r="D8" s="84">
        <v>28410</v>
      </c>
      <c r="E8" s="84">
        <v>2994</v>
      </c>
      <c r="F8" s="84">
        <v>2288</v>
      </c>
      <c r="G8" s="84">
        <v>8603.82</v>
      </c>
      <c r="H8" s="84">
        <v>194517.65</v>
      </c>
    </row>
    <row r="9" spans="1:8" s="76" customFormat="1" ht="18.75" hidden="1" customHeight="1" x14ac:dyDescent="0.2">
      <c r="A9" s="83" t="s">
        <v>126</v>
      </c>
      <c r="B9" s="82">
        <v>447886.44</v>
      </c>
      <c r="C9" s="84">
        <v>205788</v>
      </c>
      <c r="D9" s="84">
        <v>29147</v>
      </c>
      <c r="E9" s="84">
        <v>3023</v>
      </c>
      <c r="F9" s="84">
        <v>2202</v>
      </c>
      <c r="G9" s="84">
        <v>8879.2800000000007</v>
      </c>
      <c r="H9" s="84">
        <v>198847.16</v>
      </c>
    </row>
    <row r="10" spans="1:8" s="76" customFormat="1" ht="18.75" hidden="1" customHeight="1" x14ac:dyDescent="0.2">
      <c r="A10" s="83" t="s">
        <v>127</v>
      </c>
      <c r="B10" s="82">
        <v>462097.51</v>
      </c>
      <c r="C10" s="84">
        <v>216705</v>
      </c>
      <c r="D10" s="84">
        <v>30564</v>
      </c>
      <c r="E10" s="84">
        <v>3039</v>
      </c>
      <c r="F10" s="84">
        <v>2251</v>
      </c>
      <c r="G10" s="84">
        <v>9054.1299999999992</v>
      </c>
      <c r="H10" s="84">
        <v>200484.38</v>
      </c>
    </row>
    <row r="11" spans="1:8" s="76" customFormat="1" ht="18.75" hidden="1" customHeight="1" x14ac:dyDescent="0.2">
      <c r="A11" s="83" t="s">
        <v>128</v>
      </c>
      <c r="B11" s="82">
        <v>479239.02</v>
      </c>
      <c r="C11" s="84">
        <v>235068</v>
      </c>
      <c r="D11" s="84">
        <v>30566</v>
      </c>
      <c r="E11" s="84">
        <v>3062</v>
      </c>
      <c r="F11" s="84">
        <v>2326</v>
      </c>
      <c r="G11" s="84">
        <v>9124.4699999999993</v>
      </c>
      <c r="H11" s="84">
        <v>199092.55000000002</v>
      </c>
    </row>
    <row r="12" spans="1:8" s="76" customFormat="1" ht="18.75" hidden="1" customHeight="1" x14ac:dyDescent="0.2">
      <c r="A12" s="83" t="s">
        <v>129</v>
      </c>
      <c r="B12" s="82">
        <v>451209.2</v>
      </c>
      <c r="C12" s="84">
        <v>218331</v>
      </c>
      <c r="D12" s="84">
        <v>32278</v>
      </c>
      <c r="E12" s="84">
        <v>3044</v>
      </c>
      <c r="F12" s="84">
        <v>2261</v>
      </c>
      <c r="G12" s="84">
        <v>9092.8799999999992</v>
      </c>
      <c r="H12" s="84">
        <v>186202.32</v>
      </c>
    </row>
    <row r="13" spans="1:8" s="76" customFormat="1" ht="18.75" hidden="1" customHeight="1" x14ac:dyDescent="0.2">
      <c r="A13" s="83" t="s">
        <v>130</v>
      </c>
      <c r="B13" s="82">
        <v>467982.19</v>
      </c>
      <c r="C13" s="84">
        <v>222716</v>
      </c>
      <c r="D13" s="84">
        <v>31281</v>
      </c>
      <c r="E13" s="84">
        <v>2955</v>
      </c>
      <c r="F13" s="84">
        <v>2275</v>
      </c>
      <c r="G13" s="84">
        <v>8949.31</v>
      </c>
      <c r="H13" s="84">
        <v>199805.88</v>
      </c>
    </row>
    <row r="14" spans="1:8" s="76" customFormat="1" ht="18.75" hidden="1" customHeight="1" x14ac:dyDescent="0.2">
      <c r="A14" s="83" t="s">
        <v>131</v>
      </c>
      <c r="B14" s="82">
        <v>473006.81</v>
      </c>
      <c r="C14" s="84">
        <v>226891</v>
      </c>
      <c r="D14" s="84">
        <v>33062</v>
      </c>
      <c r="E14" s="84">
        <v>3031</v>
      </c>
      <c r="F14" s="84">
        <v>2331</v>
      </c>
      <c r="G14" s="84">
        <v>8847.83</v>
      </c>
      <c r="H14" s="84">
        <v>198843.97999999998</v>
      </c>
    </row>
    <row r="15" spans="1:8" s="76" customFormat="1" ht="18.75" hidden="1" customHeight="1" x14ac:dyDescent="0.2">
      <c r="A15" s="83" t="s">
        <v>132</v>
      </c>
      <c r="B15" s="82">
        <v>476247.72</v>
      </c>
      <c r="C15" s="84">
        <v>226463</v>
      </c>
      <c r="D15" s="84">
        <v>31384</v>
      </c>
      <c r="E15" s="84">
        <v>3094</v>
      </c>
      <c r="F15" s="84">
        <v>2290</v>
      </c>
      <c r="G15" s="84">
        <v>8926.4699999999993</v>
      </c>
      <c r="H15" s="84">
        <v>204090.25</v>
      </c>
    </row>
    <row r="16" spans="1:8" s="76" customFormat="1" ht="18.75" hidden="1" customHeight="1" x14ac:dyDescent="0.2">
      <c r="A16" s="83" t="s">
        <v>133</v>
      </c>
      <c r="B16" s="82">
        <v>481995.12</v>
      </c>
      <c r="C16" s="84">
        <v>228929</v>
      </c>
      <c r="D16" s="84">
        <v>32006</v>
      </c>
      <c r="E16" s="84">
        <v>3107</v>
      </c>
      <c r="F16" s="84">
        <v>2295</v>
      </c>
      <c r="G16" s="84">
        <v>9169.07</v>
      </c>
      <c r="H16" s="84">
        <v>206489.05000000002</v>
      </c>
    </row>
    <row r="17" spans="1:8" s="76" customFormat="1" ht="18.75" hidden="1" customHeight="1" x14ac:dyDescent="0.2">
      <c r="A17" s="83" t="s">
        <v>134</v>
      </c>
      <c r="B17" s="82">
        <v>482388.49</v>
      </c>
      <c r="C17" s="84">
        <v>229832</v>
      </c>
      <c r="D17" s="84">
        <v>31480</v>
      </c>
      <c r="E17" s="84">
        <v>3252</v>
      </c>
      <c r="F17" s="84">
        <v>2304</v>
      </c>
      <c r="G17" s="84">
        <v>9102.0300000000007</v>
      </c>
      <c r="H17" s="84">
        <v>206418.46</v>
      </c>
    </row>
    <row r="18" spans="1:8" s="76" customFormat="1" ht="18.75" hidden="1" customHeight="1" x14ac:dyDescent="0.2">
      <c r="A18" s="83" t="s">
        <v>135</v>
      </c>
      <c r="B18" s="82">
        <v>467786.14</v>
      </c>
      <c r="C18" s="84">
        <v>214008</v>
      </c>
      <c r="D18" s="84">
        <v>29628</v>
      </c>
      <c r="E18" s="84">
        <v>3251</v>
      </c>
      <c r="F18" s="84">
        <v>2300</v>
      </c>
      <c r="G18" s="84">
        <v>9003.25</v>
      </c>
      <c r="H18" s="84">
        <v>209595.89</v>
      </c>
    </row>
    <row r="19" spans="1:8" s="76" customFormat="1" ht="6" hidden="1" customHeight="1" x14ac:dyDescent="0.25">
      <c r="A19" s="86"/>
      <c r="B19" s="98"/>
      <c r="C19" s="88"/>
      <c r="D19" s="88"/>
      <c r="E19" s="88"/>
      <c r="F19" s="88"/>
      <c r="G19" s="88"/>
      <c r="H19" s="88"/>
    </row>
    <row r="20" spans="1:8" ht="11.1" hidden="1" customHeight="1" x14ac:dyDescent="0.2">
      <c r="A20" s="96"/>
      <c r="H20" s="91" t="s">
        <v>136</v>
      </c>
    </row>
    <row r="21" spans="1:8" ht="15.75" hidden="1" customHeight="1" x14ac:dyDescent="0.2">
      <c r="A21" s="96"/>
      <c r="H21" s="91"/>
    </row>
    <row r="22" spans="1:8" hidden="1" x14ac:dyDescent="0.2"/>
    <row r="23" spans="1:8" s="73" customFormat="1" ht="12.75" hidden="1" customHeight="1" x14ac:dyDescent="0.2">
      <c r="A23" s="439" t="s">
        <v>188</v>
      </c>
      <c r="B23" s="439"/>
      <c r="C23" s="439"/>
      <c r="D23" s="439"/>
      <c r="E23" s="439"/>
      <c r="F23" s="439"/>
      <c r="G23" s="439"/>
      <c r="H23" s="439"/>
    </row>
    <row r="24" spans="1:8" s="73" customFormat="1" ht="11.1" hidden="1" customHeight="1" x14ac:dyDescent="0.2">
      <c r="A24" s="74" t="s">
        <v>189</v>
      </c>
    </row>
    <row r="25" spans="1:8" s="76" customFormat="1" ht="15" hidden="1" customHeight="1" x14ac:dyDescent="0.2">
      <c r="A25" s="441" t="s">
        <v>143</v>
      </c>
      <c r="B25" s="444" t="s">
        <v>120</v>
      </c>
      <c r="C25" s="444"/>
      <c r="D25" s="444"/>
      <c r="E25" s="444"/>
      <c r="F25" s="444"/>
      <c r="G25" s="444"/>
      <c r="H25" s="444"/>
    </row>
    <row r="26" spans="1:8" s="76" customFormat="1" ht="15" hidden="1" customHeight="1" x14ac:dyDescent="0.2">
      <c r="A26" s="442"/>
      <c r="B26" s="79" t="s">
        <v>0</v>
      </c>
      <c r="C26" s="78" t="s">
        <v>1</v>
      </c>
      <c r="D26" s="78" t="s">
        <v>121</v>
      </c>
      <c r="E26" s="78" t="s">
        <v>122</v>
      </c>
      <c r="F26" s="78" t="s">
        <v>140</v>
      </c>
      <c r="G26" s="78" t="s">
        <v>3</v>
      </c>
      <c r="H26" s="78" t="s">
        <v>123</v>
      </c>
    </row>
    <row r="27" spans="1:8" s="76" customFormat="1" ht="17.100000000000001" hidden="1" customHeight="1" x14ac:dyDescent="0.2">
      <c r="A27" s="80">
        <v>2020</v>
      </c>
      <c r="B27" s="97"/>
      <c r="C27" s="97"/>
      <c r="D27" s="97"/>
      <c r="E27" s="97"/>
      <c r="F27" s="97"/>
      <c r="G27" s="97"/>
      <c r="H27" s="97"/>
    </row>
    <row r="28" spans="1:8" s="76" customFormat="1" ht="17.100000000000001" hidden="1" customHeight="1" x14ac:dyDescent="0.2">
      <c r="A28" s="80" t="s">
        <v>0</v>
      </c>
      <c r="B28" s="82">
        <v>5369948.3099999996</v>
      </c>
      <c r="C28" s="82">
        <v>2389781.3200000003</v>
      </c>
      <c r="D28" s="82">
        <v>418179</v>
      </c>
      <c r="E28" s="82">
        <v>34659</v>
      </c>
      <c r="F28" s="82">
        <v>26221.83</v>
      </c>
      <c r="G28" s="82">
        <v>105449.43000000001</v>
      </c>
      <c r="H28" s="82">
        <v>2395657.73</v>
      </c>
    </row>
    <row r="29" spans="1:8" s="76" customFormat="1" ht="18.75" hidden="1" customHeight="1" x14ac:dyDescent="0.2">
      <c r="A29" s="83" t="s">
        <v>124</v>
      </c>
      <c r="B29" s="82">
        <v>502728.91000000003</v>
      </c>
      <c r="C29" s="84">
        <v>238819</v>
      </c>
      <c r="D29" s="84">
        <v>35650</v>
      </c>
      <c r="E29" s="84">
        <v>3275</v>
      </c>
      <c r="F29" s="84">
        <v>2347</v>
      </c>
      <c r="G29" s="84">
        <v>8894.89</v>
      </c>
      <c r="H29" s="84">
        <v>213743.02</v>
      </c>
    </row>
    <row r="30" spans="1:8" s="76" customFormat="1" ht="18.75" hidden="1" customHeight="1" x14ac:dyDescent="0.2">
      <c r="A30" s="83" t="s">
        <v>125</v>
      </c>
      <c r="B30" s="82">
        <v>450905.52</v>
      </c>
      <c r="C30" s="84">
        <v>231584</v>
      </c>
      <c r="D30" s="40">
        <v>0</v>
      </c>
      <c r="E30" s="84">
        <v>3280</v>
      </c>
      <c r="F30" s="84">
        <v>2324</v>
      </c>
      <c r="G30" s="84">
        <v>8934.35</v>
      </c>
      <c r="H30" s="84">
        <v>204783.17</v>
      </c>
    </row>
    <row r="31" spans="1:8" s="76" customFormat="1" ht="18.75" hidden="1" customHeight="1" x14ac:dyDescent="0.2">
      <c r="A31" s="83" t="s">
        <v>126</v>
      </c>
      <c r="B31" s="82">
        <v>510513.35000000003</v>
      </c>
      <c r="C31" s="84">
        <v>210974</v>
      </c>
      <c r="D31" s="84">
        <v>78029</v>
      </c>
      <c r="E31" s="84">
        <v>2454</v>
      </c>
      <c r="F31" s="84">
        <v>2233</v>
      </c>
      <c r="G31" s="84">
        <v>9094.58</v>
      </c>
      <c r="H31" s="84">
        <v>207728.77000000002</v>
      </c>
    </row>
    <row r="32" spans="1:8" s="76" customFormat="1" ht="18.75" hidden="1" customHeight="1" x14ac:dyDescent="0.2">
      <c r="A32" s="83" t="s">
        <v>127</v>
      </c>
      <c r="B32" s="82">
        <v>436150</v>
      </c>
      <c r="C32" s="84">
        <v>194025</v>
      </c>
      <c r="D32" s="84">
        <v>34779</v>
      </c>
      <c r="E32" s="84">
        <v>2119</v>
      </c>
      <c r="F32" s="84">
        <v>2191</v>
      </c>
      <c r="G32" s="84">
        <v>8992.34</v>
      </c>
      <c r="H32" s="84">
        <v>194043.66</v>
      </c>
    </row>
    <row r="33" spans="1:8" s="76" customFormat="1" ht="18.75" hidden="1" customHeight="1" x14ac:dyDescent="0.2">
      <c r="A33" s="83" t="s">
        <v>128</v>
      </c>
      <c r="B33" s="82">
        <v>418199.22</v>
      </c>
      <c r="C33" s="84">
        <v>181494</v>
      </c>
      <c r="D33" s="84">
        <v>34865</v>
      </c>
      <c r="E33" s="84">
        <v>2591</v>
      </c>
      <c r="F33" s="84">
        <v>2119</v>
      </c>
      <c r="G33" s="84">
        <v>8651.24</v>
      </c>
      <c r="H33" s="84">
        <v>188478.98</v>
      </c>
    </row>
    <row r="34" spans="1:8" s="76" customFormat="1" ht="18.75" hidden="1" customHeight="1" x14ac:dyDescent="0.2">
      <c r="A34" s="83" t="s">
        <v>129</v>
      </c>
      <c r="B34" s="82">
        <v>418483.91000000003</v>
      </c>
      <c r="C34" s="84">
        <v>179685</v>
      </c>
      <c r="D34" s="84">
        <v>34394</v>
      </c>
      <c r="E34" s="84">
        <v>2505</v>
      </c>
      <c r="F34" s="84">
        <v>2096</v>
      </c>
      <c r="G34" s="84">
        <v>8609.1</v>
      </c>
      <c r="H34" s="84">
        <v>191194.81</v>
      </c>
    </row>
    <row r="35" spans="1:8" s="76" customFormat="1" ht="18.75" hidden="1" customHeight="1" x14ac:dyDescent="0.2">
      <c r="A35" s="83" t="s">
        <v>130</v>
      </c>
      <c r="B35" s="82">
        <v>433823.1</v>
      </c>
      <c r="C35" s="84">
        <v>190929</v>
      </c>
      <c r="D35" s="84">
        <v>33410</v>
      </c>
      <c r="E35" s="84">
        <v>2703</v>
      </c>
      <c r="F35" s="84">
        <v>2136</v>
      </c>
      <c r="G35" s="84">
        <v>8676.7999999999993</v>
      </c>
      <c r="H35" s="84">
        <v>195968.30000000002</v>
      </c>
    </row>
    <row r="36" spans="1:8" s="76" customFormat="1" ht="18.75" hidden="1" customHeight="1" x14ac:dyDescent="0.2">
      <c r="A36" s="83" t="s">
        <v>131</v>
      </c>
      <c r="B36" s="82">
        <v>427031.07</v>
      </c>
      <c r="C36" s="84">
        <v>183469</v>
      </c>
      <c r="D36" s="84">
        <v>33616</v>
      </c>
      <c r="E36" s="84">
        <v>2983</v>
      </c>
      <c r="F36" s="84">
        <v>2125</v>
      </c>
      <c r="G36" s="84">
        <v>8713.9599999999991</v>
      </c>
      <c r="H36" s="84">
        <v>196124.11000000002</v>
      </c>
    </row>
    <row r="37" spans="1:8" s="76" customFormat="1" ht="18.75" hidden="1" customHeight="1" x14ac:dyDescent="0.2">
      <c r="A37" s="83" t="s">
        <v>132</v>
      </c>
      <c r="B37" s="82">
        <v>444730.42000000004</v>
      </c>
      <c r="C37" s="84">
        <v>200176</v>
      </c>
      <c r="D37" s="84">
        <v>32639</v>
      </c>
      <c r="E37" s="84">
        <v>3150</v>
      </c>
      <c r="F37" s="84">
        <v>2151</v>
      </c>
      <c r="G37" s="84">
        <v>8595.44</v>
      </c>
      <c r="H37" s="84">
        <v>198018.98</v>
      </c>
    </row>
    <row r="38" spans="1:8" s="76" customFormat="1" ht="18.75" hidden="1" customHeight="1" x14ac:dyDescent="0.2">
      <c r="A38" s="83" t="s">
        <v>133</v>
      </c>
      <c r="B38" s="82">
        <v>437439.63</v>
      </c>
      <c r="C38" s="84">
        <v>190848.51</v>
      </c>
      <c r="D38" s="84">
        <v>32829</v>
      </c>
      <c r="E38" s="84">
        <v>3217</v>
      </c>
      <c r="F38" s="84">
        <v>2162.6200000000003</v>
      </c>
      <c r="G38" s="84">
        <v>8639.98</v>
      </c>
      <c r="H38" s="84">
        <v>199742.52000000002</v>
      </c>
    </row>
    <row r="39" spans="1:8" s="76" customFormat="1" ht="18.75" hidden="1" customHeight="1" x14ac:dyDescent="0.2">
      <c r="A39" s="83" t="s">
        <v>134</v>
      </c>
      <c r="B39" s="82">
        <v>444370.89</v>
      </c>
      <c r="C39" s="84">
        <v>195971.56999999998</v>
      </c>
      <c r="D39" s="84">
        <v>33977</v>
      </c>
      <c r="E39" s="84">
        <v>3166</v>
      </c>
      <c r="F39" s="84">
        <v>2155.2000000000003</v>
      </c>
      <c r="G39" s="84">
        <v>8714.52</v>
      </c>
      <c r="H39" s="84">
        <v>200386.6</v>
      </c>
    </row>
    <row r="40" spans="1:8" s="76" customFormat="1" ht="18.75" hidden="1" customHeight="1" x14ac:dyDescent="0.2">
      <c r="A40" s="83" t="s">
        <v>135</v>
      </c>
      <c r="B40" s="82">
        <v>445572.29000000004</v>
      </c>
      <c r="C40" s="84">
        <v>191806.24000000002</v>
      </c>
      <c r="D40" s="84">
        <v>33991</v>
      </c>
      <c r="E40" s="84">
        <v>3216</v>
      </c>
      <c r="F40" s="84">
        <v>2182.0100000000002</v>
      </c>
      <c r="G40" s="84">
        <v>8932.23</v>
      </c>
      <c r="H40" s="84">
        <v>205444.81</v>
      </c>
    </row>
    <row r="41" spans="1:8" s="76" customFormat="1" ht="6" hidden="1" customHeight="1" x14ac:dyDescent="0.2">
      <c r="A41" s="86"/>
      <c r="B41" s="93"/>
      <c r="C41" s="93"/>
      <c r="D41" s="93"/>
      <c r="E41" s="93"/>
      <c r="F41" s="93"/>
      <c r="G41" s="93"/>
      <c r="H41" s="93"/>
    </row>
    <row r="42" spans="1:8" ht="11.1" hidden="1" customHeight="1" x14ac:dyDescent="0.2">
      <c r="A42" s="96"/>
      <c r="H42" s="91" t="s">
        <v>136</v>
      </c>
    </row>
    <row r="43" spans="1:8" hidden="1" x14ac:dyDescent="0.2"/>
    <row r="44" spans="1:8" hidden="1" x14ac:dyDescent="0.2"/>
    <row r="45" spans="1:8" ht="13.5" x14ac:dyDescent="0.2">
      <c r="A45" s="439" t="s">
        <v>212</v>
      </c>
      <c r="B45" s="439"/>
      <c r="C45" s="439"/>
      <c r="D45" s="439"/>
      <c r="E45" s="439"/>
      <c r="F45" s="439"/>
      <c r="G45" s="439"/>
      <c r="H45" s="439"/>
    </row>
    <row r="46" spans="1:8" ht="11.1" customHeight="1" x14ac:dyDescent="0.2">
      <c r="A46" s="74" t="s">
        <v>189</v>
      </c>
      <c r="B46" s="73"/>
      <c r="C46" s="73"/>
      <c r="D46" s="73"/>
      <c r="E46" s="73"/>
      <c r="F46" s="73"/>
      <c r="G46" s="73"/>
      <c r="H46" s="73"/>
    </row>
    <row r="47" spans="1:8" ht="5.0999999999999996" customHeight="1" x14ac:dyDescent="0.2">
      <c r="A47" s="74"/>
      <c r="B47" s="73"/>
      <c r="C47" s="73"/>
      <c r="D47" s="73"/>
      <c r="E47" s="73"/>
      <c r="F47" s="73"/>
      <c r="G47" s="73"/>
      <c r="H47" s="73"/>
    </row>
    <row r="48" spans="1:8" ht="15" customHeight="1" x14ac:dyDescent="0.2">
      <c r="A48" s="441" t="s">
        <v>143</v>
      </c>
      <c r="B48" s="444" t="s">
        <v>120</v>
      </c>
      <c r="C48" s="444"/>
      <c r="D48" s="444"/>
      <c r="E48" s="444"/>
      <c r="F48" s="444"/>
      <c r="G48" s="444"/>
      <c r="H48" s="444"/>
    </row>
    <row r="49" spans="1:13" ht="15" customHeight="1" x14ac:dyDescent="0.2">
      <c r="A49" s="442"/>
      <c r="B49" s="79" t="s">
        <v>0</v>
      </c>
      <c r="C49" s="78" t="s">
        <v>1</v>
      </c>
      <c r="D49" s="78" t="s">
        <v>121</v>
      </c>
      <c r="E49" s="78" t="s">
        <v>122</v>
      </c>
      <c r="F49" s="78" t="s">
        <v>140</v>
      </c>
      <c r="G49" s="78" t="s">
        <v>3</v>
      </c>
      <c r="H49" s="78" t="s">
        <v>123</v>
      </c>
    </row>
    <row r="50" spans="1:13" ht="5.0999999999999996" customHeight="1" x14ac:dyDescent="0.2">
      <c r="A50" s="319"/>
      <c r="B50" s="97"/>
      <c r="C50" s="97"/>
      <c r="D50" s="97"/>
      <c r="E50" s="97"/>
      <c r="F50" s="97"/>
      <c r="G50" s="97"/>
      <c r="H50" s="97"/>
    </row>
    <row r="51" spans="1:13" ht="18.600000000000001" customHeight="1" x14ac:dyDescent="0.2">
      <c r="A51" s="80">
        <v>2021</v>
      </c>
      <c r="B51" s="97"/>
      <c r="C51" s="97"/>
      <c r="D51" s="97"/>
      <c r="E51" s="97"/>
      <c r="F51" s="97"/>
      <c r="G51" s="97"/>
      <c r="H51" s="97"/>
    </row>
    <row r="52" spans="1:13" ht="18.600000000000001" customHeight="1" x14ac:dyDescent="0.2">
      <c r="A52" s="80" t="s">
        <v>0</v>
      </c>
      <c r="B52" s="82">
        <f>SUM(C52:H52)</f>
        <v>2928707.27</v>
      </c>
      <c r="C52" s="82">
        <v>1302814</v>
      </c>
      <c r="D52" s="82">
        <v>272640</v>
      </c>
      <c r="E52" s="82">
        <v>26359</v>
      </c>
      <c r="F52" s="82">
        <v>13001</v>
      </c>
      <c r="G52" s="82">
        <v>82729.909999999989</v>
      </c>
      <c r="H52" s="82">
        <v>1231163.3600000001</v>
      </c>
    </row>
    <row r="53" spans="1:13" ht="18.600000000000001" customHeight="1" x14ac:dyDescent="0.2">
      <c r="A53" s="83" t="s">
        <v>124</v>
      </c>
      <c r="B53" s="82">
        <f>SUM(C53:H53)</f>
        <v>489601.82</v>
      </c>
      <c r="C53" s="84">
        <v>196743</v>
      </c>
      <c r="D53" s="84">
        <v>34787</v>
      </c>
      <c r="E53" s="84">
        <v>3242</v>
      </c>
      <c r="F53" s="84">
        <v>2187</v>
      </c>
      <c r="G53" s="84">
        <v>8916.89</v>
      </c>
      <c r="H53" s="84">
        <v>243725.93</v>
      </c>
    </row>
    <row r="54" spans="1:13" ht="18.600000000000001" customHeight="1" x14ac:dyDescent="0.2">
      <c r="A54" s="83" t="s">
        <v>125</v>
      </c>
      <c r="B54" s="82">
        <f t="shared" ref="B54:B61" si="0">SUM(C54:H54)</f>
        <v>524805.23</v>
      </c>
      <c r="C54" s="84">
        <v>238675</v>
      </c>
      <c r="D54" s="84">
        <v>33891</v>
      </c>
      <c r="E54" s="84">
        <v>3250</v>
      </c>
      <c r="F54" s="84">
        <v>2130</v>
      </c>
      <c r="G54" s="84">
        <v>9097.7199999999993</v>
      </c>
      <c r="H54" s="84">
        <v>237761.51</v>
      </c>
    </row>
    <row r="55" spans="1:13" ht="18.600000000000001" customHeight="1" x14ac:dyDescent="0.2">
      <c r="A55" s="83" t="s">
        <v>126</v>
      </c>
      <c r="B55" s="82">
        <f t="shared" si="0"/>
        <v>531928.11</v>
      </c>
      <c r="C55" s="84">
        <v>232544</v>
      </c>
      <c r="D55" s="84">
        <v>33961</v>
      </c>
      <c r="E55" s="84">
        <v>3409</v>
      </c>
      <c r="F55" s="84">
        <v>2165</v>
      </c>
      <c r="G55" s="84">
        <v>9038.2199999999993</v>
      </c>
      <c r="H55" s="84">
        <v>250810.89</v>
      </c>
    </row>
    <row r="56" spans="1:13" ht="18.600000000000001" customHeight="1" x14ac:dyDescent="0.2">
      <c r="A56" s="83" t="s">
        <v>127</v>
      </c>
      <c r="B56" s="82">
        <f t="shared" si="0"/>
        <v>522448.97000000003</v>
      </c>
      <c r="C56" s="84">
        <v>221814</v>
      </c>
      <c r="D56" s="84">
        <v>34629</v>
      </c>
      <c r="E56" s="84">
        <v>3293</v>
      </c>
      <c r="F56" s="84">
        <v>2224</v>
      </c>
      <c r="G56" s="84">
        <v>9188.9599999999991</v>
      </c>
      <c r="H56" s="84">
        <v>251300.01</v>
      </c>
    </row>
    <row r="57" spans="1:13" ht="18.600000000000001" customHeight="1" x14ac:dyDescent="0.2">
      <c r="A57" s="83" t="s">
        <v>128</v>
      </c>
      <c r="B57" s="82">
        <f t="shared" si="0"/>
        <v>488189.44999999995</v>
      </c>
      <c r="C57" s="84">
        <v>182884</v>
      </c>
      <c r="D57" s="84">
        <v>33915</v>
      </c>
      <c r="E57" s="84">
        <v>3283</v>
      </c>
      <c r="F57" s="84">
        <v>2096</v>
      </c>
      <c r="G57" s="84">
        <v>9280.43</v>
      </c>
      <c r="H57" s="84">
        <v>256731.02</v>
      </c>
    </row>
    <row r="58" spans="1:13" ht="18.600000000000001" customHeight="1" x14ac:dyDescent="0.2">
      <c r="A58" s="83" t="s">
        <v>129</v>
      </c>
      <c r="B58" s="82">
        <f t="shared" si="0"/>
        <v>534183.68999999994</v>
      </c>
      <c r="C58" s="84">
        <v>230154</v>
      </c>
      <c r="D58" s="84">
        <v>33537</v>
      </c>
      <c r="E58" s="84">
        <v>3292</v>
      </c>
      <c r="F58" s="84">
        <v>2199</v>
      </c>
      <c r="G58" s="84">
        <v>9466.73</v>
      </c>
      <c r="H58" s="84">
        <v>255534.96</v>
      </c>
      <c r="M58" s="94"/>
    </row>
    <row r="59" spans="1:13" ht="18.600000000000001" customHeight="1" x14ac:dyDescent="0.2">
      <c r="A59" s="83" t="s">
        <v>130</v>
      </c>
      <c r="B59" s="82">
        <f t="shared" si="0"/>
        <v>504753.35</v>
      </c>
      <c r="C59" s="84">
        <v>200959</v>
      </c>
      <c r="D59" s="84">
        <v>33891</v>
      </c>
      <c r="E59" s="84">
        <v>3288</v>
      </c>
      <c r="F59" s="84">
        <v>2425.9699999999998</v>
      </c>
      <c r="G59" s="84">
        <v>9288.23</v>
      </c>
      <c r="H59" s="84">
        <v>254901.15</v>
      </c>
      <c r="K59" s="95"/>
      <c r="M59" s="94"/>
    </row>
    <row r="60" spans="1:13" ht="18.600000000000001" customHeight="1" x14ac:dyDescent="0.2">
      <c r="A60" s="83" t="s">
        <v>131</v>
      </c>
      <c r="B60" s="82">
        <f t="shared" si="0"/>
        <v>548273.94000000006</v>
      </c>
      <c r="C60" s="84">
        <v>243507</v>
      </c>
      <c r="D60" s="84">
        <v>34029</v>
      </c>
      <c r="E60" s="84">
        <v>3302</v>
      </c>
      <c r="F60" s="84">
        <v>2364.77</v>
      </c>
      <c r="G60" s="84">
        <v>9246.75</v>
      </c>
      <c r="H60" s="84">
        <v>255824.42</v>
      </c>
      <c r="K60" s="95"/>
      <c r="M60" s="94"/>
    </row>
    <row r="61" spans="1:13" ht="18.600000000000001" customHeight="1" x14ac:dyDescent="0.2">
      <c r="A61" s="83" t="s">
        <v>132</v>
      </c>
      <c r="B61" s="82">
        <f t="shared" si="0"/>
        <v>549431.63371172</v>
      </c>
      <c r="C61" s="84">
        <v>248982</v>
      </c>
      <c r="D61" s="84">
        <v>28506.32</v>
      </c>
      <c r="E61" s="84">
        <v>3536.5937117200001</v>
      </c>
      <c r="F61" s="84">
        <v>2440.5300000000002</v>
      </c>
      <c r="G61" s="84">
        <v>9205.98</v>
      </c>
      <c r="H61" s="84">
        <v>256760.21</v>
      </c>
      <c r="K61" s="95"/>
      <c r="M61" s="94"/>
    </row>
    <row r="62" spans="1:13" ht="18.600000000000001" customHeight="1" x14ac:dyDescent="0.2">
      <c r="A62" s="83" t="s">
        <v>133</v>
      </c>
      <c r="B62" s="82">
        <f>SUM(C62:H62)</f>
        <v>553164.05371172004</v>
      </c>
      <c r="C62" s="84">
        <v>246994</v>
      </c>
      <c r="D62" s="84">
        <v>31481.48</v>
      </c>
      <c r="E62" s="84">
        <v>3536.5937117200001</v>
      </c>
      <c r="F62" s="84">
        <v>2575.0500000000002</v>
      </c>
      <c r="G62" s="84">
        <v>9258.6299999999992</v>
      </c>
      <c r="H62" s="84">
        <v>259318.3</v>
      </c>
      <c r="K62" s="95"/>
      <c r="M62" s="94"/>
    </row>
    <row r="63" spans="1:13" ht="18.600000000000001" customHeight="1" x14ac:dyDescent="0.2">
      <c r="A63" s="83" t="s">
        <v>134</v>
      </c>
      <c r="B63" s="82">
        <f t="shared" ref="B63" si="1">SUM(C63:H63)</f>
        <v>508910.88600479998</v>
      </c>
      <c r="C63" s="84">
        <v>198659</v>
      </c>
      <c r="D63" s="84">
        <v>33758.559999999998</v>
      </c>
      <c r="E63" s="84">
        <v>3549.1260047999999</v>
      </c>
      <c r="F63" s="84">
        <v>2356.2800000000002</v>
      </c>
      <c r="G63" s="84">
        <v>9319.6299999999992</v>
      </c>
      <c r="H63" s="84">
        <v>261268.29</v>
      </c>
      <c r="K63" s="95"/>
      <c r="M63" s="94"/>
    </row>
    <row r="64" spans="1:13" ht="18.600000000000001" customHeight="1" x14ac:dyDescent="0.2">
      <c r="A64" s="83" t="s">
        <v>135</v>
      </c>
      <c r="B64" s="82">
        <f>SUM(C64:H64)</f>
        <v>555007.91860128008</v>
      </c>
      <c r="C64" s="84">
        <v>246131</v>
      </c>
      <c r="D64" s="84">
        <v>36273.910000000003</v>
      </c>
      <c r="E64" s="84">
        <v>3219.3386012799997</v>
      </c>
      <c r="F64" s="84">
        <v>2456.21</v>
      </c>
      <c r="G64" s="84">
        <v>9300.92</v>
      </c>
      <c r="H64" s="84">
        <v>257626.54</v>
      </c>
      <c r="K64" s="95"/>
      <c r="M64" s="94"/>
    </row>
    <row r="65" spans="1:8" ht="5.0999999999999996" customHeight="1" x14ac:dyDescent="0.2">
      <c r="A65" s="86"/>
      <c r="B65" s="93"/>
      <c r="C65" s="93"/>
      <c r="D65" s="93"/>
      <c r="E65" s="93"/>
      <c r="F65" s="93"/>
      <c r="G65" s="93"/>
      <c r="H65" s="93"/>
    </row>
    <row r="66" spans="1:8" ht="11.1" customHeight="1" x14ac:dyDescent="0.2">
      <c r="A66" s="74"/>
      <c r="H66" s="91" t="s">
        <v>136</v>
      </c>
    </row>
    <row r="68" spans="1:8" ht="13.5" x14ac:dyDescent="0.2">
      <c r="A68" s="439" t="str">
        <f>A45</f>
        <v>18.8  PUNO: FACTURACIÓN  POR SERVICIO DE ALCANTARILLADO POR LOCALIDADES, SEGÚN MES, 2021 - 2024</v>
      </c>
      <c r="B68" s="439"/>
      <c r="C68" s="439"/>
      <c r="D68" s="439"/>
      <c r="E68" s="439"/>
      <c r="F68" s="439"/>
      <c r="G68" s="439"/>
      <c r="H68" s="439"/>
    </row>
    <row r="69" spans="1:8" ht="11.1" customHeight="1" x14ac:dyDescent="0.2">
      <c r="A69" s="74" t="s">
        <v>189</v>
      </c>
      <c r="B69" s="73"/>
      <c r="C69" s="73"/>
      <c r="D69" s="73"/>
      <c r="E69" s="73"/>
      <c r="F69" s="73"/>
      <c r="G69" s="73"/>
      <c r="H69" s="73"/>
    </row>
    <row r="70" spans="1:8" ht="5.0999999999999996" customHeight="1" x14ac:dyDescent="0.2">
      <c r="B70" s="73"/>
      <c r="C70" s="73"/>
      <c r="D70" s="73"/>
      <c r="E70" s="73"/>
      <c r="F70" s="73"/>
      <c r="G70" s="73"/>
    </row>
    <row r="71" spans="1:8" x14ac:dyDescent="0.2">
      <c r="A71" s="441" t="s">
        <v>143</v>
      </c>
      <c r="B71" s="444" t="s">
        <v>120</v>
      </c>
      <c r="C71" s="444"/>
      <c r="D71" s="444"/>
      <c r="E71" s="444"/>
      <c r="F71" s="444"/>
      <c r="G71" s="444"/>
      <c r="H71" s="444"/>
    </row>
    <row r="72" spans="1:8" x14ac:dyDescent="0.2">
      <c r="A72" s="442"/>
      <c r="B72" s="79" t="s">
        <v>0</v>
      </c>
      <c r="C72" s="78" t="s">
        <v>1</v>
      </c>
      <c r="D72" s="78" t="s">
        <v>121</v>
      </c>
      <c r="E72" s="78" t="s">
        <v>122</v>
      </c>
      <c r="F72" s="78" t="s">
        <v>140</v>
      </c>
      <c r="G72" s="78" t="s">
        <v>3</v>
      </c>
      <c r="H72" s="78" t="s">
        <v>123</v>
      </c>
    </row>
    <row r="73" spans="1:8" ht="5.0999999999999996" customHeight="1" x14ac:dyDescent="0.2">
      <c r="A73" s="319"/>
      <c r="B73" s="97"/>
      <c r="C73" s="97"/>
      <c r="D73" s="97"/>
      <c r="E73" s="97"/>
      <c r="F73" s="97"/>
      <c r="G73" s="97"/>
      <c r="H73" s="97"/>
    </row>
    <row r="74" spans="1:8" ht="18.600000000000001" customHeight="1" x14ac:dyDescent="0.2">
      <c r="A74" s="80">
        <v>2022</v>
      </c>
      <c r="B74" s="97"/>
      <c r="C74" s="97"/>
      <c r="D74" s="97"/>
      <c r="E74" s="97"/>
      <c r="F74" s="97"/>
      <c r="G74" s="97"/>
      <c r="H74" s="97"/>
    </row>
    <row r="75" spans="1:8" ht="18.600000000000001" customHeight="1" x14ac:dyDescent="0.2">
      <c r="A75" s="80" t="s">
        <v>0</v>
      </c>
      <c r="B75" s="82">
        <f>SUM(C75:H75)</f>
        <v>7051453.5109218461</v>
      </c>
      <c r="C75" s="82">
        <f t="shared" ref="C75:H75" si="2">SUM(C76:C87)</f>
        <v>2910611.2000630996</v>
      </c>
      <c r="D75" s="82">
        <f t="shared" si="2"/>
        <v>363891.98</v>
      </c>
      <c r="E75" s="82">
        <f t="shared" si="2"/>
        <v>44396.342229560003</v>
      </c>
      <c r="F75" s="82">
        <f t="shared" si="2"/>
        <v>29126.658629187001</v>
      </c>
      <c r="G75" s="82">
        <f t="shared" si="2"/>
        <v>125375.75</v>
      </c>
      <c r="H75" s="82">
        <f t="shared" si="2"/>
        <v>3578051.5799999996</v>
      </c>
    </row>
    <row r="76" spans="1:8" ht="18.600000000000001" customHeight="1" x14ac:dyDescent="0.2">
      <c r="A76" s="83" t="s">
        <v>124</v>
      </c>
      <c r="B76" s="82">
        <f t="shared" ref="B76:B81" si="3">SUM(C76:H76)</f>
        <v>672242.98005691997</v>
      </c>
      <c r="C76" s="84">
        <v>253177.1</v>
      </c>
      <c r="D76" s="84">
        <v>28232.720000000001</v>
      </c>
      <c r="E76" s="84">
        <v>3732.7100569200002</v>
      </c>
      <c r="F76" s="84">
        <v>2632.97</v>
      </c>
      <c r="G76" s="84">
        <v>9700.6200000000008</v>
      </c>
      <c r="H76" s="84">
        <v>374766.86</v>
      </c>
    </row>
    <row r="77" spans="1:8" ht="18.600000000000001" customHeight="1" x14ac:dyDescent="0.2">
      <c r="A77" s="83" t="s">
        <v>125</v>
      </c>
      <c r="B77" s="82">
        <f t="shared" si="3"/>
        <v>585098.8615701599</v>
      </c>
      <c r="C77" s="84">
        <v>269247.40999999997</v>
      </c>
      <c r="D77" s="84">
        <v>30076.82</v>
      </c>
      <c r="E77" s="84">
        <v>6529.4115701600003</v>
      </c>
      <c r="F77" s="84">
        <v>2646.44</v>
      </c>
      <c r="G77" s="84">
        <v>9745.7199999999993</v>
      </c>
      <c r="H77" s="84">
        <v>266853.06</v>
      </c>
    </row>
    <row r="78" spans="1:8" ht="18.600000000000001" customHeight="1" x14ac:dyDescent="0.2">
      <c r="A78" s="83" t="s">
        <v>126</v>
      </c>
      <c r="B78" s="82">
        <f t="shared" si="3"/>
        <v>586753.39902568003</v>
      </c>
      <c r="C78" s="84">
        <v>271987.55</v>
      </c>
      <c r="D78" s="84">
        <v>32516.81</v>
      </c>
      <c r="E78" s="84">
        <v>3133.0490256799999</v>
      </c>
      <c r="F78" s="84">
        <v>2703.13</v>
      </c>
      <c r="G78" s="84">
        <v>9854.5499999999993</v>
      </c>
      <c r="H78" s="84">
        <v>266558.31</v>
      </c>
    </row>
    <row r="79" spans="1:8" ht="18.600000000000001" customHeight="1" x14ac:dyDescent="0.2">
      <c r="A79" s="83" t="s">
        <v>127</v>
      </c>
      <c r="B79" s="82">
        <f t="shared" si="3"/>
        <v>599599.80709716002</v>
      </c>
      <c r="C79" s="84">
        <v>277981.95</v>
      </c>
      <c r="D79" s="84">
        <v>28866.03</v>
      </c>
      <c r="E79" s="84">
        <v>3296.9870971599998</v>
      </c>
      <c r="F79" s="84">
        <v>2804.33</v>
      </c>
      <c r="G79" s="84">
        <v>10542.08</v>
      </c>
      <c r="H79" s="84">
        <v>276108.43</v>
      </c>
    </row>
    <row r="80" spans="1:8" ht="18.600000000000001" customHeight="1" x14ac:dyDescent="0.2">
      <c r="A80" s="83" t="s">
        <v>128</v>
      </c>
      <c r="B80" s="82">
        <f t="shared" si="3"/>
        <v>566594.73292799992</v>
      </c>
      <c r="C80" s="84">
        <v>238794.28</v>
      </c>
      <c r="D80" s="84">
        <v>30263.34</v>
      </c>
      <c r="E80" s="84">
        <v>2676.572928</v>
      </c>
      <c r="F80" s="84">
        <v>2625</v>
      </c>
      <c r="G80" s="84">
        <v>10487.36</v>
      </c>
      <c r="H80" s="84">
        <v>281748.18</v>
      </c>
    </row>
    <row r="81" spans="1:8" ht="18.600000000000001" customHeight="1" x14ac:dyDescent="0.2">
      <c r="A81" s="83" t="s">
        <v>129</v>
      </c>
      <c r="B81" s="82">
        <f t="shared" si="3"/>
        <v>609022.66961675999</v>
      </c>
      <c r="C81" s="84">
        <v>279492.56</v>
      </c>
      <c r="D81" s="84">
        <v>29280.38</v>
      </c>
      <c r="E81" s="84">
        <v>3242.6596167600001</v>
      </c>
      <c r="F81" s="84">
        <v>2621.09</v>
      </c>
      <c r="G81" s="84">
        <v>10372.530000000001</v>
      </c>
      <c r="H81" s="84">
        <v>284013.45</v>
      </c>
    </row>
    <row r="82" spans="1:8" ht="18.600000000000001" customHeight="1" x14ac:dyDescent="0.2">
      <c r="A82" s="83" t="s">
        <v>130</v>
      </c>
      <c r="B82" s="82">
        <f>SUM(C82:H82)</f>
        <v>532331.45630048576</v>
      </c>
      <c r="C82" s="84">
        <v>199520.03630978998</v>
      </c>
      <c r="D82" s="84">
        <v>31046.91</v>
      </c>
      <c r="E82" s="84">
        <v>4887.8367444000005</v>
      </c>
      <c r="F82" s="84">
        <v>2037.7532462958</v>
      </c>
      <c r="G82" s="84">
        <v>10719.74</v>
      </c>
      <c r="H82" s="84">
        <v>284119.18</v>
      </c>
    </row>
    <row r="83" spans="1:8" ht="18.600000000000001" customHeight="1" x14ac:dyDescent="0.2">
      <c r="A83" s="83" t="s">
        <v>131</v>
      </c>
      <c r="B83" s="82">
        <f t="shared" ref="B83:B87" si="4">SUM(C83:H83)</f>
        <v>582809.06173610454</v>
      </c>
      <c r="C83" s="84">
        <v>237952.3784943592</v>
      </c>
      <c r="D83" s="84">
        <v>30632.42</v>
      </c>
      <c r="E83" s="84">
        <v>3913.1261845599997</v>
      </c>
      <c r="F83" s="84">
        <v>2210.6770571852999</v>
      </c>
      <c r="G83" s="84">
        <v>10559.16</v>
      </c>
      <c r="H83" s="84">
        <v>297541.3</v>
      </c>
    </row>
    <row r="84" spans="1:8" ht="18.600000000000001" customHeight="1" x14ac:dyDescent="0.2">
      <c r="A84" s="83" t="s">
        <v>132</v>
      </c>
      <c r="B84" s="82">
        <f t="shared" si="4"/>
        <v>562353.61322194082</v>
      </c>
      <c r="C84" s="84">
        <v>218681.14260391556</v>
      </c>
      <c r="D84" s="84">
        <v>30473.61</v>
      </c>
      <c r="E84" s="84">
        <v>3154.8244657599998</v>
      </c>
      <c r="F84" s="84">
        <v>2211.7361522652</v>
      </c>
      <c r="G84" s="84">
        <v>10764.12</v>
      </c>
      <c r="H84" s="84">
        <v>297068.18</v>
      </c>
    </row>
    <row r="85" spans="1:8" ht="18.600000000000001" customHeight="1" x14ac:dyDescent="0.2">
      <c r="A85" s="83" t="s">
        <v>133</v>
      </c>
      <c r="B85" s="82">
        <f t="shared" si="4"/>
        <v>590137.8245291604</v>
      </c>
      <c r="C85" s="84">
        <v>228982.44250928197</v>
      </c>
      <c r="D85" s="84">
        <v>30730.38</v>
      </c>
      <c r="E85" s="84">
        <v>4043.9303520399999</v>
      </c>
      <c r="F85" s="84">
        <v>2199.2516678385</v>
      </c>
      <c r="G85" s="84">
        <v>10693.73</v>
      </c>
      <c r="H85" s="84">
        <v>313488.08999999997</v>
      </c>
    </row>
    <row r="86" spans="1:8" ht="18.600000000000001" customHeight="1" x14ac:dyDescent="0.2">
      <c r="A86" s="83" t="s">
        <v>134</v>
      </c>
      <c r="B86" s="82">
        <f t="shared" si="4"/>
        <v>596906.8196924841</v>
      </c>
      <c r="C86" s="84">
        <v>228974.50345064676</v>
      </c>
      <c r="D86" s="84">
        <v>30886.28</v>
      </c>
      <c r="E86" s="84">
        <v>3982.4629194000004</v>
      </c>
      <c r="F86" s="84">
        <v>2222.8233224372998</v>
      </c>
      <c r="G86" s="84">
        <v>11026.88</v>
      </c>
      <c r="H86" s="84">
        <v>319813.87000000005</v>
      </c>
    </row>
    <row r="87" spans="1:8" ht="18.600000000000001" customHeight="1" x14ac:dyDescent="0.2">
      <c r="A87" s="83" t="s">
        <v>135</v>
      </c>
      <c r="B87" s="82">
        <f t="shared" si="4"/>
        <v>567602.28514699091</v>
      </c>
      <c r="C87" s="84">
        <v>205819.84669510598</v>
      </c>
      <c r="D87" s="84">
        <v>30886.28</v>
      </c>
      <c r="E87" s="84">
        <v>1802.7712687200001</v>
      </c>
      <c r="F87" s="84">
        <v>2211.4571831649</v>
      </c>
      <c r="G87" s="84">
        <v>10909.26</v>
      </c>
      <c r="H87" s="84">
        <v>315972.67</v>
      </c>
    </row>
    <row r="88" spans="1:8" ht="5.0999999999999996" customHeight="1" x14ac:dyDescent="0.2">
      <c r="A88" s="86"/>
      <c r="B88" s="93"/>
      <c r="C88" s="93"/>
      <c r="D88" s="93"/>
      <c r="E88" s="93"/>
      <c r="F88" s="93"/>
      <c r="G88" s="93"/>
      <c r="H88" s="93"/>
    </row>
    <row r="89" spans="1:8" ht="11.1" customHeight="1" x14ac:dyDescent="0.2">
      <c r="A89" s="362"/>
      <c r="H89" s="91" t="s">
        <v>136</v>
      </c>
    </row>
    <row r="91" spans="1:8" ht="13.5" x14ac:dyDescent="0.2">
      <c r="A91" s="439" t="str">
        <f>A45</f>
        <v>18.8  PUNO: FACTURACIÓN  POR SERVICIO DE ALCANTARILLADO POR LOCALIDADES, SEGÚN MES, 2021 - 2024</v>
      </c>
      <c r="B91" s="439"/>
      <c r="C91" s="439"/>
      <c r="D91" s="439"/>
      <c r="E91" s="439"/>
      <c r="F91" s="439"/>
      <c r="G91" s="439"/>
      <c r="H91" s="439"/>
    </row>
    <row r="92" spans="1:8" ht="11.1" customHeight="1" x14ac:dyDescent="0.2">
      <c r="A92" s="74" t="s">
        <v>189</v>
      </c>
      <c r="B92" s="73"/>
      <c r="C92" s="73"/>
      <c r="D92" s="73"/>
      <c r="E92" s="73"/>
      <c r="F92" s="73"/>
      <c r="G92" s="73"/>
      <c r="H92" s="73"/>
    </row>
    <row r="93" spans="1:8" ht="5.0999999999999996" customHeight="1" x14ac:dyDescent="0.2">
      <c r="B93" s="73"/>
      <c r="C93" s="73"/>
      <c r="D93" s="73"/>
      <c r="E93" s="73"/>
      <c r="F93" s="73"/>
      <c r="G93" s="73"/>
    </row>
    <row r="94" spans="1:8" x14ac:dyDescent="0.2">
      <c r="A94" s="441" t="s">
        <v>143</v>
      </c>
      <c r="B94" s="444" t="s">
        <v>120</v>
      </c>
      <c r="C94" s="444"/>
      <c r="D94" s="444"/>
      <c r="E94" s="444"/>
      <c r="F94" s="444"/>
      <c r="G94" s="444"/>
      <c r="H94" s="444"/>
    </row>
    <row r="95" spans="1:8" x14ac:dyDescent="0.2">
      <c r="A95" s="442"/>
      <c r="B95" s="79" t="s">
        <v>0</v>
      </c>
      <c r="C95" s="78" t="s">
        <v>1</v>
      </c>
      <c r="D95" s="78" t="s">
        <v>121</v>
      </c>
      <c r="E95" s="78" t="s">
        <v>122</v>
      </c>
      <c r="F95" s="78" t="s">
        <v>140</v>
      </c>
      <c r="G95" s="78" t="s">
        <v>3</v>
      </c>
      <c r="H95" s="78" t="s">
        <v>123</v>
      </c>
    </row>
    <row r="96" spans="1:8" ht="5.0999999999999996" customHeight="1" x14ac:dyDescent="0.2">
      <c r="A96" s="319"/>
      <c r="B96" s="97"/>
      <c r="C96" s="97"/>
      <c r="D96" s="97"/>
      <c r="E96" s="97"/>
      <c r="F96" s="97"/>
      <c r="G96" s="97"/>
      <c r="H96" s="97"/>
    </row>
    <row r="97" spans="1:8" ht="18.600000000000001" customHeight="1" x14ac:dyDescent="0.2">
      <c r="A97" s="80">
        <v>2023</v>
      </c>
      <c r="B97" s="97"/>
      <c r="C97" s="97"/>
      <c r="D97" s="97"/>
      <c r="E97" s="97"/>
      <c r="F97" s="97"/>
      <c r="G97" s="97"/>
      <c r="H97" s="97"/>
    </row>
    <row r="98" spans="1:8" ht="18.600000000000001" customHeight="1" x14ac:dyDescent="0.2">
      <c r="A98" s="80" t="s">
        <v>0</v>
      </c>
      <c r="B98" s="82">
        <f>SUM(C98:H98)</f>
        <v>7431076.7812629212</v>
      </c>
      <c r="C98" s="82">
        <f>SUM(C99:C110)</f>
        <v>2906066.0712493318</v>
      </c>
      <c r="D98" s="82">
        <f t="shared" ref="D98:H98" si="5">SUM(D99:D110)</f>
        <v>376462.37</v>
      </c>
      <c r="E98" s="82">
        <f t="shared" si="5"/>
        <v>45131.646044280002</v>
      </c>
      <c r="F98" s="82">
        <f t="shared" si="5"/>
        <v>31207.333969308802</v>
      </c>
      <c r="G98" s="82">
        <f t="shared" si="5"/>
        <v>245175.05</v>
      </c>
      <c r="H98" s="82">
        <f t="shared" si="5"/>
        <v>3827034.31</v>
      </c>
    </row>
    <row r="99" spans="1:8" ht="18.600000000000001" customHeight="1" x14ac:dyDescent="0.2">
      <c r="A99" s="83" t="s">
        <v>124</v>
      </c>
      <c r="B99" s="82">
        <f t="shared" ref="B99:B104" si="6">SUM(C99:H99)</f>
        <v>547034.17174393649</v>
      </c>
      <c r="C99" s="84">
        <v>193915.22042670398</v>
      </c>
      <c r="D99" s="84">
        <v>30287</v>
      </c>
      <c r="E99" s="84">
        <v>3757.9665772799999</v>
      </c>
      <c r="F99" s="84">
        <v>2157.1347399524998</v>
      </c>
      <c r="G99" s="84">
        <v>10691.48</v>
      </c>
      <c r="H99" s="84">
        <v>306225.37</v>
      </c>
    </row>
    <row r="100" spans="1:8" ht="18.600000000000001" customHeight="1" x14ac:dyDescent="0.2">
      <c r="A100" s="83" t="s">
        <v>125</v>
      </c>
      <c r="B100" s="82">
        <f t="shared" si="6"/>
        <v>543466.8390786961</v>
      </c>
      <c r="C100" s="84">
        <v>189423.08087016438</v>
      </c>
      <c r="D100" s="84">
        <v>30991</v>
      </c>
      <c r="E100" s="84">
        <v>3303.3471904399998</v>
      </c>
      <c r="F100" s="84">
        <v>1980.4510180916998</v>
      </c>
      <c r="G100" s="84">
        <v>10815.76</v>
      </c>
      <c r="H100" s="84">
        <v>306953.2</v>
      </c>
    </row>
    <row r="101" spans="1:8" ht="18.600000000000001" customHeight="1" x14ac:dyDescent="0.2">
      <c r="A101" s="83" t="s">
        <v>126</v>
      </c>
      <c r="B101" s="82">
        <f t="shared" si="6"/>
        <v>590342.39484972798</v>
      </c>
      <c r="C101" s="84">
        <v>222527.33409556438</v>
      </c>
      <c r="D101" s="84">
        <v>31822</v>
      </c>
      <c r="E101" s="84">
        <v>3814.4780668399994</v>
      </c>
      <c r="F101" s="84">
        <v>2040.5626873235997</v>
      </c>
      <c r="G101" s="84">
        <v>11103.95</v>
      </c>
      <c r="H101" s="84">
        <v>319034.07</v>
      </c>
    </row>
    <row r="102" spans="1:8" ht="18.600000000000001" customHeight="1" x14ac:dyDescent="0.2">
      <c r="A102" s="83" t="s">
        <v>127</v>
      </c>
      <c r="B102" s="82">
        <f t="shared" si="6"/>
        <v>568347.7476986954</v>
      </c>
      <c r="C102" s="84">
        <v>202045.10934614716</v>
      </c>
      <c r="D102" s="84">
        <v>30305</v>
      </c>
      <c r="E102" s="84">
        <v>4917.10772008</v>
      </c>
      <c r="F102" s="84">
        <v>2046.6506324681998</v>
      </c>
      <c r="G102" s="84">
        <v>11547.02</v>
      </c>
      <c r="H102" s="84">
        <v>317486.86</v>
      </c>
    </row>
    <row r="103" spans="1:8" ht="18.600000000000001" customHeight="1" x14ac:dyDescent="0.2">
      <c r="A103" s="83" t="s">
        <v>128</v>
      </c>
      <c r="B103" s="82">
        <f t="shared" si="6"/>
        <v>593759.16314726486</v>
      </c>
      <c r="C103" s="84">
        <v>221481.32651075197</v>
      </c>
      <c r="D103" s="84">
        <v>31370</v>
      </c>
      <c r="E103" s="84">
        <v>5350.9517450399999</v>
      </c>
      <c r="F103" s="84">
        <v>2103.5948914727996</v>
      </c>
      <c r="G103" s="84">
        <v>11742.57</v>
      </c>
      <c r="H103" s="84">
        <v>321710.72000000003</v>
      </c>
    </row>
    <row r="104" spans="1:8" ht="18.600000000000001" customHeight="1" x14ac:dyDescent="0.2">
      <c r="A104" s="83" t="s">
        <v>129</v>
      </c>
      <c r="B104" s="82">
        <f t="shared" si="6"/>
        <v>636113.15371320001</v>
      </c>
      <c r="C104" s="84">
        <v>263442</v>
      </c>
      <c r="D104" s="84">
        <v>30860</v>
      </c>
      <c r="E104" s="84">
        <v>3739.4237131999998</v>
      </c>
      <c r="F104" s="84">
        <v>2882.74</v>
      </c>
      <c r="G104" s="84">
        <v>11548.9</v>
      </c>
      <c r="H104" s="84">
        <v>323640.09000000003</v>
      </c>
    </row>
    <row r="105" spans="1:8" ht="18.600000000000001" customHeight="1" x14ac:dyDescent="0.2">
      <c r="A105" s="83" t="s">
        <v>130</v>
      </c>
      <c r="B105" s="82">
        <f>SUM(C105:H105)</f>
        <v>624945.8493327999</v>
      </c>
      <c r="C105" s="84">
        <v>258668</v>
      </c>
      <c r="D105" s="84">
        <v>31714.62</v>
      </c>
      <c r="E105" s="84">
        <v>3478.0093327999998</v>
      </c>
      <c r="F105" s="84">
        <v>2896.74</v>
      </c>
      <c r="G105" s="84">
        <v>11314.48</v>
      </c>
      <c r="H105" s="84">
        <v>316874</v>
      </c>
    </row>
    <row r="106" spans="1:8" ht="18.600000000000001" customHeight="1" x14ac:dyDescent="0.2">
      <c r="A106" s="83" t="s">
        <v>131</v>
      </c>
      <c r="B106" s="82">
        <f t="shared" ref="B106:B110" si="7">SUM(C106:H106)</f>
        <v>656326.97831096011</v>
      </c>
      <c r="C106" s="84">
        <v>283971</v>
      </c>
      <c r="D106" s="84">
        <v>31620.560000000001</v>
      </c>
      <c r="E106" s="84">
        <v>3729.75831096</v>
      </c>
      <c r="F106" s="84">
        <v>2996.14</v>
      </c>
      <c r="G106" s="84">
        <v>11388.52</v>
      </c>
      <c r="H106" s="84">
        <v>322621</v>
      </c>
    </row>
    <row r="107" spans="1:8" ht="18.600000000000001" customHeight="1" x14ac:dyDescent="0.2">
      <c r="A107" s="83" t="s">
        <v>132</v>
      </c>
      <c r="B107" s="82">
        <f t="shared" si="7"/>
        <v>654010.60741684004</v>
      </c>
      <c r="C107" s="84">
        <v>281570</v>
      </c>
      <c r="D107" s="84">
        <v>31598.48</v>
      </c>
      <c r="E107" s="84">
        <v>3165.43741684</v>
      </c>
      <c r="F107" s="84">
        <v>2981.04</v>
      </c>
      <c r="G107" s="84">
        <v>11785.65</v>
      </c>
      <c r="H107" s="84">
        <v>322910</v>
      </c>
    </row>
    <row r="108" spans="1:8" ht="18.600000000000001" customHeight="1" x14ac:dyDescent="0.2">
      <c r="A108" s="83" t="s">
        <v>133</v>
      </c>
      <c r="B108" s="82">
        <f t="shared" si="7"/>
        <v>637583.91597079998</v>
      </c>
      <c r="C108" s="84">
        <v>262507</v>
      </c>
      <c r="D108" s="84">
        <v>32457.06</v>
      </c>
      <c r="E108" s="84">
        <v>3285.1659707999997</v>
      </c>
      <c r="F108" s="84">
        <v>2982.06</v>
      </c>
      <c r="G108" s="84">
        <v>12223.63</v>
      </c>
      <c r="H108" s="84">
        <v>324129</v>
      </c>
    </row>
    <row r="109" spans="1:8" ht="18.600000000000001" customHeight="1" x14ac:dyDescent="0.2">
      <c r="A109" s="83" t="s">
        <v>134</v>
      </c>
      <c r="B109" s="82">
        <f t="shared" si="7"/>
        <v>640190.96</v>
      </c>
      <c r="C109" s="84">
        <v>267725</v>
      </c>
      <c r="D109" s="84">
        <v>31789.25</v>
      </c>
      <c r="E109" s="84">
        <v>3290</v>
      </c>
      <c r="F109" s="84">
        <v>3110.9</v>
      </c>
      <c r="G109" s="84">
        <v>11897.81</v>
      </c>
      <c r="H109" s="84">
        <v>322378</v>
      </c>
    </row>
    <row r="110" spans="1:8" ht="18.600000000000001" customHeight="1" x14ac:dyDescent="0.2">
      <c r="A110" s="83" t="s">
        <v>135</v>
      </c>
      <c r="B110" s="82">
        <f t="shared" si="7"/>
        <v>738955</v>
      </c>
      <c r="C110" s="84">
        <v>258791</v>
      </c>
      <c r="D110" s="84">
        <v>31647.4</v>
      </c>
      <c r="E110" s="84">
        <v>3300</v>
      </c>
      <c r="F110" s="84">
        <v>3029.32</v>
      </c>
      <c r="G110" s="84">
        <v>119115.28</v>
      </c>
      <c r="H110" s="84">
        <v>323072</v>
      </c>
    </row>
    <row r="111" spans="1:8" ht="5.0999999999999996" customHeight="1" x14ac:dyDescent="0.2">
      <c r="A111" s="86"/>
      <c r="B111" s="93"/>
      <c r="C111" s="93"/>
      <c r="D111" s="93"/>
      <c r="E111" s="93"/>
      <c r="F111" s="93"/>
      <c r="G111" s="93"/>
      <c r="H111" s="93"/>
    </row>
    <row r="112" spans="1:8" ht="11.1" customHeight="1" x14ac:dyDescent="0.2">
      <c r="A112" s="315"/>
      <c r="B112" s="316"/>
      <c r="H112" s="91" t="s">
        <v>136</v>
      </c>
    </row>
    <row r="114" spans="1:8" ht="13.5" x14ac:dyDescent="0.2">
      <c r="A114" s="439" t="str">
        <f>A45</f>
        <v>18.8  PUNO: FACTURACIÓN  POR SERVICIO DE ALCANTARILLADO POR LOCALIDADES, SEGÚN MES, 2021 - 2024</v>
      </c>
      <c r="B114" s="439"/>
      <c r="C114" s="439"/>
      <c r="D114" s="439"/>
      <c r="E114" s="439"/>
      <c r="F114" s="439"/>
      <c r="G114" s="439"/>
      <c r="H114" s="439"/>
    </row>
    <row r="115" spans="1:8" ht="11.1" customHeight="1" x14ac:dyDescent="0.2">
      <c r="A115" s="74" t="s">
        <v>189</v>
      </c>
      <c r="B115" s="73"/>
      <c r="C115" s="73"/>
      <c r="D115" s="73"/>
      <c r="E115" s="73"/>
      <c r="F115" s="73"/>
      <c r="G115" s="73"/>
      <c r="H115" s="91"/>
    </row>
    <row r="116" spans="1:8" ht="9" customHeight="1" x14ac:dyDescent="0.2">
      <c r="B116" s="73"/>
      <c r="C116" s="73"/>
      <c r="D116" s="73"/>
      <c r="E116" s="73"/>
      <c r="F116" s="73"/>
      <c r="G116" s="73"/>
      <c r="H116" s="91" t="s">
        <v>154</v>
      </c>
    </row>
    <row r="117" spans="1:8" x14ac:dyDescent="0.2">
      <c r="A117" s="441" t="s">
        <v>143</v>
      </c>
      <c r="B117" s="444" t="s">
        <v>120</v>
      </c>
      <c r="C117" s="444"/>
      <c r="D117" s="444"/>
      <c r="E117" s="444"/>
      <c r="F117" s="444"/>
      <c r="G117" s="444"/>
      <c r="H117" s="444"/>
    </row>
    <row r="118" spans="1:8" x14ac:dyDescent="0.2">
      <c r="A118" s="442"/>
      <c r="B118" s="79" t="s">
        <v>0</v>
      </c>
      <c r="C118" s="78" t="s">
        <v>1</v>
      </c>
      <c r="D118" s="78" t="s">
        <v>121</v>
      </c>
      <c r="E118" s="78" t="s">
        <v>122</v>
      </c>
      <c r="F118" s="78" t="s">
        <v>140</v>
      </c>
      <c r="G118" s="78" t="s">
        <v>3</v>
      </c>
      <c r="H118" s="78" t="s">
        <v>123</v>
      </c>
    </row>
    <row r="119" spans="1:8" ht="5.0999999999999996" customHeight="1" x14ac:dyDescent="0.2">
      <c r="A119" s="319"/>
      <c r="B119" s="97"/>
      <c r="C119" s="97"/>
      <c r="D119" s="97"/>
      <c r="E119" s="97"/>
      <c r="F119" s="97"/>
      <c r="G119" s="97"/>
      <c r="H119" s="97"/>
    </row>
    <row r="120" spans="1:8" ht="18.600000000000001" customHeight="1" x14ac:dyDescent="0.2">
      <c r="A120" s="80">
        <v>2024</v>
      </c>
      <c r="B120" s="97"/>
      <c r="C120" s="97"/>
      <c r="D120" s="97"/>
      <c r="E120" s="97"/>
      <c r="F120" s="97"/>
      <c r="G120" s="97"/>
      <c r="H120" s="97"/>
    </row>
    <row r="121" spans="1:8" ht="18.600000000000001" customHeight="1" x14ac:dyDescent="0.2">
      <c r="A121" s="80" t="s">
        <v>0</v>
      </c>
      <c r="B121" s="82">
        <f>SUM(C121:H121)</f>
        <v>5369094.8300000001</v>
      </c>
      <c r="C121" s="82">
        <f t="shared" ref="C121:H121" si="8">SUM(C122:C133)</f>
        <v>2362911</v>
      </c>
      <c r="D121" s="82">
        <f t="shared" si="8"/>
        <v>256063.43</v>
      </c>
      <c r="E121" s="82">
        <f t="shared" si="8"/>
        <v>25469.43</v>
      </c>
      <c r="F121" s="82">
        <f t="shared" si="8"/>
        <v>25931.85</v>
      </c>
      <c r="G121" s="82">
        <f t="shared" si="8"/>
        <v>94678.12</v>
      </c>
      <c r="H121" s="82">
        <f t="shared" si="8"/>
        <v>2604041</v>
      </c>
    </row>
    <row r="122" spans="1:8" ht="18.600000000000001" customHeight="1" x14ac:dyDescent="0.2">
      <c r="A122" s="83" t="s">
        <v>124</v>
      </c>
      <c r="B122" s="82">
        <f>SUM(C122:H122)</f>
        <v>671841.01</v>
      </c>
      <c r="C122" s="84">
        <v>294560</v>
      </c>
      <c r="D122" s="84">
        <v>32408.880000000001</v>
      </c>
      <c r="E122" s="84">
        <v>5710.2000000000007</v>
      </c>
      <c r="F122" s="84">
        <v>3061.92</v>
      </c>
      <c r="G122" s="84">
        <v>12243.01</v>
      </c>
      <c r="H122" s="84">
        <v>323857</v>
      </c>
    </row>
    <row r="123" spans="1:8" ht="18.600000000000001" customHeight="1" x14ac:dyDescent="0.2">
      <c r="A123" s="83" t="s">
        <v>125</v>
      </c>
      <c r="B123" s="82">
        <f t="shared" ref="B123:B129" si="9">SUM(C123:H123)</f>
        <v>648574.79999999993</v>
      </c>
      <c r="C123" s="84">
        <v>276262</v>
      </c>
      <c r="D123" s="84">
        <v>32001.54</v>
      </c>
      <c r="E123" s="84">
        <v>1517.7999999999993</v>
      </c>
      <c r="F123" s="84">
        <v>3044.36</v>
      </c>
      <c r="G123" s="84">
        <v>11532.1</v>
      </c>
      <c r="H123" s="84">
        <v>324217</v>
      </c>
    </row>
    <row r="124" spans="1:8" ht="18.600000000000001" customHeight="1" x14ac:dyDescent="0.2">
      <c r="A124" s="83" t="s">
        <v>126</v>
      </c>
      <c r="B124" s="82">
        <f t="shared" si="9"/>
        <v>630823.31000000006</v>
      </c>
      <c r="C124" s="84">
        <v>264053</v>
      </c>
      <c r="D124" s="84">
        <v>31961.83</v>
      </c>
      <c r="E124" s="84">
        <v>3030</v>
      </c>
      <c r="F124" s="84">
        <v>3221.55</v>
      </c>
      <c r="G124" s="84">
        <v>11720.93</v>
      </c>
      <c r="H124" s="84">
        <v>316836</v>
      </c>
    </row>
    <row r="125" spans="1:8" ht="18.600000000000001" customHeight="1" x14ac:dyDescent="0.2">
      <c r="A125" s="83" t="s">
        <v>127</v>
      </c>
      <c r="B125" s="82">
        <f t="shared" si="9"/>
        <v>694164.6</v>
      </c>
      <c r="C125" s="84">
        <v>316034</v>
      </c>
      <c r="D125" s="84">
        <v>32088.03</v>
      </c>
      <c r="E125" s="84">
        <v>1910.5999999999985</v>
      </c>
      <c r="F125" s="84">
        <v>3226.06</v>
      </c>
      <c r="G125" s="84">
        <v>12126.91</v>
      </c>
      <c r="H125" s="84">
        <v>328779</v>
      </c>
    </row>
    <row r="126" spans="1:8" ht="18.600000000000001" customHeight="1" x14ac:dyDescent="0.2">
      <c r="A126" s="83" t="s">
        <v>128</v>
      </c>
      <c r="B126" s="82">
        <f t="shared" si="9"/>
        <v>671082.21</v>
      </c>
      <c r="C126" s="84">
        <v>299246</v>
      </c>
      <c r="D126" s="84">
        <v>31416.52</v>
      </c>
      <c r="E126" s="84">
        <v>472.70000000000073</v>
      </c>
      <c r="F126" s="84">
        <v>3230.02</v>
      </c>
      <c r="G126" s="84">
        <v>11864.97</v>
      </c>
      <c r="H126" s="84">
        <v>324852</v>
      </c>
    </row>
    <row r="127" spans="1:8" ht="18.600000000000001" customHeight="1" x14ac:dyDescent="0.2">
      <c r="A127" s="83" t="s">
        <v>129</v>
      </c>
      <c r="B127" s="82">
        <f t="shared" si="9"/>
        <v>685902.21</v>
      </c>
      <c r="C127" s="84">
        <v>302660</v>
      </c>
      <c r="D127" s="84">
        <v>32295.39</v>
      </c>
      <c r="E127" s="84">
        <v>6220.4000000000015</v>
      </c>
      <c r="F127" s="84">
        <v>3311.16</v>
      </c>
      <c r="G127" s="84">
        <v>12194.26</v>
      </c>
      <c r="H127" s="84">
        <v>329221</v>
      </c>
    </row>
    <row r="128" spans="1:8" ht="18.600000000000001" customHeight="1" x14ac:dyDescent="0.2">
      <c r="A128" s="83" t="s">
        <v>130</v>
      </c>
      <c r="B128" s="82">
        <f t="shared" si="9"/>
        <v>679952.47</v>
      </c>
      <c r="C128" s="84">
        <v>305167</v>
      </c>
      <c r="D128" s="84">
        <v>32275.59</v>
      </c>
      <c r="E128" s="84">
        <v>2842.2999999999993</v>
      </c>
      <c r="F128" s="84">
        <v>3363.61</v>
      </c>
      <c r="G128" s="84">
        <v>11601.97</v>
      </c>
      <c r="H128" s="84">
        <v>324702</v>
      </c>
    </row>
    <row r="129" spans="1:8" ht="18.600000000000001" customHeight="1" x14ac:dyDescent="0.2">
      <c r="A129" s="83" t="s">
        <v>131</v>
      </c>
      <c r="B129" s="82">
        <f t="shared" si="9"/>
        <v>686754.22</v>
      </c>
      <c r="C129" s="84">
        <v>304929</v>
      </c>
      <c r="D129" s="84">
        <v>31615.65</v>
      </c>
      <c r="E129" s="84">
        <v>3765.4300000000003</v>
      </c>
      <c r="F129" s="84">
        <v>3473.17</v>
      </c>
      <c r="G129" s="84">
        <v>11393.97</v>
      </c>
      <c r="H129" s="84">
        <v>331577</v>
      </c>
    </row>
    <row r="130" spans="1:8" ht="18.600000000000001" customHeight="1" x14ac:dyDescent="0.2">
      <c r="A130" s="83" t="s">
        <v>132</v>
      </c>
      <c r="B130" s="82" t="s">
        <v>48</v>
      </c>
      <c r="C130" s="84" t="s">
        <v>48</v>
      </c>
      <c r="D130" s="84" t="s">
        <v>48</v>
      </c>
      <c r="E130" s="84" t="s">
        <v>48</v>
      </c>
      <c r="F130" s="84" t="s">
        <v>48</v>
      </c>
      <c r="G130" s="84" t="s">
        <v>48</v>
      </c>
      <c r="H130" s="84" t="s">
        <v>48</v>
      </c>
    </row>
    <row r="131" spans="1:8" ht="18.600000000000001" customHeight="1" x14ac:dyDescent="0.2">
      <c r="A131" s="83" t="s">
        <v>133</v>
      </c>
      <c r="B131" s="82" t="s">
        <v>48</v>
      </c>
      <c r="C131" s="84" t="s">
        <v>48</v>
      </c>
      <c r="D131" s="84" t="s">
        <v>48</v>
      </c>
      <c r="E131" s="84" t="s">
        <v>48</v>
      </c>
      <c r="F131" s="84" t="s">
        <v>48</v>
      </c>
      <c r="G131" s="84" t="s">
        <v>48</v>
      </c>
      <c r="H131" s="84" t="s">
        <v>48</v>
      </c>
    </row>
    <row r="132" spans="1:8" ht="18.600000000000001" customHeight="1" x14ac:dyDescent="0.2">
      <c r="A132" s="83" t="s">
        <v>134</v>
      </c>
      <c r="B132" s="82" t="s">
        <v>48</v>
      </c>
      <c r="C132" s="84" t="s">
        <v>48</v>
      </c>
      <c r="D132" s="84" t="s">
        <v>48</v>
      </c>
      <c r="E132" s="84" t="s">
        <v>48</v>
      </c>
      <c r="F132" s="84" t="s">
        <v>48</v>
      </c>
      <c r="G132" s="84" t="s">
        <v>48</v>
      </c>
      <c r="H132" s="84" t="s">
        <v>48</v>
      </c>
    </row>
    <row r="133" spans="1:8" ht="18.600000000000001" customHeight="1" x14ac:dyDescent="0.2">
      <c r="A133" s="83" t="s">
        <v>135</v>
      </c>
      <c r="B133" s="82" t="s">
        <v>48</v>
      </c>
      <c r="C133" s="84" t="s">
        <v>48</v>
      </c>
      <c r="D133" s="84" t="s">
        <v>48</v>
      </c>
      <c r="E133" s="84" t="s">
        <v>48</v>
      </c>
      <c r="F133" s="84" t="s">
        <v>48</v>
      </c>
      <c r="G133" s="84" t="s">
        <v>48</v>
      </c>
      <c r="H133" s="84" t="s">
        <v>48</v>
      </c>
    </row>
    <row r="134" spans="1:8" ht="5.0999999999999996" customHeight="1" x14ac:dyDescent="0.2">
      <c r="A134" s="86"/>
      <c r="B134" s="93"/>
      <c r="C134" s="93"/>
      <c r="D134" s="93"/>
      <c r="E134" s="93"/>
      <c r="F134" s="93"/>
      <c r="G134" s="93"/>
      <c r="H134" s="93"/>
    </row>
    <row r="135" spans="1:8" ht="11.1" customHeight="1" x14ac:dyDescent="0.2">
      <c r="A135" s="96" t="s">
        <v>137</v>
      </c>
    </row>
  </sheetData>
  <mergeCells count="18">
    <mergeCell ref="A1:H1"/>
    <mergeCell ref="A3:A4"/>
    <mergeCell ref="B3:H3"/>
    <mergeCell ref="A71:A72"/>
    <mergeCell ref="B71:H71"/>
    <mergeCell ref="A25:A26"/>
    <mergeCell ref="B25:H25"/>
    <mergeCell ref="A48:A49"/>
    <mergeCell ref="B48:H48"/>
    <mergeCell ref="A23:H23"/>
    <mergeCell ref="A45:H45"/>
    <mergeCell ref="A68:H68"/>
    <mergeCell ref="A114:H114"/>
    <mergeCell ref="A91:H91"/>
    <mergeCell ref="A94:A95"/>
    <mergeCell ref="B94:H94"/>
    <mergeCell ref="A117:A118"/>
    <mergeCell ref="B117:H1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COMERCIO</vt:lpstr>
      <vt:lpstr>18.1</vt:lpstr>
      <vt:lpstr>18.2</vt:lpstr>
      <vt:lpstr>18.3</vt:lpstr>
      <vt:lpstr>18.4</vt:lpstr>
      <vt:lpstr>18.5</vt:lpstr>
      <vt:lpstr>18.6</vt:lpstr>
      <vt:lpstr>18.7</vt:lpstr>
      <vt:lpstr>18.8</vt:lpstr>
      <vt:lpstr>18.9</vt:lpstr>
      <vt:lpstr>18.10</vt:lpstr>
      <vt:lpstr>18.11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COMERCIO 2012</dc:title>
  <dc:subject>Compendio</dc:subject>
  <dc:creator>Mery Villasante</dc:creator>
  <cp:lastModifiedBy>Usuario</cp:lastModifiedBy>
  <cp:lastPrinted>2023-01-05T21:48:00Z</cp:lastPrinted>
  <dcterms:created xsi:type="dcterms:W3CDTF">2001-03-07T19:08:00Z</dcterms:created>
  <dcterms:modified xsi:type="dcterms:W3CDTF">2025-01-27T21:41:42Z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