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eLibro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28680" yWindow="-120" windowWidth="21840" windowHeight="13020" tabRatio="595"/>
  </bookViews>
  <sheets>
    <sheet name="EXTERNO" sheetId="62804" r:id="rId1"/>
    <sheet name="25.1" sheetId="62803" r:id="rId2"/>
    <sheet name="25.2" sheetId="62802" r:id="rId3"/>
    <sheet name="25.3" sheetId="12" r:id="rId4"/>
    <sheet name="25.4" sheetId="3764" r:id="rId5"/>
    <sheet name="25.5" sheetId="62800" r:id="rId6"/>
    <sheet name="25.6" sheetId="62801" r:id="rId7"/>
    <sheet name="25,7" sheetId="62805" r:id="rId8"/>
    <sheet name="25.8" sheetId="62806" r:id="rId9"/>
  </sheets>
  <externalReferences>
    <externalReference r:id="rId10"/>
  </externalReferences>
  <definedNames>
    <definedName name="_Fill" hidden="1">'[1]07'!$B$8:$B$58</definedName>
    <definedName name="_xlnm._FilterDatabase" localSheetId="6" hidden="1">'25.6'!$B$4:$C$5</definedName>
    <definedName name="_Key1" hidden="1">'[1]07'!$E$8:$E$58</definedName>
    <definedName name="_Order1" hidden="1">0</definedName>
    <definedName name="_Sort" hidden="1">#REF!</definedName>
    <definedName name="_xlnm.Print_Area" localSheetId="1">'25.1'!$A$1:$G$44</definedName>
    <definedName name="_xlnm.Print_Area" localSheetId="2">'25.2'!$A$53:$M$261</definedName>
    <definedName name="_xlnm.Print_Area" localSheetId="3">'25.3'!$A$1:$G$131</definedName>
    <definedName name="HTML1_1" hidden="1">"'[Boletin Octubre 1996.xls]Variacion dic 89 - 93'!$B$6:$F$12"</definedName>
    <definedName name="HTML1_10" hidden="1">""</definedName>
    <definedName name="HTML1_11" hidden="1">1</definedName>
    <definedName name="HTML1_12" hidden="1">"E:\INEI\WEB\BOLETIN\tablas\variacio.htm"</definedName>
    <definedName name="HTML1_2" hidden="1">1</definedName>
    <definedName name="HTML1_3" hidden="1">"Boletin Octubre 1996"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"07/11/1996"</definedName>
    <definedName name="HTML1_9" hidden="1">"Julio Maldonado A."</definedName>
    <definedName name="HTML10_1" hidden="1">"'[Boletin Octubre 1996.xls]valorizacion en bolsa de valore'!$K$14:$O$21"</definedName>
    <definedName name="HTML10_10" hidden="1">""</definedName>
    <definedName name="HTML10_11" hidden="1">1</definedName>
    <definedName name="HTML10_12" hidden="1">"E:\INEI\WEB\BOLETIN\tablas\caval2.htm"</definedName>
    <definedName name="HTML10_2" hidden="1">1</definedName>
    <definedName name="HTML10_3" hidden="1">"Boletin Octubre 1996"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"07/11/1996"</definedName>
    <definedName name="HTML10_9" hidden="1">"Julio Maldonado A."</definedName>
    <definedName name="HTML11_1" hidden="1">"'[Boletin Octubre 1996.xls]Bluechip'!$A$5:$I$24"</definedName>
    <definedName name="HTML11_10" hidden="1">""</definedName>
    <definedName name="HTML11_11" hidden="1">1</definedName>
    <definedName name="HTML11_12" hidden="1">"E:\INEI\WEB\BOLETIN\tablas\caval3.htm"</definedName>
    <definedName name="HTML11_2" hidden="1">1</definedName>
    <definedName name="HTML11_3" hidden="1">"Boletin Octubre 1996"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"07/11/1996"</definedName>
    <definedName name="HTML11_9" hidden="1">"Julio Maldonado A."</definedName>
    <definedName name="HTML12_1" hidden="1">"'[Boletin Octubre 1996.xls]caval_pais'!$A$9:$J$46"</definedName>
    <definedName name="HTML12_10" hidden="1">""</definedName>
    <definedName name="HTML12_11" hidden="1">1</definedName>
    <definedName name="HTML12_12" hidden="1">"E:\INEI\WEB\BOLETIN\tablas\caval4.htm"</definedName>
    <definedName name="HTML12_2" hidden="1">1</definedName>
    <definedName name="HTML12_3" hidden="1">"Boletin Octubre 1996"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"07/11/1996"</definedName>
    <definedName name="HTML12_9" hidden="1">"Julio Maldonado A."</definedName>
    <definedName name="HTML13_1" hidden="1">"'[Boletin Octubre 1996.xls]Mercado de Capital'!$B$9:$F$26"</definedName>
    <definedName name="HTML13_10" hidden="1">""</definedName>
    <definedName name="HTML13_11" hidden="1">1</definedName>
    <definedName name="HTML13_12" hidden="1">"E:\INEI\WEB\BOLETIN\tablas\mercado.htm"</definedName>
    <definedName name="HTML13_2" hidden="1">1</definedName>
    <definedName name="HTML13_3" hidden="1">"Boletin Octubre 1996"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"07/11/1996"</definedName>
    <definedName name="HTML13_9" hidden="1">"Julio Maldonado A."</definedName>
    <definedName name="HTML14_1" hidden="1">"'[Boletin Noviembre 1996.xls]Variación Ingles'!$B$6:$F$12"</definedName>
    <definedName name="HTML14_10" hidden="1">""</definedName>
    <definedName name="HTML14_11" hidden="1">1</definedName>
    <definedName name="HTML14_12" hidden="1">"S:\WEB\ingles\BOLETIN\tablas\variacio.htm"</definedName>
    <definedName name="HTML14_2" hidden="1">1</definedName>
    <definedName name="HTML14_3" hidden="1">"Boletin Noviembre 1996"</definedName>
    <definedName name="HTML14_4" hidden="1">"Variación Ingles"</definedName>
    <definedName name="HTML14_5" hidden="1">""</definedName>
    <definedName name="HTML14_6" hidden="1">-4146</definedName>
    <definedName name="HTML14_7" hidden="1">-4146</definedName>
    <definedName name="HTML14_8" hidden="1">"25/12/1996"</definedName>
    <definedName name="HTML14_9" hidden="1">"Julio Maldonado A."</definedName>
    <definedName name="HTML15_1" hidden="1">"'[Boletin Noviembre 1996.xls]Sector % inlges'!$B$8:$F$28"</definedName>
    <definedName name="HTML15_10" hidden="1">""</definedName>
    <definedName name="HTML15_11" hidden="1">1</definedName>
    <definedName name="HTML15_12" hidden="1">"S:\WEB\ingles\BOLETIN\tablas\sec_por.htm"</definedName>
    <definedName name="HTML15_2" hidden="1">1</definedName>
    <definedName name="HTML15_3" hidden="1">"Boletin Noviembre 1996"</definedName>
    <definedName name="HTML15_4" hidden="1">"Sector % inlges"</definedName>
    <definedName name="HTML15_5" hidden="1">""</definedName>
    <definedName name="HTML15_6" hidden="1">-4146</definedName>
    <definedName name="HTML15_7" hidden="1">-4146</definedName>
    <definedName name="HTML15_8" hidden="1">"25/12/1996"</definedName>
    <definedName name="HTML15_9" hidden="1">"Julio Maldonado A."</definedName>
    <definedName name="HTML16_1" hidden="1">"'[Boletin Noviembre 1996.xls]Pais % ingles'!$B$8:$F$28"</definedName>
    <definedName name="HTML16_10" hidden="1">""</definedName>
    <definedName name="HTML16_11" hidden="1">1</definedName>
    <definedName name="HTML16_12" hidden="1">"S:\WEB\ingles\BOLETIN\tablas\pais_por.htm"</definedName>
    <definedName name="HTML16_2" hidden="1">1</definedName>
    <definedName name="HTML16_3" hidden="1">"Boletin Noviembre 1996"</definedName>
    <definedName name="HTML16_4" hidden="1">"Pais % ingles"</definedName>
    <definedName name="HTML16_5" hidden="1">""</definedName>
    <definedName name="HTML16_6" hidden="1">-4146</definedName>
    <definedName name="HTML16_7" hidden="1">-4146</definedName>
    <definedName name="HTML16_8" hidden="1">"25/12/1996"</definedName>
    <definedName name="HTML16_9" hidden="1">"Julio Maldonado A."</definedName>
    <definedName name="HTML17_1" hidden="1">"'[Boletin Noviembre 1996.xls]Futuras Ingles'!$B$4:$D$62"</definedName>
    <definedName name="HTML17_10" hidden="1">""</definedName>
    <definedName name="HTML17_11" hidden="1">1</definedName>
    <definedName name="HTML17_12" hidden="1">"S:\WEB\ingles\BOLETIN\tablas\futuras.htm"</definedName>
    <definedName name="HTML17_2" hidden="1">1</definedName>
    <definedName name="HTML17_3" hidden="1">"Boletin Noviembre 1996"</definedName>
    <definedName name="HTML17_4" hidden="1">"Futuras Ingles"</definedName>
    <definedName name="HTML17_5" hidden="1">""</definedName>
    <definedName name="HTML17_6" hidden="1">-4146</definedName>
    <definedName name="HTML17_7" hidden="1">-4146</definedName>
    <definedName name="HTML17_8" hidden="1">"25/12/1996"</definedName>
    <definedName name="HTML17_9" hidden="1">"Julio Maldonado A."</definedName>
    <definedName name="HTML18_1" hidden="1">"'[Boletin Noviembre 1996.xls]Resumen IED Ingles'!$C$11:$F$20"</definedName>
    <definedName name="HTML18_10" hidden="1">""</definedName>
    <definedName name="HTML18_11" hidden="1">1</definedName>
    <definedName name="HTML18_12" hidden="1">"S:\WEB\ingles\BOLETIN\tablas\resumen.htm"</definedName>
    <definedName name="HTML18_2" hidden="1">1</definedName>
    <definedName name="HTML18_3" hidden="1">"Boletin Noviembre 1996"</definedName>
    <definedName name="HTML18_4" hidden="1">"Resumen IED Ingles"</definedName>
    <definedName name="HTML18_5" hidden="1">""</definedName>
    <definedName name="HTML18_6" hidden="1">-4146</definedName>
    <definedName name="HTML18_7" hidden="1">-4146</definedName>
    <definedName name="HTML18_8" hidden="1">"26/12/1996"</definedName>
    <definedName name="HTML18_9" hidden="1">"Julio Maldonado A."</definedName>
    <definedName name="HTML19_1" hidden="1">"'[Boletin Noviembre 1996.xls]St. Sector Ingles'!$B$10:$J$29"</definedName>
    <definedName name="HTML19_10" hidden="1">""</definedName>
    <definedName name="HTML19_11" hidden="1">1</definedName>
    <definedName name="HTML19_12" hidden="1">"S:\WEB\ingles\BOLETIN\tablas\stock_sect.htm"</definedName>
    <definedName name="HTML19_2" hidden="1">1</definedName>
    <definedName name="HTML19_3" hidden="1">"Boletin Noviembre 1996"</definedName>
    <definedName name="HTML19_4" hidden="1">"St. Sector Ingles"</definedName>
    <definedName name="HTML19_5" hidden="1">""</definedName>
    <definedName name="HTML19_6" hidden="1">-4146</definedName>
    <definedName name="HTML19_7" hidden="1">-4146</definedName>
    <definedName name="HTML19_8" hidden="1">"26/12/1996"</definedName>
    <definedName name="HTML19_9" hidden="1">"Julio Maldonado A."</definedName>
    <definedName name="HTML2_1" hidden="1">"'[Boletin Octubre 1996.xls]Porcentaje Principales Sectores'!$B$8:$F$27"</definedName>
    <definedName name="HTML2_10" hidden="1">""</definedName>
    <definedName name="HTML2_11" hidden="1">1</definedName>
    <definedName name="HTML2_12" hidden="1">"E:\INEI\WEB\BOLETIN\tablas\sec_por.htm"</definedName>
    <definedName name="HTML2_2" hidden="1">1</definedName>
    <definedName name="HTML2_3" hidden="1">"Boletin Octubre 1996"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"07/11/1996"</definedName>
    <definedName name="HTML2_9" hidden="1">"Julio Maldonado A."</definedName>
    <definedName name="HTML20_1" hidden="1">"'[Boletin Noviembre 1996.xls]St. Pais Ingles'!$B$10:$J$70"</definedName>
    <definedName name="HTML20_10" hidden="1">""</definedName>
    <definedName name="HTML20_11" hidden="1">1</definedName>
    <definedName name="HTML20_12" hidden="1">"S:\WEB\ingles\BOLETIN\tablas\stock_pais.htm"</definedName>
    <definedName name="HTML20_2" hidden="1">1</definedName>
    <definedName name="HTML20_3" hidden="1">"Boletin Noviembre 1996"</definedName>
    <definedName name="HTML20_4" hidden="1">"St. Pais Ingles"</definedName>
    <definedName name="HTML20_5" hidden="1">""</definedName>
    <definedName name="HTML20_6" hidden="1">-4146</definedName>
    <definedName name="HTML20_7" hidden="1">-4146</definedName>
    <definedName name="HTML20_8" hidden="1">"26/12/1996"</definedName>
    <definedName name="HTML20_9" hidden="1">"Julio Maldonado A."</definedName>
    <definedName name="HTML21_1" hidden="1">"'[Boletin Noviembre 1996.xls]Pais Sector  Ingles'!$A$9:$Q$57"</definedName>
    <definedName name="HTML21_10" hidden="1">""</definedName>
    <definedName name="HTML21_11" hidden="1">1</definedName>
    <definedName name="HTML21_12" hidden="1">"S:\WEB\ingles\BOLETIN\tablas\pais_sect.htm"</definedName>
    <definedName name="HTML21_2" hidden="1">1</definedName>
    <definedName name="HTML21_3" hidden="1">"Boletin Noviembre 1996"</definedName>
    <definedName name="HTML21_4" hidden="1">"Pais Sector  Ingles"</definedName>
    <definedName name="HTML21_5" hidden="1">""</definedName>
    <definedName name="HTML21_6" hidden="1">-4146</definedName>
    <definedName name="HTML21_7" hidden="1">-4146</definedName>
    <definedName name="HTML21_8" hidden="1">"26/12/1996"</definedName>
    <definedName name="HTML21_9" hidden="1">"Julio Maldonado A."</definedName>
    <definedName name="HTML22_1" hidden="1">"'[Boletin Noviembre 1996.xls]Caval Ingles'!$C$9:$E$25"</definedName>
    <definedName name="HTML22_10" hidden="1">""</definedName>
    <definedName name="HTML22_11" hidden="1">1</definedName>
    <definedName name="HTML22_12" hidden="1">"S:\WEB\ingles\BOLETIN\tablas\caval1.htm"</definedName>
    <definedName name="HTML22_2" hidden="1">1</definedName>
    <definedName name="HTML22_3" hidden="1">"Boletin Noviembre 1996"</definedName>
    <definedName name="HTML22_4" hidden="1">"Caval Ingles"</definedName>
    <definedName name="HTML22_5" hidden="1">""</definedName>
    <definedName name="HTML22_6" hidden="1">-4146</definedName>
    <definedName name="HTML22_7" hidden="1">-4146</definedName>
    <definedName name="HTML22_8" hidden="1">"26/12/1996"</definedName>
    <definedName name="HTML22_9" hidden="1">"Julio Maldonado A."</definedName>
    <definedName name="HTML23_1" hidden="1">"'[Boletin Noviembre 1996.xls]Caval Ingles'!$L$12:$P$19"</definedName>
    <definedName name="HTML23_10" hidden="1">""</definedName>
    <definedName name="HTML23_11" hidden="1">1</definedName>
    <definedName name="HTML23_12" hidden="1">"S:\WEB\ingles\BOLETIN\tablas\caval2.htm"</definedName>
    <definedName name="HTML23_2" hidden="1">1</definedName>
    <definedName name="HTML23_3" hidden="1">"Boletin Noviembre 1996"</definedName>
    <definedName name="HTML23_4" hidden="1">"Caval Ingles"</definedName>
    <definedName name="HTML23_5" hidden="1">""</definedName>
    <definedName name="HTML23_6" hidden="1">-4146</definedName>
    <definedName name="HTML23_7" hidden="1">-4146</definedName>
    <definedName name="HTML23_8" hidden="1">"26/12/1996"</definedName>
    <definedName name="HTML23_9" hidden="1">"Julio Maldonado A."</definedName>
    <definedName name="HTML24_1" hidden="1">"'[Boletin Noviembre 1996.xls]BLUE SHIP'!$A$5:$I$23"</definedName>
    <definedName name="HTML24_10" hidden="1">""</definedName>
    <definedName name="HTML24_11" hidden="1">1</definedName>
    <definedName name="HTML24_12" hidden="1">"S:\WEB\ingles\BOLETIN\tablas\caval3.htm"</definedName>
    <definedName name="HTML24_2" hidden="1">1</definedName>
    <definedName name="HTML24_3" hidden="1">"Boletin Noviembre 1996"</definedName>
    <definedName name="HTML24_4" hidden="1">"BLUE SHIP"</definedName>
    <definedName name="HTML24_5" hidden="1">""</definedName>
    <definedName name="HTML24_6" hidden="1">-4146</definedName>
    <definedName name="HTML24_7" hidden="1">-4146</definedName>
    <definedName name="HTML24_8" hidden="1">"26/12/1996"</definedName>
    <definedName name="HTML24_9" hidden="1">"Julio Maldonado A."</definedName>
    <definedName name="HTML25_1" hidden="1">"'[Boletin Noviembre 1996.xls]caval_pais_ingles'!$A$9:$J$46"</definedName>
    <definedName name="HTML25_10" hidden="1">""</definedName>
    <definedName name="HTML25_11" hidden="1">1</definedName>
    <definedName name="HTML25_12" hidden="1">"S:\WEB\ingles\BOLETIN\tablas\caval4.htm"</definedName>
    <definedName name="HTML25_2" hidden="1">1</definedName>
    <definedName name="HTML25_3" hidden="1">"Boletin Noviembre 1996"</definedName>
    <definedName name="HTML25_4" hidden="1">"caval_pais_ingles"</definedName>
    <definedName name="HTML25_5" hidden="1">""</definedName>
    <definedName name="HTML25_6" hidden="1">-4146</definedName>
    <definedName name="HTML25_7" hidden="1">-4146</definedName>
    <definedName name="HTML25_8" hidden="1">"26/12/1996"</definedName>
    <definedName name="HTML25_9" hidden="1">"Julio Maldonado A."</definedName>
    <definedName name="HTML26_1" hidden="1">"'[Boletin Noviembre 1996.xls]Bolsa Valores Ingles'!$B$9:$F$27"</definedName>
    <definedName name="HTML26_10" hidden="1">""</definedName>
    <definedName name="HTML26_11" hidden="1">1</definedName>
    <definedName name="HTML26_12" hidden="1">"S:\WEB\ingles\BOLETIN\tablas\mercado.htm"</definedName>
    <definedName name="HTML26_2" hidden="1">1</definedName>
    <definedName name="HTML26_3" hidden="1">"Boletin Noviembre 1996"</definedName>
    <definedName name="HTML26_4" hidden="1">"Bolsa Valores Ingles"</definedName>
    <definedName name="HTML26_5" hidden="1">""</definedName>
    <definedName name="HTML26_6" hidden="1">-4146</definedName>
    <definedName name="HTML26_7" hidden="1">-4146</definedName>
    <definedName name="HTML26_8" hidden="1">"26/12/1996"</definedName>
    <definedName name="HTML26_9" hidden="1">"Julio Maldonado A."</definedName>
    <definedName name="HTML3_1" hidden="1">"'[Boletin Octubre 1996.xls]Porcentaje Principales Paises'!$B$8:$G$28"</definedName>
    <definedName name="HTML3_10" hidden="1">""</definedName>
    <definedName name="HTML3_11" hidden="1">1</definedName>
    <definedName name="HTML3_12" hidden="1">"E:\INEI\WEB\BOLETIN\tablas\pais_por.htm"</definedName>
    <definedName name="HTML3_2" hidden="1">1</definedName>
    <definedName name="HTML3_3" hidden="1">"Boletin Octubre 1996"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"07/11/1996"</definedName>
    <definedName name="HTML3_9" hidden="1">"Julio Maldonado A."</definedName>
    <definedName name="HTML4_1" hidden="1">"'[Boletin Octubre 1996.xls]Inversiones Futuras'!$B$4:$D$61"</definedName>
    <definedName name="HTML4_10" hidden="1">""</definedName>
    <definedName name="HTML4_11" hidden="1">1</definedName>
    <definedName name="HTML4_12" hidden="1">"E:\INEI\WEB\BOLETIN\tablas\futuras.htm"</definedName>
    <definedName name="HTML4_2" hidden="1">1</definedName>
    <definedName name="HTML4_3" hidden="1">"Boletin Octubre 1996"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"07/11/1996"</definedName>
    <definedName name="HTML4_9" hidden="1">"Julio Maldonado A."</definedName>
    <definedName name="HTML5_1" hidden="1">"'[Boletin Octubre 1996.xls]Resumen IED'!$B$10:$F$19"</definedName>
    <definedName name="HTML5_10" hidden="1">""</definedName>
    <definedName name="HTML5_11" hidden="1">1</definedName>
    <definedName name="HTML5_12" hidden="1">"E:\INEI\WEB\BOLETIN\tablas\resumen.htm"</definedName>
    <definedName name="HTML5_2" hidden="1">1</definedName>
    <definedName name="HTML5_3" hidden="1">"Boletin Octubre 1996"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"07/11/1996"</definedName>
    <definedName name="HTML5_9" hidden="1">"Julio Maldonado A."</definedName>
    <definedName name="HTML6_1" hidden="1">"'[Boletin Octubre 1996.xls]Stock segun Sectores'!$B$10:$J$29"</definedName>
    <definedName name="HTML6_10" hidden="1">""</definedName>
    <definedName name="HTML6_11" hidden="1">1</definedName>
    <definedName name="HTML6_12" hidden="1">"E:\INEI\WEB\BOLETIN\tablas\stock_sect.htm"</definedName>
    <definedName name="HTML6_2" hidden="1">1</definedName>
    <definedName name="HTML6_3" hidden="1">"Boletin Octubre 1996"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"07/11/1996"</definedName>
    <definedName name="HTML6_9" hidden="1">"Julio Maldonado A."</definedName>
    <definedName name="HTML7_1" hidden="1">"'[Boletin Octubre 1996.xls]Stock segun Paises'!$B$10:$J$71"</definedName>
    <definedName name="HTML7_10" hidden="1">""</definedName>
    <definedName name="HTML7_11" hidden="1">1</definedName>
    <definedName name="HTML7_12" hidden="1">"E:\INEI\WEB\BOLETIN\tablas\stock_pais.htm"</definedName>
    <definedName name="HTML7_2" hidden="1">1</definedName>
    <definedName name="HTML7_3" hidden="1">"Boletin Octubre 1996"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"07/11/1996"</definedName>
    <definedName name="HTML7_9" hidden="1">"Julio Maldonado A."</definedName>
    <definedName name="HTML8_1" hidden="1">"'[Boletin Octubre 1996.xls]Pais Sector'!$A$9:$Q$57"</definedName>
    <definedName name="HTML8_10" hidden="1">""</definedName>
    <definedName name="HTML8_11" hidden="1">1</definedName>
    <definedName name="HTML8_12" hidden="1">"E:\INEI\WEB\BOLETIN\tablas\pais_sect.htm"</definedName>
    <definedName name="HTML8_2" hidden="1">1</definedName>
    <definedName name="HTML8_3" hidden="1">"Boletin Octubre 1996"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"07/11/1996"</definedName>
    <definedName name="HTML8_9" hidden="1">"Julio Maldonado A."</definedName>
    <definedName name="HTML9_1" hidden="1">"'[Boletin Octubre 1996.xls]valorizacion en bolsa de valore'!$C$9:$F$25"</definedName>
    <definedName name="HTML9_10" hidden="1">""</definedName>
    <definedName name="HTML9_11" hidden="1">1</definedName>
    <definedName name="HTML9_12" hidden="1">"E:\INEI\WEB\BOLETIN\tablas\caval1.htm"</definedName>
    <definedName name="HTML9_2" hidden="1">1</definedName>
    <definedName name="HTML9_3" hidden="1">"Boletin Octubre 1996"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"07/11/1996"</definedName>
    <definedName name="HTML9_9" hidden="1">"Julio Maldonado A."</definedName>
    <definedName name="HTMLCount" hidden="1">26</definedName>
    <definedName name="wrn.Boletin._.en._.Ingles." hidden="1">{"VARIANCE_1",#N/A,FALSE,"Variación Ingles";"SECTOR_PORC",#N/A,FALSE,"Sector % inlges";"PAIS_PORC",#N/A,FALSE,"Pais % ingles";"FUTURAS",#N/A,FALSE,"Futuras Ingles";"GRAPHICS",#N/A,FALSE,"Gráficos Ingles";"RESUME_IED",#N/A,FALSE,"Resumen IED Ingles";"STOCK_SECTOR",#N/A,FALSE,"St. Sector Ingles";"STOCK_PAIS",#N/A,FALSE,"St. Pais Ingles";"CAVAL_ING",#N/A,FALSE,"Caval Ingles";"BL_ING",#N/A,FALSE,"Bolsa Valores Ingles"}</definedName>
    <definedName name="wrn.boletin._.español." hidden="1">{"variacion93_95",#N/A,FALSE,"Variacion dic 89 - 93";"principales sectores",#N/A,FALSE,"Porcentaje Principales Sectores";"principales paises",#N/A,FALSE,"Porcentaje Principales Paises";"Inversiones Futuras",#N/A,FALSE,"Inversiones Futuras";"grafico inversiones",#N/A,FALSE,"Grafico Inversiones";"resumen ied",#N/A,FALSE,"Resumen IED";"Stock Sector",#N/A,FALSE,"Stock segun Sectores";"Stock por Pais",#N/A,FALSE,"Stock segun Paises";"Pais Sector",#N/A,FALSE,"Pais Sector";"grafico ps",#N/A,FALSE,"Graficos Pais Sector";"caval",#N/A,FALSE,"valorizacion en bolsa de valore";"mercado capital",#N/A,FALSE,"Mercado de Capital";"Blueship",#N/A,FALSE,"Bluechip"}</definedName>
    <definedName name="Z_3E1AE235_D4AB_4EE5_9ECB_EFB23A645F44_.wvu.Rows" localSheetId="3" hidden="1">'25.3'!#REF!,'25.3'!#REF!</definedName>
  </definedNames>
  <calcPr calcId="152511"/>
  <customWorkbookViews>
    <customWorkbookView name="CONF" guid="{3E1AE235-D4AB-4EE5-9ECB-EFB23A645F44}" maximized="1" xWindow="1" yWindow="1" windowWidth="1366" windowHeight="538" activeSheetId="12"/>
  </customWorkbookViews>
</workbook>
</file>

<file path=xl/calcChain.xml><?xml version="1.0" encoding="utf-8"?>
<calcChain xmlns="http://schemas.openxmlformats.org/spreadsheetml/2006/main">
  <c r="A190" i="62801" l="1"/>
  <c r="A124" i="62800"/>
  <c r="I164" i="3764"/>
  <c r="I163" i="3764"/>
  <c r="A164" i="3764"/>
  <c r="A163" i="3764"/>
  <c r="I2" i="3764"/>
  <c r="I1" i="3764"/>
  <c r="I172" i="12"/>
  <c r="A172" i="12"/>
  <c r="I135" i="12"/>
  <c r="A135" i="12"/>
  <c r="I97" i="12"/>
  <c r="A7" i="62804"/>
  <c r="A4" i="62804"/>
  <c r="O220" i="12" l="1"/>
  <c r="O216" i="12" s="1"/>
  <c r="N220" i="12"/>
  <c r="N216" i="12" s="1"/>
  <c r="M220" i="12"/>
  <c r="M216" i="12" s="1"/>
  <c r="L220" i="12"/>
  <c r="L216" i="12" s="1"/>
  <c r="K220" i="12"/>
  <c r="K216" i="12" s="1"/>
  <c r="J220" i="12"/>
  <c r="J216" i="12" s="1"/>
  <c r="C220" i="12"/>
  <c r="C216" i="12" s="1"/>
  <c r="D220" i="12"/>
  <c r="D216" i="12" s="1"/>
  <c r="E220" i="12"/>
  <c r="E216" i="12" s="1"/>
  <c r="F220" i="12"/>
  <c r="F216" i="12" s="1"/>
  <c r="G220" i="12"/>
  <c r="G216" i="12" s="1"/>
  <c r="B220" i="12"/>
  <c r="B216" i="12" s="1"/>
  <c r="K177" i="12" l="1"/>
  <c r="L177" i="12"/>
  <c r="M177" i="12"/>
  <c r="N177" i="12"/>
  <c r="O177" i="12"/>
  <c r="J177" i="12"/>
  <c r="C177" i="12"/>
  <c r="D177" i="12"/>
  <c r="E177" i="12"/>
  <c r="F177" i="12"/>
  <c r="G177" i="12"/>
  <c r="B177" i="12"/>
  <c r="K140" i="12"/>
  <c r="L140" i="12"/>
  <c r="M140" i="12"/>
  <c r="N140" i="12"/>
  <c r="O140" i="12"/>
  <c r="J140" i="12"/>
  <c r="C140" i="12"/>
  <c r="D140" i="12"/>
  <c r="E140" i="12"/>
  <c r="F140" i="12"/>
  <c r="G140" i="12"/>
  <c r="B140" i="12"/>
  <c r="A3" i="62804" l="1"/>
  <c r="A9" i="62804"/>
  <c r="A8" i="62804"/>
  <c r="A2" i="62804"/>
  <c r="A6" i="62804"/>
  <c r="A5" i="62804"/>
  <c r="I2" i="12"/>
  <c r="A165" i="3764" l="1"/>
  <c r="I165" i="3764" s="1"/>
  <c r="I3" i="3764"/>
  <c r="I1" i="12"/>
  <c r="M170" i="3764" l="1"/>
  <c r="O69" i="3764"/>
  <c r="N69" i="3764"/>
  <c r="M69" i="3764"/>
  <c r="L69" i="3764"/>
  <c r="K69" i="3764"/>
  <c r="J69" i="3764"/>
  <c r="O65" i="3764"/>
  <c r="N65" i="3764"/>
  <c r="M65" i="3764"/>
  <c r="L65" i="3764"/>
  <c r="K65" i="3764"/>
  <c r="J65" i="3764"/>
  <c r="O59" i="3764"/>
  <c r="N59" i="3764"/>
  <c r="M59" i="3764"/>
  <c r="L59" i="3764"/>
  <c r="K59" i="3764"/>
  <c r="J59" i="3764"/>
  <c r="O41" i="3764"/>
  <c r="N41" i="3764"/>
  <c r="M41" i="3764"/>
  <c r="L41" i="3764"/>
  <c r="K41" i="3764"/>
  <c r="J41" i="3764"/>
  <c r="O35" i="3764"/>
  <c r="N35" i="3764"/>
  <c r="M35" i="3764"/>
  <c r="L35" i="3764"/>
  <c r="K35" i="3764"/>
  <c r="J35" i="3764"/>
  <c r="O31" i="3764"/>
  <c r="N31" i="3764"/>
  <c r="M31" i="3764"/>
  <c r="L31" i="3764"/>
  <c r="K31" i="3764"/>
  <c r="J31" i="3764"/>
  <c r="O26" i="3764"/>
  <c r="N26" i="3764"/>
  <c r="M26" i="3764"/>
  <c r="L26" i="3764"/>
  <c r="K26" i="3764"/>
  <c r="J26" i="3764"/>
  <c r="O17" i="3764"/>
  <c r="N17" i="3764"/>
  <c r="M17" i="3764"/>
  <c r="L17" i="3764"/>
  <c r="K17" i="3764"/>
  <c r="J17" i="3764"/>
  <c r="O13" i="3764"/>
  <c r="N13" i="3764"/>
  <c r="M13" i="3764"/>
  <c r="L13" i="3764"/>
  <c r="K13" i="3764"/>
  <c r="J13" i="3764"/>
  <c r="O8" i="3764"/>
  <c r="N8" i="3764"/>
  <c r="M8" i="3764"/>
  <c r="L8" i="3764"/>
  <c r="K8" i="3764"/>
  <c r="J8" i="3764"/>
  <c r="O54" i="12"/>
  <c r="N54" i="12"/>
  <c r="M54" i="12"/>
  <c r="L54" i="12"/>
  <c r="K54" i="12"/>
  <c r="J54" i="12"/>
  <c r="O51" i="12"/>
  <c r="N51" i="12"/>
  <c r="M51" i="12"/>
  <c r="L51" i="12"/>
  <c r="K51" i="12"/>
  <c r="J51" i="12"/>
  <c r="O39" i="12"/>
  <c r="N39" i="12"/>
  <c r="M39" i="12"/>
  <c r="L39" i="12"/>
  <c r="K39" i="12"/>
  <c r="J39" i="12"/>
  <c r="O36" i="12"/>
  <c r="N36" i="12"/>
  <c r="M36" i="12"/>
  <c r="L36" i="12"/>
  <c r="K36" i="12"/>
  <c r="J36" i="12"/>
  <c r="O25" i="12"/>
  <c r="N25" i="12"/>
  <c r="M25" i="12"/>
  <c r="L25" i="12"/>
  <c r="K25" i="12"/>
  <c r="J25" i="12"/>
  <c r="O22" i="12"/>
  <c r="N22" i="12"/>
  <c r="M22" i="12"/>
  <c r="L22" i="12"/>
  <c r="K22" i="12"/>
  <c r="J22" i="12"/>
  <c r="O10" i="12"/>
  <c r="N10" i="12"/>
  <c r="M10" i="12"/>
  <c r="L10" i="12"/>
  <c r="K10" i="12"/>
  <c r="J10" i="12"/>
  <c r="O7" i="12"/>
  <c r="N7" i="12"/>
  <c r="M7" i="12"/>
  <c r="L7" i="12"/>
  <c r="K7" i="12"/>
  <c r="J7" i="12"/>
  <c r="N6" i="12" l="1"/>
  <c r="K21" i="12"/>
  <c r="M35" i="12"/>
  <c r="O50" i="12"/>
  <c r="M7" i="3764"/>
  <c r="K58" i="3764"/>
  <c r="L25" i="3764"/>
  <c r="M25" i="3764"/>
  <c r="L58" i="3764"/>
  <c r="K6" i="12"/>
  <c r="N21" i="12"/>
  <c r="M50" i="12"/>
  <c r="M58" i="3764"/>
  <c r="M21" i="12"/>
  <c r="L50" i="12"/>
  <c r="O25" i="3764"/>
  <c r="N58" i="3764"/>
  <c r="K7" i="3764"/>
  <c r="O7" i="3764"/>
  <c r="L7" i="3764"/>
  <c r="N7" i="3764"/>
  <c r="O6" i="12"/>
  <c r="N35" i="12"/>
  <c r="J7" i="3764"/>
  <c r="N25" i="3764"/>
  <c r="O58" i="3764"/>
  <c r="K25" i="3764"/>
  <c r="J25" i="3764"/>
  <c r="J58" i="3764"/>
  <c r="L6" i="12"/>
  <c r="O21" i="12"/>
  <c r="N50" i="12"/>
  <c r="M6" i="12"/>
  <c r="L35" i="12"/>
  <c r="J6" i="12"/>
  <c r="O35" i="12"/>
  <c r="L21" i="12"/>
  <c r="J35" i="12"/>
  <c r="K50" i="12"/>
  <c r="J21" i="12"/>
  <c r="K35" i="12"/>
  <c r="J50" i="12"/>
  <c r="G69" i="3764" l="1"/>
  <c r="F69" i="3764"/>
  <c r="E69" i="3764"/>
  <c r="D69" i="3764"/>
  <c r="C69" i="3764"/>
  <c r="B69" i="3764"/>
  <c r="G65" i="3764"/>
  <c r="F65" i="3764"/>
  <c r="E65" i="3764"/>
  <c r="D65" i="3764"/>
  <c r="C65" i="3764"/>
  <c r="B65" i="3764"/>
  <c r="G59" i="3764"/>
  <c r="F59" i="3764"/>
  <c r="E59" i="3764"/>
  <c r="D59" i="3764"/>
  <c r="C59" i="3764"/>
  <c r="B59" i="3764"/>
  <c r="F58" i="3764" l="1"/>
  <c r="C58" i="3764"/>
  <c r="G58" i="3764"/>
  <c r="D58" i="3764"/>
  <c r="E58" i="3764"/>
  <c r="B58" i="3764"/>
  <c r="G51" i="12" l="1"/>
  <c r="F51" i="12"/>
  <c r="E51" i="12"/>
  <c r="D51" i="12"/>
  <c r="C51" i="12"/>
  <c r="B51" i="12"/>
  <c r="G54" i="12"/>
  <c r="F54" i="12"/>
  <c r="E54" i="12"/>
  <c r="D54" i="12"/>
  <c r="C54" i="12"/>
  <c r="B54" i="12"/>
  <c r="F36" i="12"/>
  <c r="G39" i="12"/>
  <c r="F39" i="12"/>
  <c r="E39" i="12"/>
  <c r="D39" i="12"/>
  <c r="C39" i="12"/>
  <c r="B39" i="12"/>
  <c r="G36" i="12"/>
  <c r="E36" i="12"/>
  <c r="D36" i="12"/>
  <c r="C36" i="12"/>
  <c r="B36" i="12"/>
  <c r="B22" i="12"/>
  <c r="G25" i="12"/>
  <c r="F25" i="12"/>
  <c r="E25" i="12"/>
  <c r="D25" i="12"/>
  <c r="C25" i="12"/>
  <c r="B25" i="12"/>
  <c r="G22" i="12"/>
  <c r="F22" i="12"/>
  <c r="E22" i="12"/>
  <c r="D22" i="12"/>
  <c r="C22" i="12"/>
  <c r="B10" i="12"/>
  <c r="F7" i="12"/>
  <c r="C7" i="12"/>
  <c r="B7" i="12"/>
  <c r="D35" i="12" l="1"/>
  <c r="B35" i="12"/>
  <c r="B6" i="12"/>
  <c r="G35" i="12"/>
  <c r="G21" i="12"/>
  <c r="F35" i="12"/>
  <c r="B21" i="12"/>
  <c r="E21" i="12"/>
  <c r="E50" i="12"/>
  <c r="D21" i="12"/>
  <c r="E35" i="12"/>
  <c r="D50" i="12"/>
  <c r="F21" i="12"/>
  <c r="C21" i="12"/>
  <c r="C35" i="12"/>
  <c r="G50" i="12"/>
  <c r="C50" i="12"/>
  <c r="F50" i="12"/>
  <c r="B50" i="12"/>
  <c r="B41" i="3764" l="1"/>
  <c r="D41" i="3764"/>
  <c r="C41" i="3764"/>
  <c r="G41" i="3764" l="1"/>
  <c r="F41" i="3764"/>
  <c r="E41" i="3764"/>
  <c r="G35" i="3764" l="1"/>
  <c r="F35" i="3764"/>
  <c r="E35" i="3764"/>
  <c r="D35" i="3764"/>
  <c r="C35" i="3764"/>
  <c r="B35" i="3764"/>
  <c r="G31" i="3764"/>
  <c r="F31" i="3764"/>
  <c r="E31" i="3764"/>
  <c r="D31" i="3764"/>
  <c r="C31" i="3764"/>
  <c r="B31" i="3764"/>
  <c r="G26" i="3764"/>
  <c r="F26" i="3764"/>
  <c r="E26" i="3764"/>
  <c r="D26" i="3764"/>
  <c r="C26" i="3764"/>
  <c r="B26" i="3764"/>
  <c r="G10" i="12"/>
  <c r="F10" i="12"/>
  <c r="E10" i="12"/>
  <c r="D10" i="12"/>
  <c r="C10" i="12"/>
  <c r="G7" i="12"/>
  <c r="E7" i="12"/>
  <c r="D7" i="12"/>
  <c r="C17" i="3764"/>
  <c r="D17" i="3764"/>
  <c r="E17" i="3764"/>
  <c r="F17" i="3764"/>
  <c r="G17" i="3764"/>
  <c r="B17" i="3764"/>
  <c r="C13" i="3764"/>
  <c r="D13" i="3764"/>
  <c r="E13" i="3764"/>
  <c r="F13" i="3764"/>
  <c r="G13" i="3764"/>
  <c r="B13" i="3764"/>
  <c r="C8" i="3764"/>
  <c r="D8" i="3764"/>
  <c r="E8" i="3764"/>
  <c r="F8" i="3764"/>
  <c r="G8" i="3764"/>
  <c r="B8" i="3764"/>
  <c r="D6" i="12" l="1"/>
  <c r="G6" i="12"/>
  <c r="C6" i="12"/>
  <c r="E6" i="12"/>
  <c r="F6" i="12"/>
  <c r="C25" i="3764"/>
  <c r="B25" i="3764"/>
  <c r="D25" i="3764"/>
  <c r="E25" i="3764"/>
  <c r="G25" i="3764"/>
  <c r="F25" i="3764"/>
  <c r="B7" i="3764"/>
  <c r="E7" i="3764"/>
  <c r="D7" i="3764"/>
  <c r="G7" i="3764"/>
  <c r="C7" i="3764"/>
  <c r="F7" i="3764"/>
</calcChain>
</file>

<file path=xl/sharedStrings.xml><?xml version="1.0" encoding="utf-8"?>
<sst xmlns="http://schemas.openxmlformats.org/spreadsheetml/2006/main" count="2066" uniqueCount="364">
  <si>
    <t>Total</t>
  </si>
  <si>
    <t>. Otros</t>
  </si>
  <si>
    <t>. Herramientas</t>
  </si>
  <si>
    <t>Insumos</t>
  </si>
  <si>
    <t>Continúa...</t>
  </si>
  <si>
    <t>Posición</t>
  </si>
  <si>
    <t>Valor FOB</t>
  </si>
  <si>
    <t>Participación (%)</t>
  </si>
  <si>
    <t>Principales Países</t>
  </si>
  <si>
    <t>Estados Unidos de América</t>
  </si>
  <si>
    <t>Colombia</t>
  </si>
  <si>
    <t>Brasil</t>
  </si>
  <si>
    <t>Italia</t>
  </si>
  <si>
    <t>España</t>
  </si>
  <si>
    <t>Argentina</t>
  </si>
  <si>
    <t>India</t>
  </si>
  <si>
    <t>Alemania</t>
  </si>
  <si>
    <t>Japón</t>
  </si>
  <si>
    <t>China</t>
  </si>
  <si>
    <t>Canadá</t>
  </si>
  <si>
    <t>Chile</t>
  </si>
  <si>
    <t>Reino Unido</t>
  </si>
  <si>
    <t>Francia</t>
  </si>
  <si>
    <t>México</t>
  </si>
  <si>
    <t>Suiza</t>
  </si>
  <si>
    <t>Austria</t>
  </si>
  <si>
    <t>Ecuador</t>
  </si>
  <si>
    <t>Bélgica</t>
  </si>
  <si>
    <t>Australia</t>
  </si>
  <si>
    <t>Otros</t>
  </si>
  <si>
    <t>País</t>
  </si>
  <si>
    <t>Panamá</t>
  </si>
  <si>
    <t>Uruguay</t>
  </si>
  <si>
    <t>Singapur</t>
  </si>
  <si>
    <t>Suecia</t>
  </si>
  <si>
    <t>Corea</t>
  </si>
  <si>
    <t>Luxemburgo</t>
  </si>
  <si>
    <t>Portugal</t>
  </si>
  <si>
    <t>Liechtenstein</t>
  </si>
  <si>
    <t>Venezuela</t>
  </si>
  <si>
    <t>Bolivia</t>
  </si>
  <si>
    <t>Silvicultura</t>
  </si>
  <si>
    <t>Servicios</t>
  </si>
  <si>
    <t>Petróleo</t>
  </si>
  <si>
    <t>Agricultura</t>
  </si>
  <si>
    <t>Comercio</t>
  </si>
  <si>
    <t>Comunicaciones</t>
  </si>
  <si>
    <t>Finanzas</t>
  </si>
  <si>
    <t>Industria</t>
  </si>
  <si>
    <t>Pesca</t>
  </si>
  <si>
    <t>Transporte</t>
  </si>
  <si>
    <t>Turismo</t>
  </si>
  <si>
    <t>Vivienda</t>
  </si>
  <si>
    <t>Sector</t>
  </si>
  <si>
    <t>Minería</t>
  </si>
  <si>
    <t>Energía</t>
  </si>
  <si>
    <t>Construcción</t>
  </si>
  <si>
    <t xml:space="preserve"> -</t>
  </si>
  <si>
    <t>Corea (Sur), República de</t>
  </si>
  <si>
    <t>Tailandia</t>
  </si>
  <si>
    <t>Bienes de consumo</t>
  </si>
  <si>
    <t>. Alimentos y bebidas</t>
  </si>
  <si>
    <t>. Combustibles y lubricantes</t>
  </si>
  <si>
    <t>. Insumos para la industria</t>
  </si>
  <si>
    <t>Bienes de capital</t>
  </si>
  <si>
    <t>. Partes y piezas</t>
  </si>
  <si>
    <t>. Materiales de construcción</t>
  </si>
  <si>
    <t>. Insumos para la agricultura</t>
  </si>
  <si>
    <t>. Maquinaria y equipo</t>
  </si>
  <si>
    <t>. Productos farmacéuticos</t>
  </si>
  <si>
    <t>. Electrod.y Veh. uso particular</t>
  </si>
  <si>
    <t>50 Primeras Instituciones</t>
  </si>
  <si>
    <t>Pu</t>
  </si>
  <si>
    <t>Diócesis de Huari</t>
  </si>
  <si>
    <t>Pr</t>
  </si>
  <si>
    <t>Asociación, Comunión, Promoción, Desarrollo y Liberación COPRODELI</t>
  </si>
  <si>
    <t>Arzobispado de Piura</t>
  </si>
  <si>
    <t>Dinamarca</t>
  </si>
  <si>
    <t>Pu = Público       Pr  =  Privado</t>
  </si>
  <si>
    <t>Inicio de periodo</t>
  </si>
  <si>
    <t xml:space="preserve">   Compra</t>
  </si>
  <si>
    <t xml:space="preserve">   Venta</t>
  </si>
  <si>
    <t xml:space="preserve">   Promedio</t>
  </si>
  <si>
    <t>Final de periodo</t>
  </si>
  <si>
    <t>Cotización más alta</t>
  </si>
  <si>
    <t>Cotización más baja</t>
  </si>
  <si>
    <t>Promedio del periodo</t>
  </si>
  <si>
    <t>Año</t>
  </si>
  <si>
    <t>1991</t>
  </si>
  <si>
    <t>Obispado de Huancavelica</t>
  </si>
  <si>
    <t>Indonesia</t>
  </si>
  <si>
    <t>Malta</t>
  </si>
  <si>
    <t>Irlanda (Eire)</t>
  </si>
  <si>
    <t>Ministerio de Salud</t>
  </si>
  <si>
    <t>Asociación Peruana de la Iglesia de Jesucristo de los Santos de los últimos días</t>
  </si>
  <si>
    <t>Cáritas del Perú</t>
  </si>
  <si>
    <t>Corazones Unidos con las Personas con Discapacidad</t>
  </si>
  <si>
    <t>Misión Cristiana Camino de Vida</t>
  </si>
  <si>
    <t>Obispado de Huacho</t>
  </si>
  <si>
    <t>Congreso de la República</t>
  </si>
  <si>
    <t>1/ Incluyen dependencias británicas (Islas Vírgenes Británicas, Bermudas, Caimán) y territorios británicos de ultramar.</t>
  </si>
  <si>
    <t>2/ Incluye territorios de ultramar.</t>
  </si>
  <si>
    <t>Asociación de Los Testigos de Jehová</t>
  </si>
  <si>
    <t>Marina de Guerra del Perú</t>
  </si>
  <si>
    <t>Casa de Convivencias Juan Pablo II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</si>
  <si>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</si>
  <si>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</si>
  <si>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</si>
  <si>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</si>
  <si>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</si>
  <si>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</si>
  <si>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</si>
  <si>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</si>
  <si>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</si>
  <si>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</si>
  <si>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</si>
  <si>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</si>
  <si>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Continúa…</t>
  </si>
  <si>
    <t>Fuente: Superintendencia Nacional de Aduanas y de Administración Tributaria.</t>
  </si>
  <si>
    <t>Institución</t>
  </si>
  <si>
    <t>Ministerio de Defensa</t>
  </si>
  <si>
    <t>Instituto Nacional de Salud</t>
  </si>
  <si>
    <t>Arzobispado del Cusco</t>
  </si>
  <si>
    <t>Año y rubro</t>
  </si>
  <si>
    <t>Islas Caimán</t>
  </si>
  <si>
    <t>Israel</t>
  </si>
  <si>
    <t>Asociación Civil  Impacta Salud y Educación</t>
  </si>
  <si>
    <t>Asociación Com. Cristiana Cuerpo de Cristo</t>
  </si>
  <si>
    <t>Prelatura de Sicuani</t>
  </si>
  <si>
    <t>Ministerio de Educación</t>
  </si>
  <si>
    <t>Movimiento Siervos de los Pobres del Tercer Mundo</t>
  </si>
  <si>
    <t>…</t>
  </si>
  <si>
    <t>1/ Sombreros de punto, bisutería, juguetes, fundas, instrumentos musicales, productos de hierro laminados, pieles y sus manufacturas.</t>
  </si>
  <si>
    <t xml:space="preserve">         (Nuevos soles por dólar USA)</t>
  </si>
  <si>
    <t>Países Bajos</t>
  </si>
  <si>
    <t xml:space="preserve">        (Miles de dólares USA)</t>
  </si>
  <si>
    <t>Compra y venta</t>
  </si>
  <si>
    <t>Grupo de productos</t>
  </si>
  <si>
    <t xml:space="preserve">  Principales países</t>
  </si>
  <si>
    <t>25.2   CIUDAD DE PUNO: TIPO DE CAMBIO EN EL MERCADO PARALELO, SEGÚN COMPRA Y  VENTA, 2011 - 2015</t>
  </si>
  <si>
    <t>Continúa …</t>
  </si>
  <si>
    <t xml:space="preserve">Ministerio de la Mujer y Desarrollo Social </t>
  </si>
  <si>
    <t>Asociación Cristiana Evangélica para el Desarrollo ACED</t>
  </si>
  <si>
    <t>Ejercito del Perú</t>
  </si>
  <si>
    <t>Policia Nacional del Perú</t>
  </si>
  <si>
    <t>Municipalidad Distritslial de Santa Cruz de Cocachacra</t>
  </si>
  <si>
    <t>Asociación Operativa Sonrisa - Perú</t>
  </si>
  <si>
    <t>Compañia de Jesús Provincia del Perú</t>
  </si>
  <si>
    <t>Instituto Peruano de Energia Nuclear</t>
  </si>
  <si>
    <t>Monasterio de Nazarenas Carmelitas Descalzas</t>
  </si>
  <si>
    <t>Obispado de Cajarmarca</t>
  </si>
  <si>
    <t>Arzobispado de Trujillo</t>
  </si>
  <si>
    <t>Prelatura de Chota</t>
  </si>
  <si>
    <t>Obispado de Huaraz</t>
  </si>
  <si>
    <t>Prelatura de Juli</t>
  </si>
  <si>
    <t>Instituto de Rehabilitación</t>
  </si>
  <si>
    <t>Hogar Clinica San Juan de Dios</t>
  </si>
  <si>
    <t>Iglesia de Dios Sociedad Misionera Mundial</t>
  </si>
  <si>
    <t>Asociación Benefico Cristiana Promotora de Desarrollo Integral-ABC PRODEIN</t>
  </si>
  <si>
    <t>Prelatura Ayaviri</t>
  </si>
  <si>
    <t>Arzovispado de Huancayo</t>
  </si>
  <si>
    <t>Asociación Vida Perú</t>
  </si>
  <si>
    <t xml:space="preserve">As. Cong. Soc. Misionera de San Pablo - Arequipa </t>
  </si>
  <si>
    <t>Obispado de Chiclayo</t>
  </si>
  <si>
    <t>Belgica</t>
  </si>
  <si>
    <t xml:space="preserve">Francia </t>
  </si>
  <si>
    <t>Vietman</t>
  </si>
  <si>
    <t>Paises Bajos</t>
  </si>
  <si>
    <t>Taiwan (Formosa)</t>
  </si>
  <si>
    <t>Noruega</t>
  </si>
  <si>
    <t>Republica Checa</t>
  </si>
  <si>
    <t>25. SECTOR EXTERNO</t>
  </si>
  <si>
    <t>Agropecuarios</t>
  </si>
  <si>
    <t>Pesqueros</t>
  </si>
  <si>
    <t>Mineros</t>
  </si>
  <si>
    <t>Productos Tradicionales</t>
  </si>
  <si>
    <t>Productos No Tradicionales</t>
  </si>
  <si>
    <t>Textiles</t>
  </si>
  <si>
    <t>Maderas y papeles, y sus manufacturas</t>
  </si>
  <si>
    <t>Químicos</t>
  </si>
  <si>
    <t>Minería no metálica</t>
  </si>
  <si>
    <t>Sidero metalúrgicos y joyería</t>
  </si>
  <si>
    <t>Metal mecánico</t>
  </si>
  <si>
    <t>Resto de no tradicionales 1/</t>
  </si>
  <si>
    <t>Alimentos y bebidas</t>
  </si>
  <si>
    <t>Electrod.y Veh. uso particular</t>
  </si>
  <si>
    <t>Productos farmacéuticos</t>
  </si>
  <si>
    <t>Combustibles y lubricantes</t>
  </si>
  <si>
    <t>Insumos para la agricultura</t>
  </si>
  <si>
    <t>Insumos para la industria</t>
  </si>
  <si>
    <t>Maquinaria y equipo</t>
  </si>
  <si>
    <t>Herramientas</t>
  </si>
  <si>
    <t>Partes y piezas</t>
  </si>
  <si>
    <t>Materiales de construcción</t>
  </si>
  <si>
    <t>Utensilios Domésticos</t>
  </si>
  <si>
    <t>Diócesis de Chimbote</t>
  </si>
  <si>
    <t>Obispado del Callao</t>
  </si>
  <si>
    <t>Diócesis de Lurin</t>
  </si>
  <si>
    <t>Congregación Catolica Misioneras Oblatas de Jesús</t>
  </si>
  <si>
    <t>Diócesis de Carabayllo</t>
  </si>
  <si>
    <t>25.5  PERÚ: RANKING DE DONACIONES, SEGÚN PRINCIPALES PAÍSES DE ORIGEN, 2014 - 2015</t>
  </si>
  <si>
    <t>25.6  PERÚ: RANKING DE DONACIONES, SEGÚN SECTOR E INSTITUCIÓN DE DESTINO, 2014 - 2015</t>
  </si>
  <si>
    <t xml:space="preserve">        (Millones de US dólares)</t>
  </si>
  <si>
    <t xml:space="preserve">  Principales Países</t>
  </si>
  <si>
    <t>-</t>
  </si>
  <si>
    <t xml:space="preserve">        (Miles US dólares)</t>
  </si>
  <si>
    <t>Caritas del Perú</t>
  </si>
  <si>
    <t>Instituto Peruano de Energía Nuclear</t>
  </si>
  <si>
    <t>Socios en Salud Sucursal Perú</t>
  </si>
  <si>
    <t>Asociación de los Testigos de Jehová</t>
  </si>
  <si>
    <t>Asociación Peruana de la Iglesia de Jesucristo de los Santos de los Últimos días</t>
  </si>
  <si>
    <t>Policía Nacional del Perú</t>
  </si>
  <si>
    <t>Asociación, Comunión, Promoción, Desarrollo y Liberación Coprodeli</t>
  </si>
  <si>
    <t xml:space="preserve">Islas Bermudas </t>
  </si>
  <si>
    <t xml:space="preserve">Islas Bahamas </t>
  </si>
  <si>
    <t>Gran Bretaña</t>
  </si>
  <si>
    <t>U.E.A. (United Arab Emirates)</t>
  </si>
  <si>
    <t>Taiwán (Formosa)</t>
  </si>
  <si>
    <t>Polonia</t>
  </si>
  <si>
    <t>Resto</t>
  </si>
  <si>
    <t>Esperantra</t>
  </si>
  <si>
    <t>Liga Bíblica del Perú</t>
  </si>
  <si>
    <t>EE.UU.</t>
  </si>
  <si>
    <t xml:space="preserve">Otros </t>
  </si>
  <si>
    <t>Fuente: Agencia de Promoción de la Inversión Privada - PROINVERSIÓN.</t>
  </si>
  <si>
    <t>Malaysia</t>
  </si>
  <si>
    <t>Conferencia Episcopal Peruana</t>
  </si>
  <si>
    <t>Asoc. Civil Impacta Salud y Educación</t>
  </si>
  <si>
    <t>Intendencia Nacional de Bomberos del Perú o INBP</t>
  </si>
  <si>
    <t>Instituto Geofísico del Perú</t>
  </si>
  <si>
    <t>Asociación Civil Religiosa Diospi Suyana</t>
  </si>
  <si>
    <t>Obispado de Cajamarca</t>
  </si>
  <si>
    <t>Clínica Adventista Ana Stahl</t>
  </si>
  <si>
    <t>Vicariato Apostólico de San Ramón</t>
  </si>
  <si>
    <t>Islas Virgenes (Britanicas)</t>
  </si>
  <si>
    <t>Nueva Zelanda</t>
  </si>
  <si>
    <t>Instituto Nacional de Defensa Civil</t>
  </si>
  <si>
    <t>Autoridad Nacional del Agua</t>
  </si>
  <si>
    <t>Comando Conjunto de las Fuerzas Armadas</t>
  </si>
  <si>
    <t>Asociación Fundación contra El Hambre</t>
  </si>
  <si>
    <t>Buckner Perú</t>
  </si>
  <si>
    <t>Misioneros Combonianos del Corazón de Jesús</t>
  </si>
  <si>
    <t>Casa de convivencias Juan Pablo II</t>
  </si>
  <si>
    <t>Congregación de las Hermanas del Buen Socorro en el Perú</t>
  </si>
  <si>
    <t>Asociación Radio María</t>
  </si>
  <si>
    <t>Arzobispado de Lima</t>
  </si>
  <si>
    <t>Dirección Regional de Salud Piura</t>
  </si>
  <si>
    <t>Asociación Iglesia del Nazareno de la República</t>
  </si>
  <si>
    <t>Diócesis de Lurín</t>
  </si>
  <si>
    <t>Via Libre</t>
  </si>
  <si>
    <t>Diócesis Tarma</t>
  </si>
  <si>
    <t>Oir Para Crecer</t>
  </si>
  <si>
    <t>Municipalidad Distrital de Polobaya</t>
  </si>
  <si>
    <t>Asociación Paz Holandesa</t>
  </si>
  <si>
    <t>Prelatura Huamachuco</t>
  </si>
  <si>
    <t>ODP Jesuitas del Perú</t>
  </si>
  <si>
    <t>Vicariato Apostólico de Puerto Maldonado</t>
  </si>
  <si>
    <t>Vietnam</t>
  </si>
  <si>
    <t>Turquía</t>
  </si>
  <si>
    <t>Ene.</t>
  </si>
  <si>
    <t>Feb.</t>
  </si>
  <si>
    <t>Mar.</t>
  </si>
  <si>
    <t>Abr.</t>
  </si>
  <si>
    <t>May.</t>
  </si>
  <si>
    <t>Jun.</t>
  </si>
  <si>
    <t>Jul.</t>
  </si>
  <si>
    <t>Ago.</t>
  </si>
  <si>
    <t>Set.</t>
  </si>
  <si>
    <t>Oct.</t>
  </si>
  <si>
    <t>Nov.</t>
  </si>
  <si>
    <t>Dic.</t>
  </si>
  <si>
    <t xml:space="preserve">Completado 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</si>
  <si>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Se considera el cambio de tipo bancario, promedio compra-venta mensual, obtenido de  BCRP Data del BCR.</t>
    </r>
  </si>
  <si>
    <t>Fuente: Banco Central de Reserva del Perú - Gerencia Central de Estudios Económicos.</t>
  </si>
  <si>
    <t>13.</t>
  </si>
  <si>
    <t>República de Corea del Sur</t>
  </si>
  <si>
    <t xml:space="preserve">          (Miles US dólares)</t>
  </si>
  <si>
    <t>2023 a/</t>
  </si>
  <si>
    <t>a/ Actualizado al mes de marzo del 2023.</t>
  </si>
  <si>
    <t>25.5   PERÚ: RANKING DE DONACIONES, SEGÚN PRINCIPALES PAÍSES DE ORÍGEN, 2020 - 2021</t>
  </si>
  <si>
    <t>https://www.investinperu.pe/</t>
  </si>
  <si>
    <t>Conclusión.</t>
  </si>
  <si>
    <t>25.6   PERÚ: RANKING DE DONACIONES, SEGÚN SECTOR E INSTITUCIÓN DE DESTINO, 2020 - 2022</t>
  </si>
  <si>
    <t xml:space="preserve">            (Miles US dólares)</t>
  </si>
  <si>
    <t>The Gideons International In Peru</t>
  </si>
  <si>
    <t>Municipalidad de San Borja</t>
  </si>
  <si>
    <t>Asociación Fundación Contra el Hambre</t>
  </si>
  <si>
    <t>Asoc. Past. de Serv. Medico Asist. Clínica Adventista Ana Stahl de la Iglesia Adv. del Septimo Día</t>
  </si>
  <si>
    <t>Management Sciences for Health - Peru – (MSH-Perú)</t>
  </si>
  <si>
    <t>Instituto Geológico Minero y Metalúrgico</t>
  </si>
  <si>
    <t>Asociación de Las Bienaventuranzas</t>
  </si>
  <si>
    <t>Oír Para Crecer</t>
  </si>
  <si>
    <t>Diócesis de Sicuani</t>
  </si>
  <si>
    <t>Asociación Benéfica Prisma</t>
  </si>
  <si>
    <t>Servicio Nacional de Áreas Naturales Protegidas por el Estado - Sernanp</t>
  </si>
  <si>
    <t>Uniendo Corazones en el Mundo - Uncomundo</t>
  </si>
  <si>
    <t>Prelatura Territorial Santiago Apóstol de Huancané</t>
  </si>
  <si>
    <t>Asociación Juan Pablo Magno</t>
  </si>
  <si>
    <t>Confederación de Compañías Italianas de Bomberos en el Perú</t>
  </si>
  <si>
    <t>Organismo No Gubernamental de Desarrollo por Un Mundo Globalizado Pero con Bienestar Ongd Mgb</t>
  </si>
  <si>
    <t>Instituto Nacional de Innovación Agraria</t>
  </si>
  <si>
    <t>Prelatura de Caravelí</t>
  </si>
  <si>
    <t>Diócesis de Huánuco</t>
  </si>
  <si>
    <t>Gobierno Regional Piura</t>
  </si>
  <si>
    <t>Diócesis de Chulucanas</t>
  </si>
  <si>
    <t>Obispado de Abancay o Diócesis de Abancay</t>
  </si>
  <si>
    <t>Santa Sede</t>
  </si>
  <si>
    <t>Croacia</t>
  </si>
  <si>
    <t>República Checa</t>
  </si>
  <si>
    <t>Fuente: Banco Central de Reserva del Perú, Sucursal  Puno - Síntesis Económica de Puno, 2017 -  2021.</t>
  </si>
  <si>
    <t>25.3   PUNO: EXPORTACIONES (FOB) POR MES, SEGÚN GRUPO DE PRODUCTOS,  2017 - 2021</t>
  </si>
  <si>
    <t>Mes</t>
  </si>
  <si>
    <t>2021/a</t>
  </si>
  <si>
    <t xml:space="preserve">a/ desde el 2021 no se tiene acceso a las partidas registrales de las empresas mineras </t>
  </si>
  <si>
    <t>Malasia</t>
  </si>
  <si>
    <t>Irlanda (eire)</t>
  </si>
  <si>
    <t>Filipinas</t>
  </si>
  <si>
    <t>Bulgaria</t>
  </si>
  <si>
    <t xml:space="preserve"> </t>
  </si>
  <si>
    <t>Municipalidad Distrital de Chinchero</t>
  </si>
  <si>
    <t>Municipalidad Distrital de Pichari</t>
  </si>
  <si>
    <t>Municipalidad Provincial Daniel Alcides Carrión</t>
  </si>
  <si>
    <t>Asociación Operación Sonrisa-Perú</t>
  </si>
  <si>
    <t>Oir para Crecer</t>
  </si>
  <si>
    <t>Municipalidad Provincial de Abancay</t>
  </si>
  <si>
    <t>Municip. Provin. Paucar del Sara Sara</t>
  </si>
  <si>
    <t>Prelatura de Caraveli</t>
  </si>
  <si>
    <t>Obispado de Abancay ó Diócesis de Abancay</t>
  </si>
  <si>
    <t>Municipalidad Provincial de Caraveli</t>
  </si>
  <si>
    <t>Municipalidad Provincial de Calca</t>
  </si>
  <si>
    <t>Instituto del Mar del Perú - IMARPE</t>
  </si>
  <si>
    <t>Prelatura de Moyobamba</t>
  </si>
  <si>
    <t>Monasterio de Nazarenas Carmelitas d</t>
  </si>
  <si>
    <t>Medical Ministry International -Perú - MMI-PERU</t>
  </si>
  <si>
    <t>Arzobispado de Huancayo</t>
  </si>
  <si>
    <t>Instituto Nacional de Innovacion Agraria</t>
  </si>
  <si>
    <t>Arzobispado de Ayacucho</t>
  </si>
  <si>
    <r>
      <t xml:space="preserve">Nota: </t>
    </r>
    <r>
      <rPr>
        <sz val="7"/>
        <color theme="1"/>
        <rFont val="Arial Narrow"/>
        <family val="2"/>
      </rPr>
      <t>Información disponible al 31-01-2024.</t>
    </r>
  </si>
  <si>
    <t>Fuente: Instituto Nacional de Estadística e Informática - Compendio Estadístico Perú, 2023</t>
  </si>
  <si>
    <t>a/ Actualizado al 30 de noviembre de 2024.</t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</si>
  <si>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>Informacion al mes de noviembre del año 2024.</t>
    </r>
  </si>
  <si>
    <t>25.1 PERÚ: TIPO DE CAMBIO BANCARIO MENSUAL, PROMEDIO COMPRA - VENTA, 1993 - 2024</t>
  </si>
  <si>
    <t xml:space="preserve">       (Soles por US dólar)</t>
  </si>
  <si>
    <t>25.2 PUNO: TIPO DE CAMBIO EN EL MERCADO PARALELO MENSUAL, SEGÚN COMPRA Y VENTA, 2018 - 2023</t>
  </si>
  <si>
    <t>Compra y Venta</t>
  </si>
  <si>
    <t>Grupo de Productos</t>
  </si>
  <si>
    <t>25.3 PUNO: EXPORTACIONES (FOB) POR MES, SEGÚN GRUPO DE PRODUCTOS, 2019 - 2023</t>
  </si>
  <si>
    <t xml:space="preserve">   (Miles US dólares)</t>
  </si>
  <si>
    <t>Año y Rubro</t>
  </si>
  <si>
    <t>25.4 ADUANAS DE PUNO Y DESAGUADERO: IMPORTACIONES (CIF) POR MES, SEGÚN USO O DESTINO ECONÓMICO,</t>
  </si>
  <si>
    <t xml:space="preserve">       2018 - 2023</t>
  </si>
  <si>
    <t xml:space="preserve">       (Miles US dólares)</t>
  </si>
  <si>
    <t>25.5 PERÚ: RANKING DE DONACIONES, SEGÚN PRINCIPALES PAÍSES DE ORIGEN, 2022 - 2023</t>
  </si>
  <si>
    <r>
      <t xml:space="preserve">Nota: </t>
    </r>
    <r>
      <rPr>
        <sz val="7"/>
        <rFont val="Arial Narrow"/>
        <family val="2"/>
      </rPr>
      <t>Información disponible al 30-01-2024.</t>
    </r>
  </si>
  <si>
    <t>25.6 PERÚ: RANKING DE DONACIONES, SEGÚN SECTOR E INSTITUCIÓN DE DESTINO, 2022 - 2023</t>
  </si>
  <si>
    <t xml:space="preserve">      (Miles US dólares)</t>
  </si>
  <si>
    <t>25.7 PERÚ: STOCK DE INVERSIÓN EXTRANJERA REGISTRADA, SEGÚN PAÍS DE ORIGEN, 2013 - 2023</t>
  </si>
  <si>
    <t xml:space="preserve">       (Millones de US dólares)</t>
  </si>
  <si>
    <t>25.8 PERÚ: STOCK DE INVERSIÓN EXTRANJERA REGISTRADA, SEGÚN SECTOR, 2013 - 2023</t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</si>
  <si>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>Informacion al mes de diciembre del año 2023.</t>
    </r>
  </si>
  <si>
    <t>Fuente: Banco Central de Reserva del Perú, Sucursal Puno-Síntesis Económica de Puno, 2018 - 2023.</t>
  </si>
  <si>
    <t>a/ Actualizado al 30 de noviembre de 2023.</t>
  </si>
  <si>
    <t>Fuente: Banco Central de Reserva del Perú, Sucursal  Puno - Síntesis Económica de Puno, 2017 - 2023.</t>
  </si>
  <si>
    <t>Fuente: Banco Central de Reserva del Perú, Sucursal  Puno - Síntesis Económica de Puno, 2017 - 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</si>
</sst>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-;\-* #,##0.00_-;_-* &quot;-&quot;??_-;_-@_-"/>
    <numFmt numFmtId="164" formatCode="_ * #,##0.00_ ;_ * \-#,##0.00_ ;_ * &quot;-&quot;??_ ;_ @_ "/>
    <numFmt numFmtId="165" formatCode="_ &quot;S/.&quot;\ * #,##0_ ;_ &quot;S/.&quot;\ * \-#,##0_ ;_ &quot;S/.&quot;\ * &quot;-&quot;_ ;_ @_ "/>
    <numFmt numFmtId="166" formatCode="0.0_)"/>
    <numFmt numFmtId="167" formatCode="0&quot;                  &quot;"/>
    <numFmt numFmtId="168" formatCode="0&quot;              &quot;"/>
    <numFmt numFmtId="169" formatCode="#,##0.0"/>
    <numFmt numFmtId="170" formatCode="0_)"/>
    <numFmt numFmtId="171" formatCode="0.0"/>
    <numFmt numFmtId="172" formatCode="#\ ###.#0"/>
    <numFmt numFmtId="173" formatCode="#\ ##0.0"/>
    <numFmt numFmtId="174" formatCode="##\ ##0.0"/>
    <numFmt numFmtId="175" formatCode="#\ ###.0"/>
    <numFmt numFmtId="176" formatCode="#\ ##0_ ;\-#\ ##0;_*&quot;-&quot;"/>
    <numFmt numFmtId="177" formatCode="#,##0.000000000"/>
    <numFmt numFmtId="178" formatCode="#\ ##0.00;;&quot;-&quot;"/>
    <numFmt numFmtId="179" formatCode="#\ ##0.0;;&quot;-&quot;"/>
    <numFmt numFmtId="180" formatCode="#,##0.000"/>
    <numFmt numFmtId="181" formatCode="&quot;S/.&quot;\ #,##0.00_);[Red]\(&quot;S/.&quot;\ #,##0.00\)"/>
    <numFmt numFmtId="182" formatCode=".##_ ;\-.##;_*&quot;ĭ&quot;;__x0000_"/>
    <numFmt numFmtId="183" formatCode="#\ ###\ ###.##"/>
    <numFmt numFmtId="184" formatCode="0.00000000000000000"/>
    <numFmt numFmtId="185" formatCode="_(* #,##0.00_);_(* \(#,##0.00\);_(* &quot;-&quot;??_);_(@_)"/>
    <numFmt numFmtId="186" formatCode="\ _ * #,##0;_ * \-#,##0;_ * &quot;-&quot;_ ;_ @_ "/>
    <numFmt numFmtId="187" formatCode="\ _ * #,##0.00;_ * \-#,##0.00;_ * &quot;-&quot;_ ;_ @_ "/>
    <numFmt numFmtId="188" formatCode="#.##_ ;\-#.##;_*&quot;-&quot;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sz val="12"/>
      <name val="Helv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sz val="7"/>
      <name val="Times New Roman"/>
      <family val="1"/>
    </font>
    <font>
      <b/>
      <sz val="7"/>
      <name val="Arial Narrow"/>
      <family val="2"/>
    </font>
    <font>
      <b/>
      <i/>
      <sz val="7"/>
      <name val="Arial Narrow"/>
      <family val="2"/>
    </font>
    <font>
      <b/>
      <sz val="6"/>
      <name val="Arial Narrow"/>
      <family val="2"/>
    </font>
    <font>
      <b/>
      <sz val="10"/>
      <name val="Arial Narrow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b/>
      <i/>
      <sz val="10"/>
      <name val="Arial Narrow"/>
      <family val="2"/>
    </font>
    <font>
      <b/>
      <sz val="8"/>
      <color indexed="9"/>
      <name val="Arial Narrow"/>
      <family val="2"/>
    </font>
    <font>
      <b/>
      <sz val="8"/>
      <color indexed="8"/>
      <name val="Arial Narrow"/>
      <family val="2"/>
    </font>
    <font>
      <b/>
      <sz val="9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8"/>
      <color rgb="FFFF0000"/>
      <name val="Arial Narrow"/>
      <family val="2"/>
    </font>
    <font>
      <sz val="7"/>
      <color rgb="FFFF000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indexed="8"/>
      <name val="Calibri"/>
      <family val="2"/>
    </font>
    <font>
      <b/>
      <sz val="12"/>
      <color theme="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</font>
    <font>
      <sz val="11"/>
      <name val="Arial Narrow"/>
      <family val="2"/>
    </font>
    <font>
      <sz val="8"/>
      <color rgb="FF000000"/>
      <name val="Arial"/>
      <family val="2"/>
    </font>
    <font>
      <sz val="8"/>
      <color rgb="FFFF0000"/>
      <name val="Arial Narrow"/>
      <family val="2"/>
    </font>
    <font>
      <b/>
      <sz val="7"/>
      <color rgb="FFFF0000"/>
      <name val="Arial Narrow"/>
      <family val="2"/>
    </font>
    <font>
      <sz val="11"/>
      <color rgb="FF000000"/>
      <name val="Calibri"/>
      <family val="2"/>
    </font>
    <font>
      <i/>
      <sz val="8"/>
      <name val="Arial Narrow"/>
      <family val="2"/>
    </font>
    <font>
      <sz val="7"/>
      <color theme="0" tint="-0.14999847407452621"/>
      <name val="Arial Narrow"/>
      <family val="2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u/>
      <sz val="10"/>
      <color theme="10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/>
      <right/>
      <top style="thin">
        <color indexed="49"/>
      </top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 style="thick">
        <color indexed="49"/>
      </left>
      <right/>
      <top/>
      <bottom/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33CCCC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49"/>
      </left>
      <right/>
      <top style="thin">
        <color indexed="49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rgb="FF29D1F3"/>
      </right>
      <top/>
      <bottom/>
      <diagonal/>
    </border>
    <border>
      <left/>
      <right style="thick">
        <color rgb="FF29D1F3"/>
      </right>
      <top style="thin">
        <color indexed="49"/>
      </top>
      <bottom/>
      <diagonal/>
    </border>
    <border>
      <left/>
      <right style="thick">
        <color indexed="49"/>
      </right>
      <top/>
      <bottom style="thin">
        <color rgb="FF29D1F3"/>
      </bottom>
      <diagonal/>
    </border>
    <border>
      <left/>
      <right style="thick">
        <color rgb="FF33CCCC"/>
      </right>
      <top style="thin">
        <color rgb="FF29D1F3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/>
      <top style="thin">
        <color indexed="49"/>
      </top>
      <bottom/>
      <diagonal/>
    </border>
    <border>
      <left/>
      <right style="thick">
        <color rgb="FF00D5D0"/>
      </right>
      <top/>
      <bottom/>
      <diagonal/>
    </border>
    <border>
      <left/>
      <right/>
      <top/>
      <bottom style="thin">
        <color rgb="FF00D5D0"/>
      </bottom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 style="thick">
        <color rgb="FF1DC4FF"/>
      </left>
      <right/>
      <top/>
      <bottom style="thin">
        <color rgb="FF00D5D0"/>
      </bottom>
      <diagonal/>
    </border>
    <border>
      <left style="thick">
        <color rgb="FF00D5D0"/>
      </left>
      <right/>
      <top/>
      <bottom/>
      <diagonal/>
    </border>
    <border>
      <left/>
      <right/>
      <top style="thin">
        <color rgb="FF00D5D0"/>
      </top>
      <bottom/>
      <diagonal/>
    </border>
    <border>
      <left style="thick">
        <color rgb="FF00D5D0"/>
      </left>
      <right/>
      <top style="thin">
        <color rgb="FF00D5D0"/>
      </top>
      <bottom/>
      <diagonal/>
    </border>
    <border>
      <left/>
      <right style="thick">
        <color indexed="49"/>
      </right>
      <top/>
      <bottom style="thin">
        <color rgb="FF00D5D0"/>
      </bottom>
      <diagonal/>
    </border>
    <border>
      <left/>
      <right/>
      <top style="thin">
        <color rgb="FF00D5D0"/>
      </top>
      <bottom style="thin">
        <color indexed="49"/>
      </bottom>
      <diagonal/>
    </border>
    <border>
      <left style="thick">
        <color rgb="FF00D5D0"/>
      </left>
      <right/>
      <top style="thin">
        <color rgb="FF00D5D0"/>
      </top>
      <bottom style="thin">
        <color indexed="49"/>
      </bottom>
      <diagonal/>
    </border>
    <border>
      <left/>
      <right/>
      <top style="thin">
        <color indexed="49"/>
      </top>
      <bottom style="thin">
        <color rgb="FF00D5D0"/>
      </bottom>
      <diagonal/>
    </border>
    <border>
      <left style="thick">
        <color rgb="FF00D5D0"/>
      </left>
      <right/>
      <top style="thin">
        <color indexed="49"/>
      </top>
      <bottom style="thin">
        <color rgb="FF00D5D0"/>
      </bottom>
      <diagonal/>
    </border>
    <border>
      <left style="thick">
        <color rgb="FF00D5D0"/>
      </left>
      <right/>
      <top style="thin">
        <color rgb="FF00D5D0"/>
      </top>
      <bottom style="thin">
        <color rgb="FF00D5D0"/>
      </bottom>
      <diagonal/>
    </border>
    <border>
      <left/>
      <right/>
      <top/>
      <bottom style="thin">
        <color rgb="FF28D2F4"/>
      </bottom>
      <diagonal/>
    </border>
    <border>
      <left/>
      <right style="thick">
        <color rgb="FF29D1F3"/>
      </right>
      <top/>
      <bottom style="thin">
        <color rgb="FF28D2F4"/>
      </bottom>
      <diagonal/>
    </border>
    <border>
      <left/>
      <right/>
      <top style="thin">
        <color rgb="FF00D5D0"/>
      </top>
      <bottom style="thin">
        <color rgb="FF00D5D0"/>
      </bottom>
      <diagonal/>
    </border>
    <border>
      <left/>
      <right style="thick">
        <color rgb="FF00D5D0"/>
      </right>
      <top style="thin">
        <color rgb="FF00D5D0"/>
      </top>
      <bottom/>
      <diagonal/>
    </border>
    <border>
      <left/>
      <right style="thick">
        <color rgb="FF00D5D0"/>
      </right>
      <top/>
      <bottom style="thin">
        <color rgb="FF00D5D0"/>
      </bottom>
      <diagonal/>
    </border>
    <border>
      <left style="thick">
        <color rgb="FF00D5D0"/>
      </left>
      <right/>
      <top/>
      <bottom style="thin">
        <color rgb="FF00D5D0"/>
      </bottom>
      <diagonal/>
    </border>
  </borders>
  <cellStyleXfs count="306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10" applyNumberFormat="0" applyAlignment="0" applyProtection="0"/>
    <xf numFmtId="0" fontId="24" fillId="22" borderId="11" applyNumberFormat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10" applyNumberFormat="0" applyAlignment="0" applyProtection="0"/>
    <xf numFmtId="0" fontId="28" fillId="30" borderId="0" applyNumberFormat="0" applyBorder="0" applyAlignment="0" applyProtection="0"/>
    <xf numFmtId="164" fontId="4" fillId="0" borderId="0" applyFont="0" applyFill="0" applyBorder="0" applyAlignment="0" applyProtection="0"/>
    <xf numFmtId="0" fontId="29" fillId="31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0" fontId="13" fillId="0" borderId="0"/>
    <xf numFmtId="166" fontId="10" fillId="0" borderId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0" fontId="20" fillId="32" borderId="13" applyNumberFormat="0" applyFont="0" applyAlignment="0" applyProtection="0"/>
    <xf numFmtId="9" fontId="20" fillId="0" borderId="0" applyFont="0" applyFill="0" applyBorder="0" applyAlignment="0" applyProtection="0"/>
    <xf numFmtId="0" fontId="30" fillId="21" borderId="14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26" fillId="0" borderId="17" applyNumberFormat="0" applyFill="0" applyAlignment="0" applyProtection="0"/>
    <xf numFmtId="0" fontId="36" fillId="0" borderId="18" applyNumberFormat="0" applyFill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 applyFill="0" applyProtection="0"/>
    <xf numFmtId="0" fontId="51" fillId="0" borderId="0" applyNumberFormat="0" applyFill="0" applyBorder="0" applyAlignment="0" applyProtection="0"/>
    <xf numFmtId="0" fontId="13" fillId="0" borderId="0"/>
    <xf numFmtId="0" fontId="52" fillId="0" borderId="0"/>
    <xf numFmtId="185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57" fillId="0" borderId="0"/>
    <xf numFmtId="164" fontId="4" fillId="0" borderId="0" applyFont="0" applyFill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0" fontId="1" fillId="32" borderId="13" applyNumberFormat="0" applyFont="0" applyAlignment="0" applyProtection="0"/>
    <xf numFmtId="9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52" fillId="0" borderId="0"/>
  </cellStyleXfs>
  <cellXfs count="513">
    <xf numFmtId="0" fontId="0" fillId="0" borderId="0" xfId="0"/>
    <xf numFmtId="0" fontId="40" fillId="33" borderId="0" xfId="0" applyFont="1" applyFill="1" applyAlignment="1">
      <alignment horizontal="center"/>
    </xf>
    <xf numFmtId="0" fontId="40" fillId="33" borderId="0" xfId="0" applyFont="1" applyFill="1" applyAlignment="1">
      <alignment horizontal="centerContinuous"/>
    </xf>
    <xf numFmtId="0" fontId="8" fillId="33" borderId="0" xfId="0" applyFont="1" applyFill="1"/>
    <xf numFmtId="171" fontId="7" fillId="33" borderId="0" xfId="0" applyNumberFormat="1" applyFont="1" applyFill="1" applyAlignment="1">
      <alignment horizontal="center"/>
    </xf>
    <xf numFmtId="0" fontId="9" fillId="33" borderId="0" xfId="0" applyFont="1" applyFill="1"/>
    <xf numFmtId="0" fontId="9" fillId="33" borderId="0" xfId="0" applyFont="1" applyFill="1" applyAlignment="1">
      <alignment horizontal="center"/>
    </xf>
    <xf numFmtId="0" fontId="9" fillId="33" borderId="0" xfId="0" applyFont="1" applyFill="1" applyAlignment="1">
      <alignment horizontal="right"/>
    </xf>
    <xf numFmtId="0" fontId="7" fillId="33" borderId="5" xfId="0" applyFont="1" applyFill="1" applyBorder="1" applyAlignment="1">
      <alignment horizontal="right" vertical="center"/>
    </xf>
    <xf numFmtId="0" fontId="7" fillId="33" borderId="5" xfId="0" applyFont="1" applyFill="1" applyBorder="1" applyAlignment="1">
      <alignment horizontal="centerContinuous" vertical="center"/>
    </xf>
    <xf numFmtId="0" fontId="7" fillId="33" borderId="3" xfId="0" applyFont="1" applyFill="1" applyBorder="1" applyAlignment="1">
      <alignment horizontal="right" vertical="center"/>
    </xf>
    <xf numFmtId="0" fontId="7" fillId="33" borderId="0" xfId="0" applyFont="1" applyFill="1" applyAlignment="1">
      <alignment vertical="center"/>
    </xf>
    <xf numFmtId="0" fontId="9" fillId="33" borderId="0" xfId="0" applyFont="1" applyFill="1" applyAlignment="1">
      <alignment horizontal="centerContinuous"/>
    </xf>
    <xf numFmtId="0" fontId="15" fillId="33" borderId="0" xfId="0" applyFont="1" applyFill="1" applyAlignment="1">
      <alignment horizontal="center"/>
    </xf>
    <xf numFmtId="0" fontId="15" fillId="33" borderId="0" xfId="0" applyFont="1" applyFill="1" applyAlignment="1">
      <alignment horizontal="centerContinuous"/>
    </xf>
    <xf numFmtId="0" fontId="7" fillId="33" borderId="4" xfId="0" applyFont="1" applyFill="1" applyBorder="1" applyAlignment="1">
      <alignment horizontal="right"/>
    </xf>
    <xf numFmtId="0" fontId="7" fillId="33" borderId="3" xfId="0" applyFont="1" applyFill="1" applyBorder="1" applyAlignment="1">
      <alignment horizontal="right" vertical="top"/>
    </xf>
    <xf numFmtId="0" fontId="8" fillId="33" borderId="0" xfId="0" applyFont="1" applyFill="1" applyAlignment="1">
      <alignment horizontal="center"/>
    </xf>
    <xf numFmtId="171" fontId="8" fillId="33" borderId="0" xfId="0" applyNumberFormat="1" applyFont="1" applyFill="1" applyAlignment="1">
      <alignment horizontal="center"/>
    </xf>
    <xf numFmtId="171" fontId="14" fillId="33" borderId="0" xfId="0" applyNumberFormat="1" applyFont="1" applyFill="1" applyAlignment="1">
      <alignment horizontal="center"/>
    </xf>
    <xf numFmtId="2" fontId="14" fillId="33" borderId="0" xfId="0" applyNumberFormat="1" applyFont="1" applyFill="1"/>
    <xf numFmtId="1" fontId="9" fillId="33" borderId="0" xfId="0" applyNumberFormat="1" applyFont="1" applyFill="1" applyAlignment="1">
      <alignment horizontal="center"/>
    </xf>
    <xf numFmtId="2" fontId="9" fillId="33" borderId="0" xfId="0" applyNumberFormat="1" applyFont="1" applyFill="1" applyAlignment="1">
      <alignment horizontal="right"/>
    </xf>
    <xf numFmtId="2" fontId="9" fillId="33" borderId="0" xfId="0" applyNumberFormat="1" applyFont="1" applyFill="1"/>
    <xf numFmtId="170" fontId="5" fillId="33" borderId="0" xfId="166" applyFont="1" applyFill="1" applyAlignment="1">
      <alignment horizontal="left" vertical="center"/>
    </xf>
    <xf numFmtId="170" fontId="7" fillId="33" borderId="0" xfId="166" quotePrefix="1" applyFont="1" applyFill="1" applyAlignment="1">
      <alignment horizontal="left" vertical="center"/>
    </xf>
    <xf numFmtId="0" fontId="9" fillId="33" borderId="0" xfId="0" applyFont="1" applyFill="1" applyAlignment="1">
      <alignment horizontal="left" vertical="center"/>
    </xf>
    <xf numFmtId="0" fontId="14" fillId="33" borderId="0" xfId="0" applyFont="1" applyFill="1" applyAlignment="1">
      <alignment horizontal="left" vertical="center"/>
    </xf>
    <xf numFmtId="174" fontId="7" fillId="33" borderId="0" xfId="0" applyNumberFormat="1" applyFont="1" applyFill="1"/>
    <xf numFmtId="0" fontId="8" fillId="33" borderId="31" xfId="0" applyFont="1" applyFill="1" applyBorder="1" applyAlignment="1">
      <alignment horizontal="left" vertical="center" wrapText="1"/>
    </xf>
    <xf numFmtId="0" fontId="7" fillId="33" borderId="24" xfId="0" applyFont="1" applyFill="1" applyBorder="1" applyAlignment="1">
      <alignment horizontal="right" vertical="center"/>
    </xf>
    <xf numFmtId="0" fontId="7" fillId="33" borderId="7" xfId="0" applyFont="1" applyFill="1" applyBorder="1" applyAlignment="1">
      <alignment horizontal="left" vertical="center"/>
    </xf>
    <xf numFmtId="1" fontId="8" fillId="33" borderId="0" xfId="0" applyNumberFormat="1" applyFont="1" applyFill="1" applyAlignment="1">
      <alignment horizontal="left" vertical="center"/>
    </xf>
    <xf numFmtId="1" fontId="8" fillId="33" borderId="3" xfId="0" applyNumberFormat="1" applyFont="1" applyFill="1" applyBorder="1" applyAlignment="1">
      <alignment horizontal="left" vertical="center"/>
    </xf>
    <xf numFmtId="0" fontId="8" fillId="33" borderId="1" xfId="0" applyFont="1" applyFill="1" applyBorder="1" applyAlignment="1">
      <alignment horizontal="left" vertical="center"/>
    </xf>
    <xf numFmtId="0" fontId="5" fillId="33" borderId="0" xfId="0" applyFont="1" applyFill="1"/>
    <xf numFmtId="0" fontId="8" fillId="33" borderId="34" xfId="0" applyFont="1" applyFill="1" applyBorder="1" applyAlignment="1">
      <alignment horizontal="left" vertical="center"/>
    </xf>
    <xf numFmtId="0" fontId="0" fillId="33" borderId="0" xfId="0" applyFill="1"/>
    <xf numFmtId="0" fontId="50" fillId="34" borderId="0" xfId="0" applyFont="1" applyFill="1"/>
    <xf numFmtId="0" fontId="7" fillId="33" borderId="33" xfId="0" applyFont="1" applyFill="1" applyBorder="1" applyAlignment="1">
      <alignment horizontal="left" vertical="center"/>
    </xf>
    <xf numFmtId="0" fontId="7" fillId="33" borderId="0" xfId="0" applyFont="1" applyFill="1" applyAlignment="1">
      <alignment horizontal="left" vertical="center"/>
    </xf>
    <xf numFmtId="179" fontId="8" fillId="33" borderId="0" xfId="0" applyNumberFormat="1" applyFont="1" applyFill="1"/>
    <xf numFmtId="0" fontId="8" fillId="33" borderId="36" xfId="0" applyFont="1" applyFill="1" applyBorder="1" applyAlignment="1">
      <alignment horizontal="center"/>
    </xf>
    <xf numFmtId="179" fontId="8" fillId="33" borderId="19" xfId="0" applyNumberFormat="1" applyFont="1" applyFill="1" applyBorder="1"/>
    <xf numFmtId="170" fontId="12" fillId="33" borderId="0" xfId="167" applyNumberFormat="1" applyFont="1" applyFill="1" applyAlignment="1">
      <alignment horizontal="left" vertical="center"/>
    </xf>
    <xf numFmtId="0" fontId="7" fillId="33" borderId="26" xfId="0" applyFont="1" applyFill="1" applyBorder="1" applyAlignment="1">
      <alignment horizontal="centerContinuous" vertical="center"/>
    </xf>
    <xf numFmtId="0" fontId="7" fillId="33" borderId="0" xfId="0" applyFont="1" applyFill="1" applyAlignment="1">
      <alignment horizontal="right" vertical="center"/>
    </xf>
    <xf numFmtId="0" fontId="53" fillId="33" borderId="0" xfId="0" applyFont="1" applyFill="1"/>
    <xf numFmtId="0" fontId="7" fillId="33" borderId="0" xfId="0" applyFont="1" applyFill="1" applyAlignment="1">
      <alignment horizontal="center" vertical="center"/>
    </xf>
    <xf numFmtId="0" fontId="8" fillId="33" borderId="0" xfId="0" applyFont="1" applyFill="1" applyAlignment="1">
      <alignment horizontal="center" vertical="center"/>
    </xf>
    <xf numFmtId="1" fontId="8" fillId="33" borderId="0" xfId="0" applyNumberFormat="1" applyFont="1" applyFill="1" applyAlignment="1">
      <alignment horizontal="center" vertical="center"/>
    </xf>
    <xf numFmtId="0" fontId="51" fillId="33" borderId="0" xfId="193" applyFill="1"/>
    <xf numFmtId="174" fontId="9" fillId="33" borderId="0" xfId="0" applyNumberFormat="1" applyFont="1" applyFill="1"/>
    <xf numFmtId="0" fontId="8" fillId="33" borderId="1" xfId="0" applyFont="1" applyFill="1" applyBorder="1" applyAlignment="1">
      <alignment horizontal="left" indent="1"/>
    </xf>
    <xf numFmtId="169" fontId="8" fillId="33" borderId="0" xfId="0" applyNumberFormat="1" applyFont="1" applyFill="1"/>
    <xf numFmtId="169" fontId="8" fillId="33" borderId="0" xfId="0" applyNumberFormat="1" applyFont="1" applyFill="1" applyAlignment="1">
      <alignment horizontal="right"/>
    </xf>
    <xf numFmtId="171" fontId="9" fillId="33" borderId="0" xfId="0" applyNumberFormat="1" applyFont="1" applyFill="1"/>
    <xf numFmtId="175" fontId="12" fillId="33" borderId="0" xfId="32" applyNumberFormat="1" applyFont="1" applyFill="1" applyBorder="1" applyAlignment="1" applyProtection="1">
      <alignment horizontal="right" vertical="center"/>
    </xf>
    <xf numFmtId="0" fontId="7" fillId="33" borderId="1" xfId="0" applyFont="1" applyFill="1" applyBorder="1" applyAlignment="1">
      <alignment horizontal="center" vertical="center"/>
    </xf>
    <xf numFmtId="0" fontId="17" fillId="33" borderId="0" xfId="0" applyFont="1" applyFill="1"/>
    <xf numFmtId="0" fontId="8" fillId="33" borderId="0" xfId="0" applyFont="1" applyFill="1" applyAlignment="1">
      <alignment horizontal="left" vertical="center"/>
    </xf>
    <xf numFmtId="49" fontId="17" fillId="33" borderId="0" xfId="166" applyNumberFormat="1" applyFont="1" applyFill="1" applyAlignment="1">
      <alignment horizontal="left"/>
    </xf>
    <xf numFmtId="0" fontId="37" fillId="33" borderId="0" xfId="0" applyFont="1" applyFill="1" applyAlignment="1">
      <alignment horizontal="centerContinuous"/>
    </xf>
    <xf numFmtId="0" fontId="7" fillId="33" borderId="7" xfId="0" applyFont="1" applyFill="1" applyBorder="1" applyAlignment="1">
      <alignment horizontal="center" vertical="center"/>
    </xf>
    <xf numFmtId="0" fontId="7" fillId="33" borderId="6" xfId="0" applyFont="1" applyFill="1" applyBorder="1" applyAlignment="1">
      <alignment horizontal="right" vertical="center"/>
    </xf>
    <xf numFmtId="4" fontId="7" fillId="33" borderId="0" xfId="0" applyNumberFormat="1" applyFont="1" applyFill="1" applyAlignment="1">
      <alignment horizontal="centerContinuous" vertical="center"/>
    </xf>
    <xf numFmtId="4" fontId="41" fillId="33" borderId="0" xfId="0" applyNumberFormat="1" applyFont="1" applyFill="1" applyAlignment="1">
      <alignment horizontal="centerContinuous" vertical="center"/>
    </xf>
    <xf numFmtId="0" fontId="14" fillId="33" borderId="0" xfId="0" applyFont="1" applyFill="1" applyAlignment="1">
      <alignment vertical="center"/>
    </xf>
    <xf numFmtId="4" fontId="8" fillId="33" borderId="0" xfId="0" applyNumberFormat="1" applyFont="1" applyFill="1" applyAlignment="1">
      <alignment horizontal="right" vertical="center"/>
    </xf>
    <xf numFmtId="184" fontId="5" fillId="33" borderId="0" xfId="0" applyNumberFormat="1" applyFont="1" applyFill="1"/>
    <xf numFmtId="180" fontId="9" fillId="33" borderId="0" xfId="0" applyNumberFormat="1" applyFont="1" applyFill="1" applyAlignment="1">
      <alignment horizontal="right" vertical="center"/>
    </xf>
    <xf numFmtId="0" fontId="54" fillId="33" borderId="0" xfId="0" applyFont="1" applyFill="1"/>
    <xf numFmtId="0" fontId="56" fillId="33" borderId="0" xfId="0" applyFont="1" applyFill="1" applyAlignment="1">
      <alignment horizontal="right" vertical="center"/>
    </xf>
    <xf numFmtId="0" fontId="14" fillId="33" borderId="0" xfId="0" applyFont="1" applyFill="1"/>
    <xf numFmtId="0" fontId="8" fillId="33" borderId="35" xfId="0" applyFont="1" applyFill="1" applyBorder="1" applyAlignment="1">
      <alignment horizontal="left"/>
    </xf>
    <xf numFmtId="4" fontId="8" fillId="33" borderId="37" xfId="0" applyNumberFormat="1" applyFont="1" applyFill="1" applyBorder="1" applyAlignment="1">
      <alignment horizontal="right"/>
    </xf>
    <xf numFmtId="4" fontId="8" fillId="33" borderId="35" xfId="0" applyNumberFormat="1" applyFont="1" applyFill="1" applyBorder="1" applyAlignment="1">
      <alignment horizontal="right"/>
    </xf>
    <xf numFmtId="0" fontId="9" fillId="33" borderId="0" xfId="0" applyFont="1" applyFill="1" applyAlignment="1">
      <alignment vertical="center"/>
    </xf>
    <xf numFmtId="0" fontId="14" fillId="33" borderId="0" xfId="0" applyFont="1" applyFill="1" applyAlignment="1">
      <alignment horizontal="left"/>
    </xf>
    <xf numFmtId="0" fontId="5" fillId="33" borderId="0" xfId="0" applyFont="1" applyFill="1" applyAlignment="1">
      <alignment vertical="center"/>
    </xf>
    <xf numFmtId="0" fontId="37" fillId="33" borderId="0" xfId="0" applyFont="1" applyFill="1" applyAlignment="1">
      <alignment vertical="center"/>
    </xf>
    <xf numFmtId="0" fontId="37" fillId="33" borderId="0" xfId="0" applyFont="1" applyFill="1"/>
    <xf numFmtId="0" fontId="37" fillId="33" borderId="0" xfId="0" applyFont="1" applyFill="1" applyAlignment="1">
      <alignment horizontal="left"/>
    </xf>
    <xf numFmtId="0" fontId="17" fillId="33" borderId="1" xfId="0" applyFont="1" applyFill="1" applyBorder="1" applyAlignment="1">
      <alignment horizontal="left" vertical="center"/>
    </xf>
    <xf numFmtId="0" fontId="17" fillId="33" borderId="8" xfId="0" applyFont="1" applyFill="1" applyBorder="1"/>
    <xf numFmtId="0" fontId="7" fillId="33" borderId="1" xfId="0" applyFont="1" applyFill="1" applyBorder="1" applyAlignment="1">
      <alignment horizontal="left" vertical="center"/>
    </xf>
    <xf numFmtId="0" fontId="7" fillId="33" borderId="8" xfId="0" applyFont="1" applyFill="1" applyBorder="1" applyAlignment="1">
      <alignment vertical="center"/>
    </xf>
    <xf numFmtId="2" fontId="8" fillId="33" borderId="8" xfId="0" applyNumberFormat="1" applyFont="1" applyFill="1" applyBorder="1" applyAlignment="1">
      <alignment vertical="center"/>
    </xf>
    <xf numFmtId="2" fontId="8" fillId="33" borderId="0" xfId="0" applyNumberFormat="1" applyFont="1" applyFill="1" applyAlignment="1">
      <alignment vertical="center"/>
    </xf>
    <xf numFmtId="0" fontId="6" fillId="33" borderId="0" xfId="0" applyFont="1" applyFill="1"/>
    <xf numFmtId="2" fontId="8" fillId="33" borderId="8" xfId="0" applyNumberFormat="1" applyFont="1" applyFill="1" applyBorder="1" applyAlignment="1">
      <alignment horizontal="right" vertical="center"/>
    </xf>
    <xf numFmtId="2" fontId="8" fillId="33" borderId="0" xfId="0" applyNumberFormat="1" applyFont="1" applyFill="1" applyAlignment="1">
      <alignment horizontal="right" vertical="center"/>
    </xf>
    <xf numFmtId="2" fontId="8" fillId="33" borderId="20" xfId="0" applyNumberFormat="1" applyFont="1" applyFill="1" applyBorder="1" applyAlignment="1">
      <alignment vertical="center"/>
    </xf>
    <xf numFmtId="0" fontId="6" fillId="33" borderId="2" xfId="0" applyFont="1" applyFill="1" applyBorder="1" applyAlignment="1">
      <alignment horizontal="left"/>
    </xf>
    <xf numFmtId="2" fontId="6" fillId="33" borderId="3" xfId="0" applyNumberFormat="1" applyFont="1" applyFill="1" applyBorder="1"/>
    <xf numFmtId="0" fontId="9" fillId="33" borderId="0" xfId="0" applyFont="1" applyFill="1" applyAlignment="1">
      <alignment horizontal="left"/>
    </xf>
    <xf numFmtId="0" fontId="7" fillId="33" borderId="4" xfId="0" applyFont="1" applyFill="1" applyBorder="1" applyAlignment="1">
      <alignment vertical="center"/>
    </xf>
    <xf numFmtId="2" fontId="7" fillId="33" borderId="0" xfId="0" applyNumberFormat="1" applyFont="1" applyFill="1" applyAlignment="1">
      <alignment vertical="center"/>
    </xf>
    <xf numFmtId="0" fontId="8" fillId="33" borderId="27" xfId="0" applyFont="1" applyFill="1" applyBorder="1" applyAlignment="1">
      <alignment horizontal="left" vertical="center"/>
    </xf>
    <xf numFmtId="0" fontId="8" fillId="33" borderId="2" xfId="0" applyFont="1" applyFill="1" applyBorder="1" applyAlignment="1">
      <alignment horizontal="left"/>
    </xf>
    <xf numFmtId="2" fontId="8" fillId="33" borderId="3" xfId="0" applyNumberFormat="1" applyFont="1" applyFill="1" applyBorder="1"/>
    <xf numFmtId="0" fontId="9" fillId="33" borderId="33" xfId="0" applyFont="1" applyFill="1" applyBorder="1" applyAlignment="1">
      <alignment horizontal="right" vertical="center"/>
    </xf>
    <xf numFmtId="0" fontId="8" fillId="33" borderId="0" xfId="0" applyFont="1" applyFill="1" applyAlignment="1">
      <alignment vertical="center"/>
    </xf>
    <xf numFmtId="0" fontId="8" fillId="33" borderId="0" xfId="0" quotePrefix="1" applyFont="1" applyFill="1" applyAlignment="1">
      <alignment vertical="center"/>
    </xf>
    <xf numFmtId="2" fontId="55" fillId="33" borderId="0" xfId="0" applyNumberFormat="1" applyFont="1" applyFill="1" applyAlignment="1">
      <alignment horizontal="right" vertical="center"/>
    </xf>
    <xf numFmtId="0" fontId="14" fillId="33" borderId="0" xfId="0" applyFont="1" applyFill="1" applyAlignment="1">
      <alignment vertical="center" wrapText="1"/>
    </xf>
    <xf numFmtId="2" fontId="8" fillId="33" borderId="38" xfId="0" applyNumberFormat="1" applyFont="1" applyFill="1" applyBorder="1" applyAlignment="1">
      <alignment horizontal="right" vertical="center"/>
    </xf>
    <xf numFmtId="0" fontId="5" fillId="33" borderId="0" xfId="0" applyFont="1" applyFill="1" applyAlignment="1">
      <alignment horizontal="left" vertical="center"/>
    </xf>
    <xf numFmtId="0" fontId="43" fillId="33" borderId="0" xfId="0" applyFont="1" applyFill="1" applyAlignment="1">
      <alignment vertical="center"/>
    </xf>
    <xf numFmtId="0" fontId="17" fillId="33" borderId="0" xfId="0" applyFont="1" applyFill="1" applyAlignment="1">
      <alignment vertical="center"/>
    </xf>
    <xf numFmtId="0" fontId="17" fillId="33" borderId="0" xfId="0" applyFont="1" applyFill="1" applyAlignment="1">
      <alignment horizontal="left" vertical="center"/>
    </xf>
    <xf numFmtId="0" fontId="6" fillId="33" borderId="0" xfId="0" applyFont="1" applyFill="1" applyAlignment="1">
      <alignment vertical="center"/>
    </xf>
    <xf numFmtId="0" fontId="47" fillId="33" borderId="6" xfId="0" applyFont="1" applyFill="1" applyBorder="1" applyAlignment="1">
      <alignment horizontal="right" vertical="center"/>
    </xf>
    <xf numFmtId="0" fontId="47" fillId="33" borderId="5" xfId="0" applyFont="1" applyFill="1" applyBorder="1" applyAlignment="1">
      <alignment horizontal="right" vertical="center"/>
    </xf>
    <xf numFmtId="0" fontId="47" fillId="33" borderId="0" xfId="0" applyFont="1" applyFill="1" applyAlignment="1">
      <alignment horizontal="right" vertical="center"/>
    </xf>
    <xf numFmtId="175" fontId="47" fillId="33" borderId="0" xfId="167" applyNumberFormat="1" applyFont="1" applyFill="1" applyAlignment="1">
      <alignment horizontal="right" vertical="center"/>
    </xf>
    <xf numFmtId="175" fontId="42" fillId="33" borderId="0" xfId="167" applyNumberFormat="1" applyFont="1" applyFill="1" applyAlignment="1">
      <alignment horizontal="right" vertical="center"/>
    </xf>
    <xf numFmtId="0" fontId="7" fillId="35" borderId="1" xfId="0" applyFont="1" applyFill="1" applyBorder="1" applyAlignment="1">
      <alignment horizontal="left"/>
    </xf>
    <xf numFmtId="175" fontId="47" fillId="33" borderId="0" xfId="32" applyNumberFormat="1" applyFont="1" applyFill="1" applyBorder="1" applyAlignment="1" applyProtection="1">
      <alignment horizontal="right" vertical="center"/>
    </xf>
    <xf numFmtId="175" fontId="42" fillId="33" borderId="0" xfId="32" applyNumberFormat="1" applyFont="1" applyFill="1" applyBorder="1" applyAlignment="1" applyProtection="1">
      <alignment horizontal="right" vertical="center"/>
    </xf>
    <xf numFmtId="175" fontId="48" fillId="33" borderId="21" xfId="42" applyNumberFormat="1" applyFont="1" applyFill="1" applyBorder="1" applyAlignment="1">
      <alignment vertical="center"/>
    </xf>
    <xf numFmtId="175" fontId="48" fillId="33" borderId="0" xfId="42" applyNumberFormat="1" applyFont="1" applyFill="1" applyAlignment="1">
      <alignment vertical="center"/>
    </xf>
    <xf numFmtId="175" fontId="8" fillId="33" borderId="0" xfId="42" applyNumberFormat="1" applyFont="1" applyFill="1" applyAlignment="1">
      <alignment vertical="center"/>
    </xf>
    <xf numFmtId="2" fontId="12" fillId="33" borderId="0" xfId="167" applyNumberFormat="1" applyFont="1" applyFill="1" applyAlignment="1">
      <alignment horizontal="right" vertical="center"/>
    </xf>
    <xf numFmtId="0" fontId="12" fillId="33" borderId="0" xfId="167" applyNumberFormat="1" applyFont="1" applyFill="1" applyAlignment="1">
      <alignment horizontal="right" vertical="center"/>
    </xf>
    <xf numFmtId="171" fontId="48" fillId="33" borderId="0" xfId="167" applyNumberFormat="1" applyFont="1" applyFill="1" applyAlignment="1">
      <alignment horizontal="right" vertical="center"/>
    </xf>
    <xf numFmtId="171" fontId="12" fillId="33" borderId="0" xfId="167" applyNumberFormat="1" applyFont="1" applyFill="1" applyAlignment="1">
      <alignment horizontal="right" vertical="center"/>
    </xf>
    <xf numFmtId="0" fontId="8" fillId="33" borderId="1" xfId="0" applyFont="1" applyFill="1" applyBorder="1" applyAlignment="1">
      <alignment horizontal="left" wrapText="1" indent="1"/>
    </xf>
    <xf numFmtId="176" fontId="48" fillId="33" borderId="0" xfId="167" applyNumberFormat="1" applyFont="1" applyFill="1" applyAlignment="1">
      <alignment horizontal="right" vertical="center"/>
    </xf>
    <xf numFmtId="176" fontId="12" fillId="33" borderId="0" xfId="167" applyNumberFormat="1" applyFont="1" applyFill="1" applyAlignment="1">
      <alignment horizontal="right" vertical="center"/>
    </xf>
    <xf numFmtId="171" fontId="8" fillId="33" borderId="0" xfId="42" applyNumberFormat="1" applyFont="1" applyFill="1" applyAlignment="1">
      <alignment vertical="center"/>
    </xf>
    <xf numFmtId="175" fontId="8" fillId="33" borderId="23" xfId="42" applyNumberFormat="1" applyFont="1" applyFill="1" applyBorder="1" applyAlignment="1">
      <alignment vertical="center"/>
    </xf>
    <xf numFmtId="182" fontId="12" fillId="33" borderId="0" xfId="167" applyNumberFormat="1" applyFont="1" applyFill="1" applyAlignment="1">
      <alignment horizontal="right" vertical="center"/>
    </xf>
    <xf numFmtId="175" fontId="7" fillId="33" borderId="0" xfId="32" applyNumberFormat="1" applyFont="1" applyFill="1" applyBorder="1" applyAlignment="1" applyProtection="1">
      <alignment horizontal="right" vertical="center"/>
    </xf>
    <xf numFmtId="0" fontId="8" fillId="33" borderId="1" xfId="0" applyFont="1" applyFill="1" applyBorder="1" applyAlignment="1">
      <alignment horizontal="left"/>
    </xf>
    <xf numFmtId="0" fontId="7" fillId="33" borderId="2" xfId="0" applyFont="1" applyFill="1" applyBorder="1" applyAlignment="1">
      <alignment horizontal="left"/>
    </xf>
    <xf numFmtId="169" fontId="45" fillId="33" borderId="3" xfId="0" applyNumberFormat="1" applyFont="1" applyFill="1" applyBorder="1"/>
    <xf numFmtId="169" fontId="7" fillId="33" borderId="3" xfId="0" applyNumberFormat="1" applyFont="1" applyFill="1" applyBorder="1"/>
    <xf numFmtId="0" fontId="8" fillId="33" borderId="3" xfId="0" applyFont="1" applyFill="1" applyBorder="1"/>
    <xf numFmtId="175" fontId="7" fillId="33" borderId="33" xfId="167" applyNumberFormat="1" applyFont="1" applyFill="1" applyBorder="1" applyAlignment="1">
      <alignment horizontal="right" vertical="center"/>
    </xf>
    <xf numFmtId="175" fontId="7" fillId="33" borderId="0" xfId="167" applyNumberFormat="1" applyFont="1" applyFill="1" applyAlignment="1">
      <alignment horizontal="right" vertical="center"/>
    </xf>
    <xf numFmtId="175" fontId="11" fillId="33" borderId="0" xfId="167" applyNumberFormat="1" applyFont="1" applyFill="1" applyAlignment="1">
      <alignment horizontal="right" vertical="center"/>
    </xf>
    <xf numFmtId="0" fontId="8" fillId="33" borderId="0" xfId="0" applyFont="1" applyFill="1" applyAlignment="1">
      <alignment vertical="top"/>
    </xf>
    <xf numFmtId="0" fontId="44" fillId="33" borderId="0" xfId="0" applyFont="1" applyFill="1" applyAlignment="1">
      <alignment horizontal="left"/>
    </xf>
    <xf numFmtId="0" fontId="46" fillId="33" borderId="0" xfId="0" applyFont="1" applyFill="1"/>
    <xf numFmtId="0" fontId="5" fillId="33" borderId="2" xfId="0" applyFont="1" applyFill="1" applyBorder="1" applyAlignment="1">
      <alignment horizontal="left"/>
    </xf>
    <xf numFmtId="169" fontId="43" fillId="33" borderId="24" xfId="0" applyNumberFormat="1" applyFont="1" applyFill="1" applyBorder="1"/>
    <xf numFmtId="169" fontId="5" fillId="33" borderId="24" xfId="0" applyNumberFormat="1" applyFont="1" applyFill="1" applyBorder="1"/>
    <xf numFmtId="0" fontId="6" fillId="33" borderId="24" xfId="0" applyFont="1" applyFill="1" applyBorder="1"/>
    <xf numFmtId="0" fontId="46" fillId="33" borderId="0" xfId="0" applyFont="1" applyFill="1" applyAlignment="1">
      <alignment vertical="center"/>
    </xf>
    <xf numFmtId="169" fontId="8" fillId="33" borderId="0" xfId="0" applyNumberFormat="1" applyFont="1" applyFill="1" applyAlignment="1">
      <alignment horizontal="right" vertical="center"/>
    </xf>
    <xf numFmtId="0" fontId="9" fillId="33" borderId="0" xfId="0" applyFont="1" applyFill="1" applyAlignment="1">
      <alignment horizontal="right" vertical="center"/>
    </xf>
    <xf numFmtId="169" fontId="7" fillId="33" borderId="0" xfId="0" applyNumberFormat="1" applyFont="1" applyFill="1" applyAlignment="1">
      <alignment horizontal="right" vertical="center"/>
    </xf>
    <xf numFmtId="179" fontId="8" fillId="33" borderId="0" xfId="0" applyNumberFormat="1" applyFont="1" applyFill="1" applyAlignment="1">
      <alignment horizontal="right" vertical="center"/>
    </xf>
    <xf numFmtId="0" fontId="7" fillId="35" borderId="1" xfId="0" applyFont="1" applyFill="1" applyBorder="1" applyAlignment="1">
      <alignment horizontal="left" vertical="center"/>
    </xf>
    <xf numFmtId="0" fontId="8" fillId="33" borderId="1" xfId="0" applyFont="1" applyFill="1" applyBorder="1" applyAlignment="1">
      <alignment horizontal="left" vertical="center" indent="1"/>
    </xf>
    <xf numFmtId="0" fontId="8" fillId="33" borderId="1" xfId="0" applyFont="1" applyFill="1" applyBorder="1" applyAlignment="1">
      <alignment horizontal="left" vertical="center" wrapText="1" indent="1"/>
    </xf>
    <xf numFmtId="0" fontId="5" fillId="33" borderId="0" xfId="0" applyFont="1" applyFill="1" applyAlignment="1">
      <alignment horizontal="left"/>
    </xf>
    <xf numFmtId="0" fontId="17" fillId="33" borderId="0" xfId="0" applyFont="1" applyFill="1" applyAlignment="1">
      <alignment horizontal="left"/>
    </xf>
    <xf numFmtId="170" fontId="39" fillId="33" borderId="0" xfId="167" applyNumberFormat="1" applyFont="1" applyFill="1" applyAlignment="1">
      <alignment horizontal="left" vertical="center"/>
    </xf>
    <xf numFmtId="170" fontId="38" fillId="33" borderId="0" xfId="167" applyNumberFormat="1" applyFont="1" applyFill="1" applyAlignment="1">
      <alignment horizontal="left" vertical="center"/>
    </xf>
    <xf numFmtId="168" fontId="8" fillId="33" borderId="0" xfId="0" applyNumberFormat="1" applyFont="1" applyFill="1" applyAlignment="1">
      <alignment horizontal="right" vertical="center"/>
    </xf>
    <xf numFmtId="167" fontId="8" fillId="33" borderId="0" xfId="0" applyNumberFormat="1" applyFont="1" applyFill="1" applyAlignment="1">
      <alignment horizontal="right" vertical="center"/>
    </xf>
    <xf numFmtId="173" fontId="42" fillId="33" borderId="0" xfId="167" applyNumberFormat="1" applyFont="1" applyFill="1" applyAlignment="1">
      <alignment horizontal="right" vertical="center"/>
    </xf>
    <xf numFmtId="170" fontId="42" fillId="33" borderId="1" xfId="167" applyNumberFormat="1" applyFont="1" applyFill="1" applyBorder="1" applyAlignment="1">
      <alignment horizontal="left"/>
    </xf>
    <xf numFmtId="170" fontId="12" fillId="33" borderId="1" xfId="167" applyNumberFormat="1" applyFont="1" applyFill="1" applyBorder="1" applyAlignment="1">
      <alignment horizontal="left" vertical="center"/>
    </xf>
    <xf numFmtId="173" fontId="8" fillId="33" borderId="21" xfId="42" applyNumberFormat="1" applyFont="1" applyFill="1" applyBorder="1" applyAlignment="1">
      <alignment vertical="center"/>
    </xf>
    <xf numFmtId="173" fontId="8" fillId="33" borderId="0" xfId="42" applyNumberFormat="1" applyFont="1" applyFill="1" applyAlignment="1">
      <alignment vertical="center"/>
    </xf>
    <xf numFmtId="170" fontId="42" fillId="33" borderId="1" xfId="167" applyNumberFormat="1" applyFont="1" applyFill="1" applyBorder="1" applyAlignment="1">
      <alignment horizontal="left" vertical="center"/>
    </xf>
    <xf numFmtId="170" fontId="42" fillId="33" borderId="1" xfId="167" applyNumberFormat="1" applyFont="1" applyFill="1" applyBorder="1" applyAlignment="1">
      <alignment horizontal="center"/>
    </xf>
    <xf numFmtId="170" fontId="12" fillId="33" borderId="1" xfId="167" applyNumberFormat="1" applyFont="1" applyFill="1" applyBorder="1" applyAlignment="1">
      <alignment horizontal="left" vertical="center" indent="1"/>
    </xf>
    <xf numFmtId="173" fontId="7" fillId="33" borderId="0" xfId="42" applyNumberFormat="1" applyFont="1" applyFill="1" applyAlignment="1">
      <alignment vertical="center"/>
    </xf>
    <xf numFmtId="173" fontId="8" fillId="33" borderId="0" xfId="42" applyNumberFormat="1" applyFont="1" applyFill="1" applyAlignment="1">
      <alignment horizontal="right" vertical="center"/>
    </xf>
    <xf numFmtId="173" fontId="7" fillId="33" borderId="0" xfId="42" applyNumberFormat="1" applyFont="1" applyFill="1" applyAlignment="1">
      <alignment horizontal="right" vertical="center"/>
    </xf>
    <xf numFmtId="170" fontId="12" fillId="33" borderId="2" xfId="167" applyNumberFormat="1" applyFont="1" applyFill="1" applyBorder="1" applyAlignment="1">
      <alignment horizontal="left" vertical="center"/>
    </xf>
    <xf numFmtId="173" fontId="12" fillId="33" borderId="3" xfId="167" applyNumberFormat="1" applyFont="1" applyFill="1" applyBorder="1" applyAlignment="1">
      <alignment horizontal="right" vertical="center"/>
    </xf>
    <xf numFmtId="173" fontId="12" fillId="33" borderId="19" xfId="167" applyNumberFormat="1" applyFont="1" applyFill="1" applyBorder="1" applyAlignment="1">
      <alignment horizontal="right" vertical="center"/>
    </xf>
    <xf numFmtId="173" fontId="12" fillId="33" borderId="0" xfId="167" applyNumberFormat="1" applyFont="1" applyFill="1" applyAlignment="1">
      <alignment horizontal="right" vertical="center"/>
    </xf>
    <xf numFmtId="0" fontId="9" fillId="33" borderId="0" xfId="0" applyFont="1" applyFill="1" applyAlignment="1">
      <alignment horizontal="right" vertical="center" wrapText="1"/>
    </xf>
    <xf numFmtId="0" fontId="8" fillId="33" borderId="0" xfId="0" applyFont="1" applyFill="1" applyAlignment="1">
      <alignment horizontal="right" vertical="center"/>
    </xf>
    <xf numFmtId="170" fontId="5" fillId="33" borderId="0" xfId="166" quotePrefix="1" applyFont="1" applyFill="1" applyAlignment="1">
      <alignment horizontal="left"/>
    </xf>
    <xf numFmtId="0" fontId="6" fillId="33" borderId="0" xfId="0" applyFont="1" applyFill="1" applyAlignment="1">
      <alignment horizontal="centerContinuous"/>
    </xf>
    <xf numFmtId="170" fontId="7" fillId="33" borderId="0" xfId="166" quotePrefix="1" applyFont="1" applyFill="1" applyAlignment="1">
      <alignment horizontal="left"/>
    </xf>
    <xf numFmtId="0" fontId="7" fillId="33" borderId="33" xfId="0" applyFont="1" applyFill="1" applyBorder="1" applyAlignment="1">
      <alignment horizontal="centerContinuous" vertical="center"/>
    </xf>
    <xf numFmtId="0" fontId="7" fillId="33" borderId="3" xfId="0" applyFont="1" applyFill="1" applyBorder="1" applyAlignment="1">
      <alignment vertical="center"/>
    </xf>
    <xf numFmtId="0" fontId="8" fillId="33" borderId="0" xfId="0" applyFont="1" applyFill="1" applyAlignment="1">
      <alignment horizontal="left"/>
    </xf>
    <xf numFmtId="0" fontId="7" fillId="33" borderId="27" xfId="0" applyFont="1" applyFill="1" applyBorder="1" applyAlignment="1">
      <alignment horizontal="left"/>
    </xf>
    <xf numFmtId="172" fontId="7" fillId="33" borderId="0" xfId="0" applyNumberFormat="1" applyFont="1" applyFill="1"/>
    <xf numFmtId="2" fontId="7" fillId="33" borderId="0" xfId="0" applyNumberFormat="1" applyFont="1" applyFill="1"/>
    <xf numFmtId="1" fontId="8" fillId="33" borderId="0" xfId="0" applyNumberFormat="1" applyFont="1" applyFill="1" applyAlignment="1">
      <alignment horizontal="left"/>
    </xf>
    <xf numFmtId="0" fontId="8" fillId="33" borderId="27" xfId="0" applyFont="1" applyFill="1" applyBorder="1"/>
    <xf numFmtId="178" fontId="8" fillId="33" borderId="0" xfId="0" applyNumberFormat="1" applyFont="1" applyFill="1"/>
    <xf numFmtId="1" fontId="8" fillId="33" borderId="27" xfId="0" applyNumberFormat="1" applyFont="1" applyFill="1" applyBorder="1"/>
    <xf numFmtId="172" fontId="8" fillId="33" borderId="0" xfId="0" applyNumberFormat="1" applyFont="1" applyFill="1"/>
    <xf numFmtId="2" fontId="8" fillId="33" borderId="0" xfId="0" applyNumberFormat="1" applyFont="1" applyFill="1"/>
    <xf numFmtId="2" fontId="7" fillId="33" borderId="27" xfId="0" applyNumberFormat="1" applyFont="1" applyFill="1" applyBorder="1"/>
    <xf numFmtId="1" fontId="8" fillId="33" borderId="35" xfId="0" applyNumberFormat="1" applyFont="1" applyFill="1" applyBorder="1" applyAlignment="1">
      <alignment horizontal="left"/>
    </xf>
    <xf numFmtId="2" fontId="7" fillId="33" borderId="35" xfId="0" applyNumberFormat="1" applyFont="1" applyFill="1" applyBorder="1"/>
    <xf numFmtId="178" fontId="8" fillId="33" borderId="35" xfId="0" applyNumberFormat="1" applyFont="1" applyFill="1" applyBorder="1"/>
    <xf numFmtId="177" fontId="9" fillId="33" borderId="0" xfId="0" applyNumberFormat="1" applyFont="1" applyFill="1" applyAlignment="1">
      <alignment horizontal="right"/>
    </xf>
    <xf numFmtId="1" fontId="14" fillId="33" borderId="33" xfId="0" applyNumberFormat="1" applyFont="1" applyFill="1" applyBorder="1"/>
    <xf numFmtId="172" fontId="7" fillId="33" borderId="0" xfId="0" applyNumberFormat="1" applyFont="1" applyFill="1" applyAlignment="1">
      <alignment vertical="center"/>
    </xf>
    <xf numFmtId="178" fontId="8" fillId="33" borderId="0" xfId="0" applyNumberFormat="1" applyFont="1" applyFill="1" applyAlignment="1">
      <alignment vertical="center"/>
    </xf>
    <xf numFmtId="172" fontId="8" fillId="33" borderId="0" xfId="0" applyNumberFormat="1" applyFont="1" applyFill="1" applyAlignment="1">
      <alignment vertical="center"/>
    </xf>
    <xf numFmtId="178" fontId="8" fillId="33" borderId="0" xfId="0" applyNumberFormat="1" applyFont="1" applyFill="1" applyAlignment="1">
      <alignment horizontal="right" vertical="center"/>
    </xf>
    <xf numFmtId="178" fontId="7" fillId="33" borderId="0" xfId="0" applyNumberFormat="1" applyFont="1" applyFill="1" applyAlignment="1">
      <alignment vertical="center"/>
    </xf>
    <xf numFmtId="1" fontId="8" fillId="33" borderId="0" xfId="0" applyNumberFormat="1" applyFont="1" applyFill="1" applyAlignment="1">
      <alignment vertical="center"/>
    </xf>
    <xf numFmtId="1" fontId="7" fillId="33" borderId="0" xfId="0" applyNumberFormat="1" applyFont="1" applyFill="1" applyAlignment="1">
      <alignment vertical="center"/>
    </xf>
    <xf numFmtId="3" fontId="7" fillId="33" borderId="0" xfId="0" applyNumberFormat="1" applyFont="1" applyFill="1" applyAlignment="1">
      <alignment vertical="center"/>
    </xf>
    <xf numFmtId="3" fontId="8" fillId="33" borderId="0" xfId="0" applyNumberFormat="1" applyFont="1" applyFill="1" applyAlignment="1">
      <alignment vertical="center"/>
    </xf>
    <xf numFmtId="3" fontId="7" fillId="33" borderId="38" xfId="0" applyNumberFormat="1" applyFont="1" applyFill="1" applyBorder="1" applyAlignment="1">
      <alignment vertical="center"/>
    </xf>
    <xf numFmtId="3" fontId="8" fillId="33" borderId="38" xfId="0" applyNumberFormat="1" applyFont="1" applyFill="1" applyBorder="1" applyAlignment="1">
      <alignment vertical="center"/>
    </xf>
    <xf numFmtId="178" fontId="8" fillId="33" borderId="38" xfId="0" applyNumberFormat="1" applyFont="1" applyFill="1" applyBorder="1" applyAlignment="1">
      <alignment vertical="center"/>
    </xf>
    <xf numFmtId="3" fontId="8" fillId="33" borderId="38" xfId="0" applyNumberFormat="1" applyFont="1" applyFill="1" applyBorder="1" applyAlignment="1">
      <alignment horizontal="right" vertical="center"/>
    </xf>
    <xf numFmtId="178" fontId="8" fillId="33" borderId="38" xfId="0" applyNumberFormat="1" applyFont="1" applyFill="1" applyBorder="1" applyAlignment="1">
      <alignment horizontal="right" vertical="center"/>
    </xf>
    <xf numFmtId="0" fontId="9" fillId="33" borderId="0" xfId="0" applyFont="1" applyFill="1" applyAlignment="1">
      <alignment horizontal="center" vertical="center"/>
    </xf>
    <xf numFmtId="171" fontId="8" fillId="33" borderId="0" xfId="0" applyNumberFormat="1" applyFont="1" applyFill="1" applyAlignment="1">
      <alignment horizontal="right" vertical="center"/>
    </xf>
    <xf numFmtId="0" fontId="7" fillId="33" borderId="0" xfId="0" applyFont="1" applyFill="1" applyAlignment="1">
      <alignment horizontal="right" vertical="top"/>
    </xf>
    <xf numFmtId="179" fontId="7" fillId="33" borderId="0" xfId="0" applyNumberFormat="1" applyFont="1" applyFill="1" applyAlignment="1">
      <alignment horizontal="right" vertical="center"/>
    </xf>
    <xf numFmtId="174" fontId="7" fillId="33" borderId="0" xfId="0" applyNumberFormat="1" applyFont="1" applyFill="1" applyAlignment="1">
      <alignment horizontal="right" vertical="center"/>
    </xf>
    <xf numFmtId="0" fontId="8" fillId="33" borderId="0" xfId="0" applyFont="1" applyFill="1" applyAlignment="1">
      <alignment horizontal="justify" vertical="center" wrapText="1"/>
    </xf>
    <xf numFmtId="0" fontId="8" fillId="33" borderId="0" xfId="0" applyFont="1" applyFill="1" applyAlignment="1">
      <alignment horizontal="left" vertical="center" wrapText="1"/>
    </xf>
    <xf numFmtId="0" fontId="8" fillId="33" borderId="38" xfId="0" applyFont="1" applyFill="1" applyBorder="1" applyAlignment="1">
      <alignment horizontal="right" vertical="center"/>
    </xf>
    <xf numFmtId="171" fontId="7" fillId="33" borderId="38" xfId="0" applyNumberFormat="1" applyFont="1" applyFill="1" applyBorder="1" applyAlignment="1">
      <alignment horizontal="right" vertical="center"/>
    </xf>
    <xf numFmtId="171" fontId="8" fillId="33" borderId="38" xfId="0" applyNumberFormat="1" applyFont="1" applyFill="1" applyBorder="1" applyAlignment="1">
      <alignment horizontal="right" vertical="center"/>
    </xf>
    <xf numFmtId="179" fontId="8" fillId="33" borderId="38" xfId="0" applyNumberFormat="1" applyFont="1" applyFill="1" applyBorder="1" applyAlignment="1">
      <alignment horizontal="right" vertical="center"/>
    </xf>
    <xf numFmtId="0" fontId="7" fillId="33" borderId="39" xfId="0" applyFont="1" applyFill="1" applyBorder="1" applyAlignment="1">
      <alignment horizontal="center" vertical="center"/>
    </xf>
    <xf numFmtId="0" fontId="7" fillId="33" borderId="39" xfId="0" applyFont="1" applyFill="1" applyBorder="1" applyAlignment="1">
      <alignment horizontal="right"/>
    </xf>
    <xf numFmtId="0" fontId="7" fillId="33" borderId="39" xfId="0" applyFont="1" applyFill="1" applyBorder="1" applyAlignment="1">
      <alignment horizontal="centerContinuous" vertical="center"/>
    </xf>
    <xf numFmtId="0" fontId="18" fillId="33" borderId="40" xfId="0" applyFont="1" applyFill="1" applyBorder="1" applyAlignment="1">
      <alignment horizontal="right" vertical="center" textRotation="90"/>
    </xf>
    <xf numFmtId="0" fontId="7" fillId="33" borderId="39" xfId="0" applyFont="1" applyFill="1" applyBorder="1" applyAlignment="1">
      <alignment horizontal="right" vertical="center"/>
    </xf>
    <xf numFmtId="0" fontId="7" fillId="33" borderId="39" xfId="0" applyFont="1" applyFill="1" applyBorder="1" applyAlignment="1">
      <alignment horizontal="right" vertical="top"/>
    </xf>
    <xf numFmtId="0" fontId="14" fillId="33" borderId="39" xfId="0" applyFont="1" applyFill="1" applyBorder="1" applyAlignment="1">
      <alignment horizontal="left" vertical="center"/>
    </xf>
    <xf numFmtId="179" fontId="8" fillId="33" borderId="39" xfId="0" applyNumberFormat="1" applyFont="1" applyFill="1" applyBorder="1" applyAlignment="1">
      <alignment horizontal="right" vertical="center"/>
    </xf>
    <xf numFmtId="179" fontId="7" fillId="33" borderId="39" xfId="0" applyNumberFormat="1" applyFont="1" applyFill="1" applyBorder="1" applyAlignment="1">
      <alignment horizontal="right" vertical="center"/>
    </xf>
    <xf numFmtId="0" fontId="8" fillId="33" borderId="0" xfId="0" applyFont="1" applyFill="1" applyAlignment="1">
      <alignment horizontal="center" vertical="top"/>
    </xf>
    <xf numFmtId="49" fontId="8" fillId="33" borderId="0" xfId="166" applyNumberFormat="1" applyFont="1" applyFill="1" applyAlignment="1">
      <alignment horizontal="left" vertical="top"/>
    </xf>
    <xf numFmtId="173" fontId="7" fillId="33" borderId="0" xfId="0" applyNumberFormat="1" applyFont="1" applyFill="1" applyAlignment="1">
      <alignment horizontal="right" vertical="center"/>
    </xf>
    <xf numFmtId="0" fontId="8" fillId="33" borderId="1" xfId="0" applyFont="1" applyFill="1" applyBorder="1" applyAlignment="1">
      <alignment vertical="center"/>
    </xf>
    <xf numFmtId="173" fontId="8" fillId="33" borderId="0" xfId="0" applyNumberFormat="1" applyFont="1" applyFill="1" applyAlignment="1">
      <alignment horizontal="right" vertical="center"/>
    </xf>
    <xf numFmtId="171" fontId="8" fillId="33" borderId="0" xfId="0" applyNumberFormat="1" applyFont="1" applyFill="1" applyAlignment="1">
      <alignment vertical="center"/>
    </xf>
    <xf numFmtId="176" fontId="8" fillId="33" borderId="0" xfId="167" applyNumberFormat="1" applyFont="1" applyFill="1" applyAlignment="1">
      <alignment horizontal="right" vertical="center"/>
    </xf>
    <xf numFmtId="0" fontId="4" fillId="33" borderId="0" xfId="0" applyFont="1" applyFill="1"/>
    <xf numFmtId="0" fontId="14" fillId="33" borderId="0" xfId="0" applyFont="1" applyFill="1" applyAlignment="1">
      <alignment vertical="top"/>
    </xf>
    <xf numFmtId="0" fontId="7" fillId="33" borderId="41" xfId="0" applyFont="1" applyFill="1" applyBorder="1" applyAlignment="1">
      <alignment vertical="center"/>
    </xf>
    <xf numFmtId="2" fontId="8" fillId="33" borderId="35" xfId="0" applyNumberFormat="1" applyFont="1" applyFill="1" applyBorder="1" applyAlignment="1">
      <alignment vertical="center"/>
    </xf>
    <xf numFmtId="0" fontId="4" fillId="33" borderId="35" xfId="0" applyFont="1" applyFill="1" applyBorder="1"/>
    <xf numFmtId="0" fontId="14" fillId="33" borderId="1" xfId="0" applyFont="1" applyFill="1" applyBorder="1" applyAlignment="1">
      <alignment horizontal="left" vertical="center"/>
    </xf>
    <xf numFmtId="0" fontId="8" fillId="33" borderId="1" xfId="0" applyFont="1" applyFill="1" applyBorder="1" applyAlignment="1">
      <alignment horizontal="left" vertical="center" wrapText="1"/>
    </xf>
    <xf numFmtId="49" fontId="8" fillId="33" borderId="0" xfId="166" applyNumberFormat="1" applyFont="1" applyFill="1" applyAlignment="1">
      <alignment horizontal="left"/>
    </xf>
    <xf numFmtId="173" fontId="37" fillId="33" borderId="0" xfId="0" applyNumberFormat="1" applyFont="1" applyFill="1" applyAlignment="1">
      <alignment horizontal="center" vertical="center"/>
    </xf>
    <xf numFmtId="0" fontId="37" fillId="33" borderId="0" xfId="0" applyFont="1" applyFill="1" applyAlignment="1">
      <alignment horizontal="center" vertical="center"/>
    </xf>
    <xf numFmtId="1" fontId="7" fillId="33" borderId="5" xfId="0" applyNumberFormat="1" applyFont="1" applyFill="1" applyBorder="1" applyAlignment="1">
      <alignment horizontal="right" vertical="center"/>
    </xf>
    <xf numFmtId="0" fontId="7" fillId="33" borderId="1" xfId="0" applyFont="1" applyFill="1" applyBorder="1" applyAlignment="1">
      <alignment vertical="center"/>
    </xf>
    <xf numFmtId="1" fontId="7" fillId="33" borderId="0" xfId="0" applyNumberFormat="1" applyFont="1" applyFill="1" applyAlignment="1">
      <alignment horizontal="right" vertical="center"/>
    </xf>
    <xf numFmtId="183" fontId="8" fillId="33" borderId="0" xfId="0" applyNumberFormat="1" applyFont="1" applyFill="1" applyAlignment="1">
      <alignment vertical="center"/>
    </xf>
    <xf numFmtId="0" fontId="16" fillId="33" borderId="2" xfId="0" applyFont="1" applyFill="1" applyBorder="1" applyAlignment="1">
      <alignment vertical="center"/>
    </xf>
    <xf numFmtId="2" fontId="16" fillId="33" borderId="24" xfId="0" applyNumberFormat="1" applyFont="1" applyFill="1" applyBorder="1" applyAlignment="1">
      <alignment vertical="center"/>
    </xf>
    <xf numFmtId="173" fontId="9" fillId="33" borderId="3" xfId="0" applyNumberFormat="1" applyFont="1" applyFill="1" applyBorder="1" applyAlignment="1">
      <alignment vertical="center"/>
    </xf>
    <xf numFmtId="173" fontId="9" fillId="33" borderId="24" xfId="0" applyNumberFormat="1" applyFont="1" applyFill="1" applyBorder="1" applyAlignment="1">
      <alignment vertical="center"/>
    </xf>
    <xf numFmtId="173" fontId="46" fillId="33" borderId="3" xfId="0" applyNumberFormat="1" applyFont="1" applyFill="1" applyBorder="1" applyAlignment="1">
      <alignment vertical="center"/>
    </xf>
    <xf numFmtId="173" fontId="46" fillId="33" borderId="35" xfId="0" applyNumberFormat="1" applyFont="1" applyFill="1" applyBorder="1" applyAlignment="1">
      <alignment vertical="center"/>
    </xf>
    <xf numFmtId="0" fontId="9" fillId="33" borderId="35" xfId="0" applyFont="1" applyFill="1" applyBorder="1" applyAlignment="1">
      <alignment vertical="center"/>
    </xf>
    <xf numFmtId="0" fontId="0" fillId="33" borderId="35" xfId="0" applyFill="1" applyBorder="1"/>
    <xf numFmtId="2" fontId="0" fillId="33" borderId="0" xfId="0" applyNumberFormat="1" applyFill="1"/>
    <xf numFmtId="0" fontId="43" fillId="33" borderId="0" xfId="0" applyFont="1" applyFill="1" applyAlignment="1">
      <alignment horizontal="left" vertical="top"/>
    </xf>
    <xf numFmtId="0" fontId="6" fillId="33" borderId="0" xfId="0" applyFont="1" applyFill="1" applyAlignment="1">
      <alignment vertical="top"/>
    </xf>
    <xf numFmtId="0" fontId="37" fillId="33" borderId="0" xfId="0" applyFont="1" applyFill="1" applyAlignment="1">
      <alignment vertical="top"/>
    </xf>
    <xf numFmtId="0" fontId="17" fillId="33" borderId="0" xfId="0" applyFont="1" applyFill="1" applyAlignment="1">
      <alignment horizontal="left" vertical="top"/>
    </xf>
    <xf numFmtId="0" fontId="6" fillId="33" borderId="0" xfId="0" applyFont="1" applyFill="1" applyAlignment="1">
      <alignment horizontal="left" vertical="center"/>
    </xf>
    <xf numFmtId="0" fontId="7" fillId="33" borderId="42" xfId="0" applyFont="1" applyFill="1" applyBorder="1" applyAlignment="1">
      <alignment horizontal="right" vertical="center"/>
    </xf>
    <xf numFmtId="0" fontId="7" fillId="33" borderId="43" xfId="0" applyFont="1" applyFill="1" applyBorder="1" applyAlignment="1">
      <alignment horizontal="right" vertical="center"/>
    </xf>
    <xf numFmtId="0" fontId="7" fillId="33" borderId="33" xfId="0" applyFont="1" applyFill="1" applyBorder="1" applyAlignment="1">
      <alignment horizontal="center" vertical="center"/>
    </xf>
    <xf numFmtId="0" fontId="7" fillId="33" borderId="35" xfId="0" applyFont="1" applyFill="1" applyBorder="1" applyAlignment="1">
      <alignment horizontal="right" vertical="center"/>
    </xf>
    <xf numFmtId="0" fontId="7" fillId="33" borderId="44" xfId="0" applyFont="1" applyFill="1" applyBorder="1" applyAlignment="1">
      <alignment horizontal="centerContinuous" vertical="center"/>
    </xf>
    <xf numFmtId="0" fontId="7" fillId="33" borderId="46" xfId="0" applyFont="1" applyFill="1" applyBorder="1" applyAlignment="1">
      <alignment horizontal="right" vertical="center"/>
    </xf>
    <xf numFmtId="0" fontId="14" fillId="0" borderId="0" xfId="0" applyFont="1"/>
    <xf numFmtId="4" fontId="7" fillId="33" borderId="0" xfId="0" applyNumberFormat="1" applyFont="1" applyFill="1" applyAlignment="1">
      <alignment vertical="center"/>
    </xf>
    <xf numFmtId="4" fontId="8" fillId="33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9" fillId="0" borderId="0" xfId="0" applyFont="1"/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/>
    </xf>
    <xf numFmtId="171" fontId="9" fillId="0" borderId="0" xfId="0" applyNumberFormat="1" applyFont="1"/>
    <xf numFmtId="179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4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75" fontId="11" fillId="0" borderId="0" xfId="167" applyNumberFormat="1" applyFont="1" applyAlignment="1">
      <alignment horizontal="right" vertical="center"/>
    </xf>
    <xf numFmtId="0" fontId="9" fillId="0" borderId="0" xfId="0" applyFont="1" applyAlignment="1">
      <alignment horizontal="left"/>
    </xf>
    <xf numFmtId="0" fontId="46" fillId="0" borderId="0" xfId="0" applyFont="1"/>
    <xf numFmtId="0" fontId="9" fillId="0" borderId="0" xfId="64" applyFont="1" applyAlignment="1">
      <alignment horizontal="centerContinuous"/>
    </xf>
    <xf numFmtId="0" fontId="40" fillId="0" borderId="0" xfId="64" applyFont="1" applyAlignment="1">
      <alignment horizontal="center"/>
    </xf>
    <xf numFmtId="0" fontId="40" fillId="0" borderId="0" xfId="64" applyFont="1" applyAlignment="1">
      <alignment horizontal="centerContinuous"/>
    </xf>
    <xf numFmtId="0" fontId="15" fillId="0" borderId="0" xfId="64" applyFont="1" applyAlignment="1">
      <alignment horizontal="centerContinuous"/>
    </xf>
    <xf numFmtId="0" fontId="9" fillId="0" borderId="0" xfId="64" applyFont="1"/>
    <xf numFmtId="170" fontId="8" fillId="0" borderId="0" xfId="166" quotePrefix="1" applyFont="1" applyAlignment="1">
      <alignment horizontal="left"/>
    </xf>
    <xf numFmtId="0" fontId="8" fillId="0" borderId="0" xfId="64" applyFont="1"/>
    <xf numFmtId="186" fontId="7" fillId="0" borderId="0" xfId="64" applyNumberFormat="1" applyFont="1"/>
    <xf numFmtId="187" fontId="7" fillId="0" borderId="0" xfId="64" applyNumberFormat="1" applyFont="1"/>
    <xf numFmtId="186" fontId="8" fillId="0" borderId="0" xfId="64" applyNumberFormat="1" applyFont="1"/>
    <xf numFmtId="186" fontId="7" fillId="0" borderId="0" xfId="200" applyNumberFormat="1" applyFont="1" applyBorder="1" applyAlignment="1" applyProtection="1"/>
    <xf numFmtId="187" fontId="8" fillId="0" borderId="0" xfId="200" applyNumberFormat="1" applyFont="1" applyBorder="1" applyAlignment="1" applyProtection="1">
      <alignment horizontal="right"/>
    </xf>
    <xf numFmtId="187" fontId="8" fillId="0" borderId="0" xfId="200" applyNumberFormat="1" applyFont="1" applyBorder="1" applyAlignment="1" applyProtection="1"/>
    <xf numFmtId="186" fontId="8" fillId="0" borderId="0" xfId="200" applyNumberFormat="1" applyFont="1" applyBorder="1" applyAlignment="1" applyProtection="1"/>
    <xf numFmtId="186" fontId="8" fillId="0" borderId="0" xfId="64" applyNumberFormat="1" applyFont="1" applyAlignment="1">
      <alignment horizontal="right"/>
    </xf>
    <xf numFmtId="186" fontId="8" fillId="0" borderId="0" xfId="64" applyNumberFormat="1" applyFont="1" applyAlignment="1">
      <alignment vertical="center"/>
    </xf>
    <xf numFmtId="187" fontId="8" fillId="0" borderId="0" xfId="200" applyNumberFormat="1" applyFont="1" applyBorder="1" applyAlignment="1" applyProtection="1">
      <alignment horizontal="right" vertical="center"/>
    </xf>
    <xf numFmtId="187" fontId="8" fillId="0" borderId="0" xfId="200" applyNumberFormat="1" applyFont="1" applyBorder="1" applyAlignment="1" applyProtection="1">
      <alignment vertical="center"/>
    </xf>
    <xf numFmtId="186" fontId="8" fillId="0" borderId="0" xfId="200" applyNumberFormat="1" applyFont="1" applyBorder="1" applyAlignment="1" applyProtection="1">
      <alignment vertical="center"/>
    </xf>
    <xf numFmtId="186" fontId="8" fillId="0" borderId="0" xfId="64" applyNumberFormat="1" applyFont="1" applyAlignment="1">
      <alignment vertical="top"/>
    </xf>
    <xf numFmtId="186" fontId="7" fillId="0" borderId="0" xfId="200" applyNumberFormat="1" applyFont="1" applyBorder="1" applyAlignment="1" applyProtection="1">
      <alignment vertical="top"/>
    </xf>
    <xf numFmtId="187" fontId="8" fillId="0" borderId="0" xfId="200" applyNumberFormat="1" applyFont="1" applyBorder="1" applyAlignment="1" applyProtection="1">
      <alignment horizontal="right" vertical="top"/>
    </xf>
    <xf numFmtId="187" fontId="8" fillId="0" borderId="0" xfId="200" applyNumberFormat="1" applyFont="1" applyBorder="1" applyAlignment="1" applyProtection="1">
      <alignment vertical="top"/>
    </xf>
    <xf numFmtId="186" fontId="8" fillId="33" borderId="0" xfId="64" applyNumberFormat="1" applyFont="1" applyFill="1" applyAlignment="1">
      <alignment vertical="top"/>
    </xf>
    <xf numFmtId="186" fontId="7" fillId="33" borderId="0" xfId="200" applyNumberFormat="1" applyFont="1" applyFill="1" applyBorder="1" applyAlignment="1" applyProtection="1">
      <alignment vertical="top"/>
    </xf>
    <xf numFmtId="187" fontId="8" fillId="33" borderId="0" xfId="200" applyNumberFormat="1" applyFont="1" applyFill="1" applyBorder="1" applyAlignment="1" applyProtection="1">
      <alignment horizontal="right" vertical="top"/>
    </xf>
    <xf numFmtId="187" fontId="8" fillId="33" borderId="0" xfId="200" applyNumberFormat="1" applyFont="1" applyFill="1" applyBorder="1" applyAlignment="1" applyProtection="1">
      <alignment vertical="top"/>
    </xf>
    <xf numFmtId="0" fontId="14" fillId="0" borderId="0" xfId="64" applyFont="1" applyAlignment="1">
      <alignment horizontal="left"/>
    </xf>
    <xf numFmtId="0" fontId="4" fillId="0" borderId="0" xfId="64"/>
    <xf numFmtId="0" fontId="6" fillId="0" borderId="0" xfId="64" applyFont="1" applyAlignment="1">
      <alignment horizontal="centerContinuous"/>
    </xf>
    <xf numFmtId="2" fontId="9" fillId="0" borderId="0" xfId="64" applyNumberFormat="1" applyFont="1"/>
    <xf numFmtId="1" fontId="9" fillId="0" borderId="0" xfId="64" applyNumberFormat="1" applyFont="1" applyAlignment="1">
      <alignment horizontal="right"/>
    </xf>
    <xf numFmtId="0" fontId="8" fillId="0" borderId="0" xfId="64" applyFont="1" applyAlignment="1">
      <alignment horizontal="centerContinuous"/>
    </xf>
    <xf numFmtId="0" fontId="58" fillId="0" borderId="0" xfId="64" applyFont="1" applyAlignment="1">
      <alignment horizontal="centerContinuous"/>
    </xf>
    <xf numFmtId="170" fontId="8" fillId="0" borderId="0" xfId="166" applyFont="1" applyAlignment="1">
      <alignment horizontal="left"/>
    </xf>
    <xf numFmtId="187" fontId="8" fillId="0" borderId="0" xfId="64" applyNumberFormat="1" applyFont="1"/>
    <xf numFmtId="187" fontId="7" fillId="0" borderId="0" xfId="200" applyNumberFormat="1" applyFont="1" applyBorder="1" applyAlignment="1" applyProtection="1"/>
    <xf numFmtId="1" fontId="14" fillId="36" borderId="0" xfId="64" applyNumberFormat="1" applyFont="1" applyFill="1"/>
    <xf numFmtId="173" fontId="8" fillId="0" borderId="0" xfId="0" applyNumberFormat="1" applyFont="1" applyAlignment="1">
      <alignment horizontal="right" vertical="center"/>
    </xf>
    <xf numFmtId="0" fontId="59" fillId="33" borderId="0" xfId="0" applyFont="1" applyFill="1"/>
    <xf numFmtId="0" fontId="7" fillId="33" borderId="25" xfId="0" applyFont="1" applyFill="1" applyBorder="1" applyAlignment="1">
      <alignment horizontal="center" vertical="center"/>
    </xf>
    <xf numFmtId="0" fontId="5" fillId="33" borderId="0" xfId="0" quotePrefix="1" applyFont="1" applyFill="1" applyAlignment="1">
      <alignment vertical="center"/>
    </xf>
    <xf numFmtId="2" fontId="8" fillId="33" borderId="47" xfId="0" applyNumberFormat="1" applyFont="1" applyFill="1" applyBorder="1" applyAlignment="1">
      <alignment horizontal="right" vertical="center"/>
    </xf>
    <xf numFmtId="0" fontId="8" fillId="33" borderId="48" xfId="0" applyFont="1" applyFill="1" applyBorder="1" applyAlignment="1">
      <alignment horizontal="left" vertical="center"/>
    </xf>
    <xf numFmtId="186" fontId="7" fillId="0" borderId="0" xfId="200" applyNumberFormat="1" applyFont="1" applyBorder="1" applyAlignment="1" applyProtection="1">
      <alignment horizontal="right"/>
    </xf>
    <xf numFmtId="179" fontId="7" fillId="33" borderId="47" xfId="0" applyNumberFormat="1" applyFont="1" applyFill="1" applyBorder="1" applyAlignment="1">
      <alignment horizontal="right" vertical="center"/>
    </xf>
    <xf numFmtId="171" fontId="7" fillId="0" borderId="0" xfId="64" applyNumberFormat="1" applyFont="1" applyAlignment="1">
      <alignment horizontal="center"/>
    </xf>
    <xf numFmtId="171" fontId="8" fillId="0" borderId="0" xfId="64" applyNumberFormat="1" applyFont="1" applyAlignment="1">
      <alignment horizontal="center"/>
    </xf>
    <xf numFmtId="171" fontId="8" fillId="0" borderId="0" xfId="64" applyNumberFormat="1" applyFont="1" applyAlignment="1">
      <alignment horizontal="center" vertical="top"/>
    </xf>
    <xf numFmtId="0" fontId="8" fillId="0" borderId="0" xfId="64" applyFont="1" applyAlignment="1">
      <alignment horizontal="center"/>
    </xf>
    <xf numFmtId="0" fontId="8" fillId="0" borderId="0" xfId="64" applyFont="1" applyAlignment="1">
      <alignment horizontal="center" vertical="center"/>
    </xf>
    <xf numFmtId="171" fontId="8" fillId="33" borderId="0" xfId="64" applyNumberFormat="1" applyFont="1" applyFill="1" applyAlignment="1">
      <alignment horizontal="center" vertical="top"/>
    </xf>
    <xf numFmtId="170" fontId="5" fillId="33" borderId="0" xfId="166" applyFont="1" applyFill="1"/>
    <xf numFmtId="0" fontId="9" fillId="33" borderId="0" xfId="0" applyFont="1" applyFill="1" applyAlignment="1">
      <alignment horizontal="right" vertical="top"/>
    </xf>
    <xf numFmtId="170" fontId="5" fillId="33" borderId="0" xfId="166" applyFont="1" applyFill="1" applyAlignment="1">
      <alignment vertical="center"/>
    </xf>
    <xf numFmtId="49" fontId="5" fillId="33" borderId="0" xfId="166" applyNumberFormat="1" applyFont="1" applyFill="1"/>
    <xf numFmtId="0" fontId="8" fillId="33" borderId="0" xfId="0" applyFont="1" applyFill="1" applyAlignment="1">
      <alignment horizontal="right"/>
    </xf>
    <xf numFmtId="176" fontId="42" fillId="33" borderId="0" xfId="167" applyNumberFormat="1" applyFont="1" applyFill="1" applyAlignment="1">
      <alignment horizontal="right" vertical="center"/>
    </xf>
    <xf numFmtId="0" fontId="14" fillId="33" borderId="0" xfId="0" applyFont="1" applyFill="1" applyAlignment="1">
      <alignment horizontal="left" vertical="center" wrapText="1"/>
    </xf>
    <xf numFmtId="181" fontId="14" fillId="33" borderId="0" xfId="194" applyNumberFormat="1" applyFont="1" applyFill="1" applyAlignment="1">
      <alignment horizontal="left" vertical="center"/>
    </xf>
    <xf numFmtId="0" fontId="5" fillId="0" borderId="0" xfId="214" applyFont="1" applyAlignment="1">
      <alignment horizontal="left"/>
    </xf>
    <xf numFmtId="0" fontId="9" fillId="0" borderId="0" xfId="214" applyFont="1" applyAlignment="1">
      <alignment horizontal="left"/>
    </xf>
    <xf numFmtId="169" fontId="5" fillId="0" borderId="0" xfId="214" applyNumberFormat="1" applyFont="1"/>
    <xf numFmtId="169" fontId="43" fillId="0" borderId="0" xfId="214" applyNumberFormat="1" applyFont="1"/>
    <xf numFmtId="0" fontId="6" fillId="0" borderId="0" xfId="214" applyFont="1"/>
    <xf numFmtId="169" fontId="8" fillId="33" borderId="0" xfId="214" applyNumberFormat="1" applyFont="1" applyFill="1" applyAlignment="1">
      <alignment horizontal="right" vertical="center"/>
    </xf>
    <xf numFmtId="0" fontId="5" fillId="0" borderId="0" xfId="214" applyFont="1" applyAlignment="1">
      <alignment horizontal="left" vertical="center"/>
    </xf>
    <xf numFmtId="0" fontId="9" fillId="0" borderId="0" xfId="214" applyFont="1"/>
    <xf numFmtId="0" fontId="43" fillId="0" borderId="0" xfId="214" applyFont="1" applyAlignment="1">
      <alignment vertical="center"/>
    </xf>
    <xf numFmtId="0" fontId="5" fillId="0" borderId="0" xfId="214" applyFont="1" applyAlignment="1">
      <alignment vertical="center"/>
    </xf>
    <xf numFmtId="0" fontId="37" fillId="0" borderId="0" xfId="214" applyFont="1" applyAlignment="1">
      <alignment vertical="center"/>
    </xf>
    <xf numFmtId="0" fontId="17" fillId="0" borderId="0" xfId="214" applyFont="1" applyAlignment="1">
      <alignment vertical="center"/>
    </xf>
    <xf numFmtId="0" fontId="17" fillId="0" borderId="0" xfId="214" applyFont="1" applyAlignment="1">
      <alignment horizontal="left" vertical="center"/>
    </xf>
    <xf numFmtId="0" fontId="8" fillId="0" borderId="0" xfId="214" applyFont="1" applyAlignment="1">
      <alignment vertical="top"/>
    </xf>
    <xf numFmtId="0" fontId="9" fillId="0" borderId="0" xfId="214" applyFont="1" applyAlignment="1">
      <alignment horizontal="right"/>
    </xf>
    <xf numFmtId="0" fontId="37" fillId="0" borderId="0" xfId="214" applyFont="1"/>
    <xf numFmtId="0" fontId="44" fillId="0" borderId="0" xfId="214" applyFont="1" applyAlignment="1">
      <alignment horizontal="left"/>
    </xf>
    <xf numFmtId="0" fontId="47" fillId="0" borderId="6" xfId="214" applyFont="1" applyBorder="1" applyAlignment="1">
      <alignment horizontal="right" vertical="center"/>
    </xf>
    <xf numFmtId="0" fontId="47" fillId="0" borderId="26" xfId="214" applyFont="1" applyBorder="1" applyAlignment="1">
      <alignment horizontal="right" vertical="center"/>
    </xf>
    <xf numFmtId="0" fontId="7" fillId="0" borderId="26" xfId="214" applyFont="1" applyBorder="1" applyAlignment="1">
      <alignment horizontal="right" vertical="center"/>
    </xf>
    <xf numFmtId="0" fontId="8" fillId="0" borderId="1" xfId="214" applyFont="1" applyBorder="1" applyAlignment="1">
      <alignment horizontal="left"/>
    </xf>
    <xf numFmtId="175" fontId="8" fillId="0" borderId="0" xfId="219" applyNumberFormat="1" applyFont="1" applyAlignment="1">
      <alignment vertical="center"/>
    </xf>
    <xf numFmtId="176" fontId="12" fillId="0" borderId="0" xfId="167" applyNumberFormat="1" applyFont="1" applyAlignment="1">
      <alignment horizontal="right" vertical="center"/>
    </xf>
    <xf numFmtId="171" fontId="12" fillId="0" borderId="0" xfId="167" applyNumberFormat="1" applyFont="1" applyAlignment="1">
      <alignment horizontal="right" vertical="center"/>
    </xf>
    <xf numFmtId="0" fontId="7" fillId="0" borderId="1" xfId="214" applyFont="1" applyBorder="1" applyAlignment="1">
      <alignment horizontal="left" vertical="center"/>
    </xf>
    <xf numFmtId="175" fontId="42" fillId="0" borderId="0" xfId="32" applyNumberFormat="1" applyFont="1" applyFill="1" applyBorder="1" applyAlignment="1" applyProtection="1">
      <alignment horizontal="right" vertical="center"/>
    </xf>
    <xf numFmtId="171" fontId="9" fillId="0" borderId="0" xfId="214" applyNumberFormat="1" applyFont="1"/>
    <xf numFmtId="0" fontId="8" fillId="0" borderId="1" xfId="214" applyFont="1" applyBorder="1" applyAlignment="1">
      <alignment horizontal="left" vertical="center" indent="1"/>
    </xf>
    <xf numFmtId="169" fontId="8" fillId="0" borderId="0" xfId="214" applyNumberFormat="1" applyFont="1" applyAlignment="1">
      <alignment horizontal="right" vertical="center"/>
    </xf>
    <xf numFmtId="179" fontId="8" fillId="0" borderId="0" xfId="214" applyNumberFormat="1" applyFont="1" applyAlignment="1">
      <alignment horizontal="right" vertical="center"/>
    </xf>
    <xf numFmtId="175" fontId="7" fillId="0" borderId="0" xfId="32" applyNumberFormat="1" applyFont="1" applyFill="1" applyBorder="1" applyAlignment="1" applyProtection="1">
      <alignment horizontal="right" vertical="center"/>
    </xf>
    <xf numFmtId="0" fontId="8" fillId="0" borderId="1" xfId="214" applyFont="1" applyBorder="1" applyAlignment="1">
      <alignment horizontal="left" vertical="center" wrapText="1" indent="1"/>
    </xf>
    <xf numFmtId="0" fontId="8" fillId="0" borderId="1" xfId="214" applyFont="1" applyBorder="1" applyAlignment="1">
      <alignment horizontal="left" indent="1"/>
    </xf>
    <xf numFmtId="175" fontId="12" fillId="0" borderId="0" xfId="32" applyNumberFormat="1" applyFont="1" applyFill="1" applyBorder="1" applyAlignment="1" applyProtection="1">
      <alignment horizontal="right" vertical="center"/>
    </xf>
    <xf numFmtId="0" fontId="5" fillId="0" borderId="2" xfId="214" applyFont="1" applyBorder="1" applyAlignment="1">
      <alignment horizontal="left"/>
    </xf>
    <xf numFmtId="169" fontId="43" fillId="0" borderId="24" xfId="214" applyNumberFormat="1" applyFont="1" applyBorder="1"/>
    <xf numFmtId="169" fontId="5" fillId="0" borderId="24" xfId="214" applyNumberFormat="1" applyFont="1" applyBorder="1"/>
    <xf numFmtId="0" fontId="6" fillId="0" borderId="24" xfId="214" applyFont="1" applyBorder="1"/>
    <xf numFmtId="0" fontId="9" fillId="0" borderId="0" xfId="214" applyFont="1" applyAlignment="1">
      <alignment horizontal="left" vertical="center"/>
    </xf>
    <xf numFmtId="0" fontId="46" fillId="0" borderId="0" xfId="214" applyFont="1" applyAlignment="1">
      <alignment vertical="center"/>
    </xf>
    <xf numFmtId="0" fontId="9" fillId="0" borderId="0" xfId="214" applyFont="1" applyAlignment="1">
      <alignment vertical="center"/>
    </xf>
    <xf numFmtId="0" fontId="46" fillId="0" borderId="0" xfId="214" applyFont="1"/>
    <xf numFmtId="1" fontId="14" fillId="36" borderId="0" xfId="64" applyNumberFormat="1" applyFont="1" applyFill="1" applyAlignment="1">
      <alignment horizontal="right"/>
    </xf>
    <xf numFmtId="2" fontId="9" fillId="0" borderId="0" xfId="64" applyNumberFormat="1" applyFont="1" applyAlignment="1">
      <alignment horizontal="right"/>
    </xf>
    <xf numFmtId="1" fontId="9" fillId="36" borderId="0" xfId="64" applyNumberFormat="1" applyFont="1" applyFill="1" applyAlignment="1">
      <alignment horizontal="right"/>
    </xf>
    <xf numFmtId="0" fontId="7" fillId="33" borderId="49" xfId="0" applyFont="1" applyFill="1" applyBorder="1" applyAlignment="1">
      <alignment horizontal="right" vertical="center"/>
    </xf>
    <xf numFmtId="1" fontId="60" fillId="36" borderId="0" xfId="64" applyNumberFormat="1" applyFont="1" applyFill="1"/>
    <xf numFmtId="0" fontId="9" fillId="33" borderId="0" xfId="0" applyFont="1" applyFill="1" applyAlignment="1">
      <alignment horizontal="left" vertical="center" wrapText="1"/>
    </xf>
    <xf numFmtId="0" fontId="8" fillId="33" borderId="30" xfId="0" applyFont="1" applyFill="1" applyBorder="1" applyAlignment="1">
      <alignment horizontal="left" vertical="center" wrapText="1"/>
    </xf>
    <xf numFmtId="0" fontId="7" fillId="33" borderId="31" xfId="0" applyFont="1" applyFill="1" applyBorder="1" applyAlignment="1">
      <alignment horizontal="left" vertical="center" wrapText="1"/>
    </xf>
    <xf numFmtId="0" fontId="8" fillId="33" borderId="32" xfId="0" applyFont="1" applyFill="1" applyBorder="1" applyAlignment="1">
      <alignment horizontal="left" vertical="center" wrapText="1"/>
    </xf>
    <xf numFmtId="170" fontId="5" fillId="33" borderId="0" xfId="166" applyFont="1" applyFill="1" applyAlignment="1">
      <alignment vertical="center" wrapText="1"/>
    </xf>
    <xf numFmtId="0" fontId="7" fillId="33" borderId="0" xfId="0" applyFont="1" applyFill="1" applyAlignment="1">
      <alignment horizontal="center" vertical="center" wrapText="1"/>
    </xf>
    <xf numFmtId="0" fontId="7" fillId="33" borderId="0" xfId="0" applyFont="1" applyFill="1" applyAlignment="1">
      <alignment horizontal="left" vertical="center" wrapText="1"/>
    </xf>
    <xf numFmtId="0" fontId="7" fillId="33" borderId="39" xfId="0" applyFont="1" applyFill="1" applyBorder="1" applyAlignment="1">
      <alignment horizontal="left" vertical="center" wrapText="1"/>
    </xf>
    <xf numFmtId="0" fontId="9" fillId="33" borderId="0" xfId="64" applyFont="1" applyFill="1" applyAlignment="1">
      <alignment horizontal="centerContinuous" wrapText="1"/>
    </xf>
    <xf numFmtId="181" fontId="14" fillId="33" borderId="0" xfId="194" applyNumberFormat="1" applyFont="1" applyFill="1" applyAlignment="1">
      <alignment horizontal="left" vertical="center" wrapText="1"/>
    </xf>
    <xf numFmtId="0" fontId="7" fillId="0" borderId="0" xfId="64" applyFont="1" applyAlignment="1">
      <alignment horizontal="center"/>
    </xf>
    <xf numFmtId="187" fontId="7" fillId="0" borderId="0" xfId="200" applyNumberFormat="1" applyFont="1" applyBorder="1" applyAlignment="1" applyProtection="1">
      <alignment horizontal="right"/>
    </xf>
    <xf numFmtId="0" fontId="60" fillId="0" borderId="0" xfId="64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5" fillId="33" borderId="1" xfId="0" applyFont="1" applyFill="1" applyBorder="1" applyAlignment="1">
      <alignment horizontal="left"/>
    </xf>
    <xf numFmtId="0" fontId="8" fillId="33" borderId="41" xfId="0" applyFont="1" applyFill="1" applyBorder="1" applyAlignment="1">
      <alignment horizontal="left" indent="1"/>
    </xf>
    <xf numFmtId="0" fontId="9" fillId="0" borderId="39" xfId="214" applyFont="1" applyBorder="1" applyAlignment="1">
      <alignment horizontal="left"/>
    </xf>
    <xf numFmtId="0" fontId="6" fillId="0" borderId="39" xfId="214" applyFont="1" applyBorder="1"/>
    <xf numFmtId="0" fontId="8" fillId="33" borderId="0" xfId="0" applyFont="1" applyFill="1" applyAlignment="1">
      <alignment horizontal="left" vertical="top" indent="1"/>
    </xf>
    <xf numFmtId="169" fontId="8" fillId="33" borderId="35" xfId="0" applyNumberFormat="1" applyFont="1" applyFill="1" applyBorder="1" applyAlignment="1">
      <alignment horizontal="right" vertical="center"/>
    </xf>
    <xf numFmtId="0" fontId="7" fillId="0" borderId="1" xfId="64" applyFont="1" applyBorder="1" applyAlignment="1">
      <alignment horizontal="left"/>
    </xf>
    <xf numFmtId="0" fontId="8" fillId="33" borderId="0" xfId="64" applyFont="1" applyFill="1" applyAlignment="1">
      <alignment horizontal="center"/>
    </xf>
    <xf numFmtId="0" fontId="8" fillId="0" borderId="1" xfId="64" applyFont="1" applyBorder="1"/>
    <xf numFmtId="1" fontId="8" fillId="0" borderId="1" xfId="64" applyNumberFormat="1" applyFont="1" applyBorder="1"/>
    <xf numFmtId="1" fontId="8" fillId="0" borderId="0" xfId="64" applyNumberFormat="1" applyFont="1" applyAlignment="1">
      <alignment horizontal="center"/>
    </xf>
    <xf numFmtId="2" fontId="7" fillId="0" borderId="1" xfId="64" applyNumberFormat="1" applyFont="1" applyBorder="1"/>
    <xf numFmtId="0" fontId="7" fillId="0" borderId="0" xfId="64" applyFont="1" applyAlignment="1">
      <alignment horizontal="center" vertical="center"/>
    </xf>
    <xf numFmtId="0" fontId="7" fillId="0" borderId="0" xfId="64" applyFont="1" applyAlignment="1">
      <alignment horizontal="right" vertical="center"/>
    </xf>
    <xf numFmtId="0" fontId="7" fillId="0" borderId="0" xfId="64" applyFont="1" applyAlignment="1">
      <alignment horizontal="right" vertical="top"/>
    </xf>
    <xf numFmtId="1" fontId="8" fillId="0" borderId="0" xfId="64" applyNumberFormat="1" applyFont="1" applyAlignment="1">
      <alignment horizontal="centerContinuous"/>
    </xf>
    <xf numFmtId="186" fontId="7" fillId="0" borderId="0" xfId="64" applyNumberFormat="1" applyFont="1" applyAlignment="1">
      <alignment horizontal="right"/>
    </xf>
    <xf numFmtId="0" fontId="7" fillId="0" borderId="39" xfId="64" applyFont="1" applyBorder="1" applyAlignment="1">
      <alignment horizontal="centerContinuous" vertical="center"/>
    </xf>
    <xf numFmtId="0" fontId="7" fillId="33" borderId="0" xfId="64" applyFont="1" applyFill="1" applyAlignment="1">
      <alignment horizontal="centerContinuous" vertical="center"/>
    </xf>
    <xf numFmtId="0" fontId="18" fillId="33" borderId="34" xfId="64" applyFont="1" applyFill="1" applyBorder="1" applyAlignment="1">
      <alignment vertical="center" wrapText="1"/>
    </xf>
    <xf numFmtId="0" fontId="7" fillId="33" borderId="34" xfId="64" applyFont="1" applyFill="1" applyBorder="1" applyAlignment="1">
      <alignment horizontal="left" wrapText="1"/>
    </xf>
    <xf numFmtId="0" fontId="8" fillId="33" borderId="34" xfId="64" applyFont="1" applyFill="1" applyBorder="1" applyAlignment="1">
      <alignment wrapText="1"/>
    </xf>
    <xf numFmtId="1" fontId="8" fillId="0" borderId="0" xfId="64" applyNumberFormat="1" applyFont="1" applyAlignment="1">
      <alignment horizontal="center" vertical="top"/>
    </xf>
    <xf numFmtId="0" fontId="8" fillId="33" borderId="34" xfId="64" applyFont="1" applyFill="1" applyBorder="1" applyAlignment="1">
      <alignment horizontal="left" vertical="top" wrapText="1"/>
    </xf>
    <xf numFmtId="1" fontId="8" fillId="33" borderId="0" xfId="64" applyNumberFormat="1" applyFont="1" applyFill="1" applyAlignment="1">
      <alignment horizontal="center" vertical="top"/>
    </xf>
    <xf numFmtId="0" fontId="7" fillId="33" borderId="34" xfId="64" applyFont="1" applyFill="1" applyBorder="1" applyAlignment="1">
      <alignment wrapText="1"/>
    </xf>
    <xf numFmtId="1" fontId="8" fillId="0" borderId="35" xfId="64" applyNumberFormat="1" applyFont="1" applyBorder="1" applyAlignment="1">
      <alignment horizontal="centerContinuous"/>
    </xf>
    <xf numFmtId="0" fontId="7" fillId="33" borderId="51" xfId="64" applyFont="1" applyFill="1" applyBorder="1" applyAlignment="1">
      <alignment wrapText="1"/>
    </xf>
    <xf numFmtId="0" fontId="7" fillId="0" borderId="39" xfId="64" applyFont="1" applyBorder="1" applyAlignment="1">
      <alignment horizontal="right"/>
    </xf>
    <xf numFmtId="0" fontId="7" fillId="0" borderId="35" xfId="64" applyFont="1" applyBorder="1" applyAlignment="1">
      <alignment horizontal="right" vertical="center"/>
    </xf>
    <xf numFmtId="0" fontId="7" fillId="0" borderId="35" xfId="64" applyFont="1" applyBorder="1" applyAlignment="1">
      <alignment horizontal="right" vertical="top"/>
    </xf>
    <xf numFmtId="0" fontId="7" fillId="0" borderId="49" xfId="64" applyFont="1" applyBorder="1" applyAlignment="1">
      <alignment horizontal="centerContinuous" vertical="center"/>
    </xf>
    <xf numFmtId="0" fontId="8" fillId="0" borderId="52" xfId="64" applyFont="1" applyBorder="1" applyAlignment="1">
      <alignment horizontal="center"/>
    </xf>
    <xf numFmtId="186" fontId="7" fillId="0" borderId="35" xfId="64" applyNumberFormat="1" applyFont="1" applyBorder="1"/>
    <xf numFmtId="186" fontId="7" fillId="0" borderId="35" xfId="64" applyNumberFormat="1" applyFont="1" applyBorder="1" applyAlignment="1">
      <alignment horizontal="right"/>
    </xf>
    <xf numFmtId="187" fontId="7" fillId="0" borderId="35" xfId="64" applyNumberFormat="1" applyFont="1" applyBorder="1"/>
    <xf numFmtId="0" fontId="8" fillId="33" borderId="34" xfId="64" applyFont="1" applyFill="1" applyBorder="1" applyAlignment="1">
      <alignment vertical="top" wrapText="1"/>
    </xf>
    <xf numFmtId="0" fontId="7" fillId="33" borderId="34" xfId="64" applyFont="1" applyFill="1" applyBorder="1" applyAlignment="1">
      <alignment vertical="top" wrapText="1"/>
    </xf>
    <xf numFmtId="0" fontId="7" fillId="0" borderId="38" xfId="64" applyFont="1" applyBorder="1" applyAlignment="1">
      <alignment horizontal="center"/>
    </xf>
    <xf numFmtId="0" fontId="7" fillId="0" borderId="52" xfId="64" applyFont="1" applyBorder="1" applyAlignment="1">
      <alignment horizontal="center"/>
    </xf>
    <xf numFmtId="0" fontId="7" fillId="33" borderId="34" xfId="0" applyFont="1" applyFill="1" applyBorder="1" applyAlignment="1">
      <alignment horizontal="center" vertical="center"/>
    </xf>
    <xf numFmtId="0" fontId="7" fillId="0" borderId="34" xfId="64" applyFont="1" applyBorder="1" applyAlignment="1">
      <alignment horizontal="left"/>
    </xf>
    <xf numFmtId="0" fontId="8" fillId="0" borderId="34" xfId="64" applyFont="1" applyBorder="1"/>
    <xf numFmtId="1" fontId="8" fillId="0" borderId="34" xfId="64" applyNumberFormat="1" applyFont="1" applyBorder="1"/>
    <xf numFmtId="2" fontId="7" fillId="0" borderId="34" xfId="64" applyNumberFormat="1" applyFont="1" applyBorder="1"/>
    <xf numFmtId="1" fontId="9" fillId="0" borderId="35" xfId="64" applyNumberFormat="1" applyFont="1" applyBorder="1" applyAlignment="1">
      <alignment horizontal="center"/>
    </xf>
    <xf numFmtId="2" fontId="14" fillId="0" borderId="51" xfId="64" applyNumberFormat="1" applyFont="1" applyBorder="1"/>
    <xf numFmtId="0" fontId="7" fillId="33" borderId="26" xfId="0" applyFont="1" applyFill="1" applyBorder="1" applyAlignment="1">
      <alignment horizontal="right" vertical="center"/>
    </xf>
    <xf numFmtId="186" fontId="7" fillId="0" borderId="38" xfId="200" applyNumberFormat="1" applyFont="1" applyBorder="1" applyAlignment="1" applyProtection="1">
      <alignment horizontal="right"/>
    </xf>
    <xf numFmtId="186" fontId="14" fillId="0" borderId="52" xfId="200" applyNumberFormat="1" applyFont="1" applyBorder="1" applyAlignment="1" applyProtection="1">
      <alignment horizontal="right"/>
    </xf>
    <xf numFmtId="186" fontId="14" fillId="0" borderId="35" xfId="200" applyNumberFormat="1" applyFont="1" applyBorder="1" applyAlignment="1" applyProtection="1"/>
    <xf numFmtId="187" fontId="14" fillId="0" borderId="35" xfId="200" applyNumberFormat="1" applyFont="1" applyBorder="1" applyAlignment="1" applyProtection="1"/>
    <xf numFmtId="1" fontId="9" fillId="0" borderId="24" xfId="64" applyNumberFormat="1" applyFont="1" applyBorder="1" applyAlignment="1">
      <alignment horizontal="center"/>
    </xf>
    <xf numFmtId="2" fontId="14" fillId="0" borderId="24" xfId="64" applyNumberFormat="1" applyFont="1" applyBorder="1"/>
    <xf numFmtId="188" fontId="12" fillId="33" borderId="0" xfId="167" applyNumberFormat="1" applyFont="1" applyFill="1" applyAlignment="1">
      <alignment horizontal="right" vertical="center"/>
    </xf>
    <xf numFmtId="0" fontId="8" fillId="33" borderId="0" xfId="0" applyFont="1" applyFill="1" applyAlignment="1">
      <alignment horizontal="left" vertical="center"/>
    </xf>
    <xf numFmtId="0" fontId="8" fillId="33" borderId="0" xfId="0" quotePrefix="1" applyFont="1" applyFill="1" applyAlignment="1">
      <alignment horizontal="left" vertical="center"/>
    </xf>
    <xf numFmtId="0" fontId="5" fillId="33" borderId="0" xfId="0" applyFont="1" applyFill="1" applyAlignment="1">
      <alignment horizontal="left" vertical="center"/>
    </xf>
    <xf numFmtId="0" fontId="5" fillId="33" borderId="0" xfId="0" applyFont="1" applyFill="1" applyAlignment="1">
      <alignment horizontal="left" vertical="center" wrapText="1"/>
    </xf>
    <xf numFmtId="0" fontId="5" fillId="33" borderId="0" xfId="0" quotePrefix="1" applyFont="1" applyFill="1" applyAlignment="1">
      <alignment horizontal="left" vertical="center" wrapText="1"/>
    </xf>
    <xf numFmtId="0" fontId="9" fillId="33" borderId="24" xfId="0" quotePrefix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14" fillId="0" borderId="0" xfId="214" applyFont="1" applyAlignment="1">
      <alignment horizontal="left" vertical="center" wrapText="1"/>
    </xf>
    <xf numFmtId="0" fontId="7" fillId="0" borderId="25" xfId="214" applyFont="1" applyBorder="1" applyAlignment="1">
      <alignment horizontal="center" vertical="center"/>
    </xf>
    <xf numFmtId="0" fontId="7" fillId="0" borderId="1" xfId="214" applyFont="1" applyBorder="1" applyAlignment="1">
      <alignment horizontal="center" vertical="center"/>
    </xf>
    <xf numFmtId="0" fontId="7" fillId="0" borderId="6" xfId="214" applyFont="1" applyBorder="1" applyAlignment="1">
      <alignment horizontal="center" vertical="center"/>
    </xf>
    <xf numFmtId="0" fontId="7" fillId="0" borderId="26" xfId="214" applyFont="1" applyBorder="1" applyAlignment="1">
      <alignment horizontal="center" vertical="center"/>
    </xf>
    <xf numFmtId="0" fontId="14" fillId="33" borderId="0" xfId="0" applyFont="1" applyFill="1" applyAlignment="1">
      <alignment horizontal="left" vertical="center" wrapText="1"/>
    </xf>
    <xf numFmtId="0" fontId="7" fillId="33" borderId="6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center" vertical="center"/>
    </xf>
    <xf numFmtId="0" fontId="7" fillId="33" borderId="25" xfId="0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/>
    </xf>
    <xf numFmtId="0" fontId="7" fillId="33" borderId="50" xfId="0" applyFont="1" applyFill="1" applyBorder="1" applyAlignment="1">
      <alignment horizontal="center" vertical="center"/>
    </xf>
    <xf numFmtId="0" fontId="7" fillId="33" borderId="34" xfId="0" applyFont="1" applyFill="1" applyBorder="1" applyAlignment="1">
      <alignment horizontal="center" vertical="center"/>
    </xf>
    <xf numFmtId="0" fontId="7" fillId="33" borderId="28" xfId="0" applyFont="1" applyFill="1" applyBorder="1" applyAlignment="1">
      <alignment horizontal="left" vertical="center"/>
    </xf>
    <xf numFmtId="0" fontId="7" fillId="33" borderId="27" xfId="0" applyFont="1" applyFill="1" applyBorder="1" applyAlignment="1">
      <alignment horizontal="left" vertical="center"/>
    </xf>
    <xf numFmtId="0" fontId="7" fillId="33" borderId="33" xfId="0" applyFont="1" applyFill="1" applyBorder="1" applyAlignment="1">
      <alignment horizontal="center" vertical="center"/>
    </xf>
    <xf numFmtId="0" fontId="7" fillId="33" borderId="0" xfId="0" applyFont="1" applyFill="1" applyAlignment="1">
      <alignment horizontal="center" vertical="center"/>
    </xf>
    <xf numFmtId="181" fontId="14" fillId="33" borderId="0" xfId="194" applyNumberFormat="1" applyFont="1" applyFill="1" applyAlignment="1">
      <alignment horizontal="left" vertical="center"/>
    </xf>
    <xf numFmtId="0" fontId="7" fillId="33" borderId="45" xfId="0" applyFont="1" applyFill="1" applyBorder="1" applyAlignment="1">
      <alignment horizontal="center" vertical="center"/>
    </xf>
    <xf numFmtId="0" fontId="7" fillId="33" borderId="44" xfId="0" applyFont="1" applyFill="1" applyBorder="1" applyAlignment="1">
      <alignment horizontal="center" vertical="center"/>
    </xf>
    <xf numFmtId="0" fontId="7" fillId="33" borderId="46" xfId="0" applyFont="1" applyFill="1" applyBorder="1" applyAlignment="1">
      <alignment horizontal="center" vertical="center"/>
    </xf>
    <xf numFmtId="0" fontId="7" fillId="33" borderId="49" xfId="0" applyFont="1" applyFill="1" applyBorder="1" applyAlignment="1">
      <alignment horizontal="center" vertical="center"/>
    </xf>
    <xf numFmtId="170" fontId="5" fillId="33" borderId="0" xfId="166" applyFont="1" applyFill="1" applyAlignment="1">
      <alignment horizontal="left"/>
    </xf>
    <xf numFmtId="0" fontId="7" fillId="33" borderId="22" xfId="0" applyFont="1" applyFill="1" applyBorder="1" applyAlignment="1">
      <alignment horizontal="center" vertical="center" textRotation="90"/>
    </xf>
    <xf numFmtId="0" fontId="18" fillId="33" borderId="9" xfId="0" applyFont="1" applyFill="1" applyBorder="1" applyAlignment="1">
      <alignment horizontal="center" vertical="center" textRotation="90"/>
    </xf>
    <xf numFmtId="0" fontId="7" fillId="33" borderId="25" xfId="0" applyFont="1" applyFill="1" applyBorder="1" applyAlignment="1">
      <alignment horizontal="left" vertical="center" wrapText="1"/>
    </xf>
    <xf numFmtId="0" fontId="18" fillId="33" borderId="29" xfId="0" applyFont="1" applyFill="1" applyBorder="1" applyAlignment="1">
      <alignment horizontal="left" vertical="center" wrapText="1"/>
    </xf>
    <xf numFmtId="0" fontId="7" fillId="33" borderId="39" xfId="0" applyFont="1" applyFill="1" applyBorder="1" applyAlignment="1">
      <alignment horizontal="center" vertical="center" wrapText="1"/>
    </xf>
    <xf numFmtId="0" fontId="7" fillId="33" borderId="0" xfId="0" applyFont="1" applyFill="1" applyAlignment="1">
      <alignment horizontal="center" vertical="center" wrapText="1"/>
    </xf>
    <xf numFmtId="0" fontId="7" fillId="33" borderId="40" xfId="0" applyFont="1" applyFill="1" applyBorder="1" applyAlignment="1">
      <alignment horizontal="right" vertical="center" textRotation="90"/>
    </xf>
    <xf numFmtId="0" fontId="18" fillId="33" borderId="38" xfId="0" applyFont="1" applyFill="1" applyBorder="1" applyAlignment="1">
      <alignment horizontal="right" vertical="center" textRotation="90"/>
    </xf>
    <xf numFmtId="0" fontId="7" fillId="33" borderId="39" xfId="0" applyFont="1" applyFill="1" applyBorder="1" applyAlignment="1">
      <alignment horizontal="center" vertical="center"/>
    </xf>
    <xf numFmtId="0" fontId="7" fillId="0" borderId="40" xfId="64" applyFont="1" applyBorder="1" applyAlignment="1">
      <alignment horizontal="center" vertical="center"/>
    </xf>
    <xf numFmtId="0" fontId="7" fillId="0" borderId="52" xfId="64" applyFont="1" applyBorder="1" applyAlignment="1">
      <alignment horizontal="center" vertical="center"/>
    </xf>
    <xf numFmtId="0" fontId="7" fillId="33" borderId="50" xfId="64" applyFont="1" applyFill="1" applyBorder="1" applyAlignment="1">
      <alignment horizontal="center" vertical="center" wrapText="1"/>
    </xf>
    <xf numFmtId="0" fontId="18" fillId="33" borderId="34" xfId="64" applyFont="1" applyFill="1" applyBorder="1" applyAlignment="1">
      <alignment vertical="center" wrapText="1"/>
    </xf>
    <xf numFmtId="170" fontId="5" fillId="33" borderId="0" xfId="166" applyFont="1" applyFill="1" applyAlignment="1">
      <alignment horizontal="left" vertical="center"/>
    </xf>
    <xf numFmtId="49" fontId="5" fillId="33" borderId="0" xfId="166" applyNumberFormat="1" applyFont="1" applyFill="1" applyAlignment="1">
      <alignment horizontal="left"/>
    </xf>
    <xf numFmtId="0" fontId="62" fillId="33" borderId="0" xfId="193" applyFont="1" applyFill="1"/>
  </cellXfs>
  <cellStyles count="306">
    <cellStyle name="20% - Énfasis1" xfId="1" builtinId="30" customBuiltin="1"/>
    <cellStyle name="20% - Énfasis1 2" xfId="202"/>
    <cellStyle name="20% - Énfasis2" xfId="2" builtinId="34" customBuiltin="1"/>
    <cellStyle name="20% - Énfasis2 2" xfId="204"/>
    <cellStyle name="20% - Énfasis3" xfId="3" builtinId="38" customBuiltin="1"/>
    <cellStyle name="20% - Énfasis3 2" xfId="206"/>
    <cellStyle name="20% - Énfasis4" xfId="4" builtinId="42" customBuiltin="1"/>
    <cellStyle name="20% - Énfasis4 2" xfId="208"/>
    <cellStyle name="20% - Énfasis5" xfId="5" builtinId="46" customBuiltin="1"/>
    <cellStyle name="20% - Énfasis5 2" xfId="210"/>
    <cellStyle name="20% - Énfasis6" xfId="6" builtinId="50" customBuiltin="1"/>
    <cellStyle name="20% - Énfasis6 2" xfId="212"/>
    <cellStyle name="40% - Énfasis1" xfId="7" builtinId="31" customBuiltin="1"/>
    <cellStyle name="40% - Énfasis1 2" xfId="203"/>
    <cellStyle name="40% - Énfasis2" xfId="8" builtinId="35" customBuiltin="1"/>
    <cellStyle name="40% - Énfasis2 2" xfId="205"/>
    <cellStyle name="40% - Énfasis3" xfId="9" builtinId="39" customBuiltin="1"/>
    <cellStyle name="40% - Énfasis3 2" xfId="207"/>
    <cellStyle name="40% - Énfasis4" xfId="10" builtinId="43" customBuiltin="1"/>
    <cellStyle name="40% - Énfasis4 2" xfId="209"/>
    <cellStyle name="40% - Énfasis5" xfId="11" builtinId="47" customBuiltin="1"/>
    <cellStyle name="40% - Énfasis5 2" xfId="211"/>
    <cellStyle name="40% - Énfasis6" xfId="12" builtinId="51" customBuiltin="1"/>
    <cellStyle name="40% - Énfasis6 2" xfId="213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185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Hipervínculo" xfId="193" builtinId="8"/>
    <cellStyle name="Incorrecto" xfId="31" builtinId="27" customBuiltin="1"/>
    <cellStyle name="Millares 10" xfId="196"/>
    <cellStyle name="Millares 10 2" xfId="198"/>
    <cellStyle name="Millares 10 2 2" xfId="304"/>
    <cellStyle name="Millares 10 3" xfId="302"/>
    <cellStyle name="Millares 2" xfId="200"/>
    <cellStyle name="Millares_vbp_01_02" xfId="32"/>
    <cellStyle name="Moneda [0] 2" xfId="190"/>
    <cellStyle name="Moneda [0] 2 2" xfId="300"/>
    <cellStyle name="Neutral" xfId="33" builtinId="28" customBuiltin="1"/>
    <cellStyle name="Normal" xfId="0" builtinId="0"/>
    <cellStyle name="Normal 10" xfId="34"/>
    <cellStyle name="Normal 10 2" xfId="215"/>
    <cellStyle name="Normal 11" xfId="35"/>
    <cellStyle name="Normal 11 2" xfId="216"/>
    <cellStyle name="Normal 12" xfId="36"/>
    <cellStyle name="Normal 12 2" xfId="217"/>
    <cellStyle name="Normal 13" xfId="37"/>
    <cellStyle name="Normal 13 2" xfId="218"/>
    <cellStyle name="Normal 14" xfId="38"/>
    <cellStyle name="Normal 15" xfId="39"/>
    <cellStyle name="Normal 16" xfId="40"/>
    <cellStyle name="Normal 17" xfId="41"/>
    <cellStyle name="Normal 18" xfId="189"/>
    <cellStyle name="Normal 18 2" xfId="299"/>
    <cellStyle name="Normal 19" xfId="192"/>
    <cellStyle name="Normal 2" xfId="42"/>
    <cellStyle name="Normal 2 10" xfId="43"/>
    <cellStyle name="Normal 2 10 2" xfId="220"/>
    <cellStyle name="Normal 2 11" xfId="44"/>
    <cellStyle name="Normal 2 11 2" xfId="221"/>
    <cellStyle name="Normal 2 12" xfId="45"/>
    <cellStyle name="Normal 2 12 2" xfId="222"/>
    <cellStyle name="Normal 2 13" xfId="46"/>
    <cellStyle name="Normal 2 13 2" xfId="223"/>
    <cellStyle name="Normal 2 14" xfId="47"/>
    <cellStyle name="Normal 2 14 2" xfId="224"/>
    <cellStyle name="Normal 2 15" xfId="48"/>
    <cellStyle name="Normal 2 15 2" xfId="225"/>
    <cellStyle name="Normal 2 16" xfId="49"/>
    <cellStyle name="Normal 2 16 2" xfId="226"/>
    <cellStyle name="Normal 2 17" xfId="50"/>
    <cellStyle name="Normal 2 17 2" xfId="227"/>
    <cellStyle name="Normal 2 18" xfId="51"/>
    <cellStyle name="Normal 2 18 2" xfId="228"/>
    <cellStyle name="Normal 2 19" xfId="52"/>
    <cellStyle name="Normal 2 19 2" xfId="229"/>
    <cellStyle name="Normal 2 2" xfId="53"/>
    <cellStyle name="Normal 2 2 10" xfId="54"/>
    <cellStyle name="Normal 2 2 10 2" xfId="231"/>
    <cellStyle name="Normal 2 2 11" xfId="55"/>
    <cellStyle name="Normal 2 2 11 2" xfId="232"/>
    <cellStyle name="Normal 2 2 12" xfId="56"/>
    <cellStyle name="Normal 2 2 12 2" xfId="233"/>
    <cellStyle name="Normal 2 2 13" xfId="57"/>
    <cellStyle name="Normal 2 2 13 2" xfId="234"/>
    <cellStyle name="Normal 2 2 14" xfId="58"/>
    <cellStyle name="Normal 2 2 14 2" xfId="235"/>
    <cellStyle name="Normal 2 2 15" xfId="59"/>
    <cellStyle name="Normal 2 2 15 2" xfId="236"/>
    <cellStyle name="Normal 2 2 16" xfId="60"/>
    <cellStyle name="Normal 2 2 16 2" xfId="237"/>
    <cellStyle name="Normal 2 2 17" xfId="61"/>
    <cellStyle name="Normal 2 2 17 2" xfId="238"/>
    <cellStyle name="Normal 2 2 18" xfId="62"/>
    <cellStyle name="Normal 2 2 18 2" xfId="239"/>
    <cellStyle name="Normal 2 2 19" xfId="63"/>
    <cellStyle name="Normal 2 2 19 2" xfId="240"/>
    <cellStyle name="Normal 2 2 2" xfId="64"/>
    <cellStyle name="Normal 2 2 2 10" xfId="65"/>
    <cellStyle name="Normal 2 2 2 11" xfId="66"/>
    <cellStyle name="Normal 2 2 2 12" xfId="67"/>
    <cellStyle name="Normal 2 2 2 13" xfId="68"/>
    <cellStyle name="Normal 2 2 2 14" xfId="69"/>
    <cellStyle name="Normal 2 2 2 15" xfId="70"/>
    <cellStyle name="Normal 2 2 2 16" xfId="71"/>
    <cellStyle name="Normal 2 2 2 17" xfId="72"/>
    <cellStyle name="Normal 2 2 2 18" xfId="73"/>
    <cellStyle name="Normal 2 2 2 19" xfId="74"/>
    <cellStyle name="Normal 2 2 2 2" xfId="75"/>
    <cellStyle name="Normal 2 2 2 2 10" xfId="76"/>
    <cellStyle name="Normal 2 2 2 2 11" xfId="77"/>
    <cellStyle name="Normal 2 2 2 2 12" xfId="78"/>
    <cellStyle name="Normal 2 2 2 2 13" xfId="79"/>
    <cellStyle name="Normal 2 2 2 2 14" xfId="241"/>
    <cellStyle name="Normal 2 2 2 2 2" xfId="80"/>
    <cellStyle name="Normal 2 2 2 2 3" xfId="81"/>
    <cellStyle name="Normal 2 2 2 2 4" xfId="82"/>
    <cellStyle name="Normal 2 2 2 2 5" xfId="83"/>
    <cellStyle name="Normal 2 2 2 2 6" xfId="84"/>
    <cellStyle name="Normal 2 2 2 2 7" xfId="85"/>
    <cellStyle name="Normal 2 2 2 2 8" xfId="86"/>
    <cellStyle name="Normal 2 2 2 2 9" xfId="87"/>
    <cellStyle name="Normal 2 2 2 20" xfId="88"/>
    <cellStyle name="Normal 2 2 2 21" xfId="89"/>
    <cellStyle name="Normal 2 2 2 22" xfId="90"/>
    <cellStyle name="Normal 2 2 2 23" xfId="91"/>
    <cellStyle name="Normal 2 2 2 24" xfId="92"/>
    <cellStyle name="Normal 2 2 2 25" xfId="93"/>
    <cellStyle name="Normal 2 2 2 26" xfId="94"/>
    <cellStyle name="Normal 2 2 2 27" xfId="95"/>
    <cellStyle name="Normal 2 2 2 28" xfId="96"/>
    <cellStyle name="Normal 2 2 2 29" xfId="97"/>
    <cellStyle name="Normal 2 2 2 3" xfId="98"/>
    <cellStyle name="Normal 2 2 2 30" xfId="99"/>
    <cellStyle name="Normal 2 2 2 31" xfId="100"/>
    <cellStyle name="Normal 2 2 2 32" xfId="101"/>
    <cellStyle name="Normal 2 2 2 33" xfId="102"/>
    <cellStyle name="Normal 2 2 2 33 2" xfId="242"/>
    <cellStyle name="Normal 2 2 2 34" xfId="103"/>
    <cellStyle name="Normal 2 2 2 34 2" xfId="243"/>
    <cellStyle name="Normal 2 2 2 35" xfId="104"/>
    <cellStyle name="Normal 2 2 2 35 2" xfId="244"/>
    <cellStyle name="Normal 2 2 2 36" xfId="105"/>
    <cellStyle name="Normal 2 2 2 36 2" xfId="245"/>
    <cellStyle name="Normal 2 2 2 37" xfId="106"/>
    <cellStyle name="Normal 2 2 2 37 2" xfId="246"/>
    <cellStyle name="Normal 2 2 2 38" xfId="107"/>
    <cellStyle name="Normal 2 2 2 38 2" xfId="247"/>
    <cellStyle name="Normal 2 2 2 39" xfId="108"/>
    <cellStyle name="Normal 2 2 2 39 2" xfId="248"/>
    <cellStyle name="Normal 2 2 2 4" xfId="109"/>
    <cellStyle name="Normal 2 2 2 40" xfId="110"/>
    <cellStyle name="Normal 2 2 2 40 2" xfId="249"/>
    <cellStyle name="Normal 2 2 2 41" xfId="111"/>
    <cellStyle name="Normal 2 2 2 41 2" xfId="250"/>
    <cellStyle name="Normal 2 2 2 42" xfId="112"/>
    <cellStyle name="Normal 2 2 2 42 2" xfId="251"/>
    <cellStyle name="Normal 2 2 2 43" xfId="113"/>
    <cellStyle name="Normal 2 2 2 43 2" xfId="252"/>
    <cellStyle name="Normal 2 2 2 5" xfId="114"/>
    <cellStyle name="Normal 2 2 2 6" xfId="115"/>
    <cellStyle name="Normal 2 2 2 7" xfId="116"/>
    <cellStyle name="Normal 2 2 2 8" xfId="117"/>
    <cellStyle name="Normal 2 2 2 9" xfId="118"/>
    <cellStyle name="Normal 2 2 20" xfId="119"/>
    <cellStyle name="Normal 2 2 20 2" xfId="253"/>
    <cellStyle name="Normal 2 2 21" xfId="120"/>
    <cellStyle name="Normal 2 2 21 2" xfId="254"/>
    <cellStyle name="Normal 2 2 22" xfId="121"/>
    <cellStyle name="Normal 2 2 22 2" xfId="255"/>
    <cellStyle name="Normal 2 2 23" xfId="122"/>
    <cellStyle name="Normal 2 2 23 2" xfId="256"/>
    <cellStyle name="Normal 2 2 24" xfId="123"/>
    <cellStyle name="Normal 2 2 24 2" xfId="257"/>
    <cellStyle name="Normal 2 2 25" xfId="124"/>
    <cellStyle name="Normal 2 2 25 2" xfId="258"/>
    <cellStyle name="Normal 2 2 26" xfId="125"/>
    <cellStyle name="Normal 2 2 26 2" xfId="259"/>
    <cellStyle name="Normal 2 2 27" xfId="126"/>
    <cellStyle name="Normal 2 2 27 2" xfId="260"/>
    <cellStyle name="Normal 2 2 28" xfId="127"/>
    <cellStyle name="Normal 2 2 28 2" xfId="261"/>
    <cellStyle name="Normal 2 2 29" xfId="128"/>
    <cellStyle name="Normal 2 2 29 2" xfId="262"/>
    <cellStyle name="Normal 2 2 3" xfId="129"/>
    <cellStyle name="Normal 2 2 3 2" xfId="263"/>
    <cellStyle name="Normal 2 2 30" xfId="130"/>
    <cellStyle name="Normal 2 2 30 2" xfId="264"/>
    <cellStyle name="Normal 2 2 31" xfId="131"/>
    <cellStyle name="Normal 2 2 31 2" xfId="265"/>
    <cellStyle name="Normal 2 2 32" xfId="132"/>
    <cellStyle name="Normal 2 2 32 2" xfId="266"/>
    <cellStyle name="Normal 2 2 33" xfId="133"/>
    <cellStyle name="Normal 2 2 34" xfId="134"/>
    <cellStyle name="Normal 2 2 35" xfId="135"/>
    <cellStyle name="Normal 2 2 36" xfId="136"/>
    <cellStyle name="Normal 2 2 37" xfId="137"/>
    <cellStyle name="Normal 2 2 38" xfId="138"/>
    <cellStyle name="Normal 2 2 39" xfId="139"/>
    <cellStyle name="Normal 2 2 4" xfId="140"/>
    <cellStyle name="Normal 2 2 4 2" xfId="267"/>
    <cellStyle name="Normal 2 2 40" xfId="141"/>
    <cellStyle name="Normal 2 2 41" xfId="142"/>
    <cellStyle name="Normal 2 2 42" xfId="143"/>
    <cellStyle name="Normal 2 2 43" xfId="144"/>
    <cellStyle name="Normal 2 2 44" xfId="230"/>
    <cellStyle name="Normal 2 2 5" xfId="145"/>
    <cellStyle name="Normal 2 2 5 2" xfId="268"/>
    <cellStyle name="Normal 2 2 6" xfId="146"/>
    <cellStyle name="Normal 2 2 6 2" xfId="269"/>
    <cellStyle name="Normal 2 2 7" xfId="147"/>
    <cellStyle name="Normal 2 2 7 2" xfId="270"/>
    <cellStyle name="Normal 2 2 8" xfId="148"/>
    <cellStyle name="Normal 2 2 8 2" xfId="271"/>
    <cellStyle name="Normal 2 2 9" xfId="149"/>
    <cellStyle name="Normal 2 2 9 2" xfId="272"/>
    <cellStyle name="Normal 2 20" xfId="150"/>
    <cellStyle name="Normal 2 20 2" xfId="273"/>
    <cellStyle name="Normal 2 21" xfId="151"/>
    <cellStyle name="Normal 2 21 2" xfId="274"/>
    <cellStyle name="Normal 2 22" xfId="219"/>
    <cellStyle name="Normal 2 3" xfId="152"/>
    <cellStyle name="Normal 2 4" xfId="153"/>
    <cellStyle name="Normal 2 5" xfId="154"/>
    <cellStyle name="Normal 2 6" xfId="155"/>
    <cellStyle name="Normal 2 6 2" xfId="275"/>
    <cellStyle name="Normal 2 7" xfId="156"/>
    <cellStyle name="Normal 2 7 2" xfId="276"/>
    <cellStyle name="Normal 2 8" xfId="157"/>
    <cellStyle name="Normal 2 8 2" xfId="277"/>
    <cellStyle name="Normal 2 9" xfId="158"/>
    <cellStyle name="Normal 2 9 2" xfId="278"/>
    <cellStyle name="Normal 20" xfId="195"/>
    <cellStyle name="Normal 21" xfId="197"/>
    <cellStyle name="Normal 21 2" xfId="303"/>
    <cellStyle name="Normal 22" xfId="199"/>
    <cellStyle name="Normal 22 2" xfId="305"/>
    <cellStyle name="Normal 23" xfId="214"/>
    <cellStyle name="Normal 24" xfId="201"/>
    <cellStyle name="Normal 3" xfId="159"/>
    <cellStyle name="Normal 4" xfId="160"/>
    <cellStyle name="Normal 4 2" xfId="279"/>
    <cellStyle name="Normal 5" xfId="161"/>
    <cellStyle name="Normal 5 2" xfId="280"/>
    <cellStyle name="Normal 6" xfId="162"/>
    <cellStyle name="Normal 6 2" xfId="281"/>
    <cellStyle name="Normal 7" xfId="163"/>
    <cellStyle name="Normal 7 2" xfId="282"/>
    <cellStyle name="Normal 8" xfId="164"/>
    <cellStyle name="Normal 8 2" xfId="283"/>
    <cellStyle name="Normal 9" xfId="165"/>
    <cellStyle name="Normal 9 2" xfId="284"/>
    <cellStyle name="Normal_IEC19028" xfId="194"/>
    <cellStyle name="Normal_IEC22007" xfId="166"/>
    <cellStyle name="Normal_vbp_01_02" xfId="167"/>
    <cellStyle name="Notas 10" xfId="168"/>
    <cellStyle name="Notas 10 2" xfId="285"/>
    <cellStyle name="Notas 11" xfId="169"/>
    <cellStyle name="Notas 11 2" xfId="286"/>
    <cellStyle name="Notas 12" xfId="170"/>
    <cellStyle name="Notas 12 2" xfId="287"/>
    <cellStyle name="Notas 13" xfId="171"/>
    <cellStyle name="Notas 13 2" xfId="288"/>
    <cellStyle name="Notas 2" xfId="172"/>
    <cellStyle name="Notas 2 2" xfId="289"/>
    <cellStyle name="Notas 3" xfId="173"/>
    <cellStyle name="Notas 3 2" xfId="290"/>
    <cellStyle name="Notas 4" xfId="174"/>
    <cellStyle name="Notas 4 2" xfId="291"/>
    <cellStyle name="Notas 5" xfId="175"/>
    <cellStyle name="Notas 5 2" xfId="292"/>
    <cellStyle name="Notas 6" xfId="176"/>
    <cellStyle name="Notas 6 2" xfId="293"/>
    <cellStyle name="Notas 7" xfId="177"/>
    <cellStyle name="Notas 7 2" xfId="294"/>
    <cellStyle name="Notas 8" xfId="178"/>
    <cellStyle name="Notas 8 2" xfId="295"/>
    <cellStyle name="Notas 9" xfId="179"/>
    <cellStyle name="Notas 9 2" xfId="296"/>
    <cellStyle name="Porcentaje 2" xfId="180"/>
    <cellStyle name="Porcentaje 2 2" xfId="297"/>
    <cellStyle name="Porcentaje 3" xfId="191"/>
    <cellStyle name="Porcentaje 3 2" xfId="301"/>
    <cellStyle name="Salida" xfId="181" builtinId="21" customBuiltin="1"/>
    <cellStyle name="Texto de advertencia" xfId="182" builtinId="11" customBuiltin="1"/>
    <cellStyle name="Texto explicativo" xfId="183" builtinId="53" customBuiltin="1"/>
    <cellStyle name="Título" xfId="184" builtinId="15" customBuiltin="1"/>
    <cellStyle name="Título 2" xfId="186" builtinId="17" customBuiltin="1"/>
    <cellStyle name="Título 3" xfId="187" builtinId="18" customBuiltin="1"/>
    <cellStyle name="Título 4" xfId="298"/>
    <cellStyle name="Total" xfId="18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D5D0"/>
      <color rgb="FF28D2F4"/>
      <color rgb="FF1DC4FF"/>
      <color rgb="FF29D1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r>
              <a:rPr lang="es-PE" sz="900" b="1" i="0" baseline="0">
                <a:effectLst/>
                <a:latin typeface="Arial Narrow" panose="020B0606020202030204" pitchFamily="34" charset="0"/>
              </a:rPr>
              <a:t>PERÚ: STOCK DE INVERSIÓN EXTRANJERA POR SECTOR, AL 31 DE DICIEMBRE DE 2023</a:t>
            </a:r>
          </a:p>
          <a:p>
            <a:pPr>
              <a:defRPr sz="900">
                <a:latin typeface="Arial Narrow" panose="020B0606020202030204" pitchFamily="34" charset="0"/>
              </a:defRPr>
            </a:pPr>
            <a:r>
              <a:rPr lang="es-PE" sz="800" b="0" i="0" baseline="0">
                <a:effectLst/>
                <a:latin typeface="Arial Narrow" panose="020B0606020202030204" pitchFamily="34" charset="0"/>
              </a:rPr>
              <a:t>(Porcentaje)</a:t>
            </a:r>
            <a:endParaRPr lang="es-PE" sz="800" b="0">
              <a:effectLst/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0079938250608735"/>
          <c:y val="1.5326931840912501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70087539209592"/>
          <c:y val="0.12701173204943228"/>
          <c:w val="0.6249579611865943"/>
          <c:h val="0.8133426685018276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69E-4E3D-BD1A-D45A8E81A690}"/>
              </c:ext>
            </c:extLst>
          </c:dPt>
          <c:dPt>
            <c:idx val="1"/>
            <c:bubble3D val="0"/>
            <c:spPr>
              <a:pattFill prst="pct80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69E-4E3D-BD1A-D45A8E81A690}"/>
              </c:ext>
            </c:extLst>
          </c:dPt>
          <c:dPt>
            <c:idx val="2"/>
            <c:bubble3D val="0"/>
            <c:spPr>
              <a:pattFill prst="weave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69E-4E3D-BD1A-D45A8E81A690}"/>
              </c:ext>
            </c:extLst>
          </c:dPt>
          <c:dPt>
            <c:idx val="3"/>
            <c:bubble3D val="0"/>
            <c:spPr>
              <a:pattFill prst="dkVert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69E-4E3D-BD1A-D45A8E81A690}"/>
              </c:ext>
            </c:extLst>
          </c:dPt>
          <c:dPt>
            <c:idx val="4"/>
            <c:bubble3D val="0"/>
            <c:spPr>
              <a:pattFill prst="dkHorz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69E-4E3D-BD1A-D45A8E81A690}"/>
              </c:ext>
            </c:extLst>
          </c:dPt>
          <c:dPt>
            <c:idx val="5"/>
            <c:bubble3D val="0"/>
            <c:spPr>
              <a:pattFill prst="dkVert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69E-4E3D-BD1A-D45A8E81A690}"/>
              </c:ext>
            </c:extLst>
          </c:dPt>
          <c:dPt>
            <c:idx val="6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69E-4E3D-BD1A-D45A8E81A690}"/>
              </c:ext>
            </c:extLst>
          </c:dPt>
          <c:dPt>
            <c:idx val="7"/>
            <c:bubble3D val="0"/>
            <c:spPr>
              <a:pattFill prst="narHorz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69E-4E3D-BD1A-D45A8E81A690}"/>
              </c:ext>
            </c:extLst>
          </c:dPt>
          <c:dPt>
            <c:idx val="8"/>
            <c:bubble3D val="0"/>
            <c:spPr>
              <a:pattFill prst="pct70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69E-4E3D-BD1A-D45A8E81A690}"/>
              </c:ext>
            </c:extLst>
          </c:dPt>
          <c:dPt>
            <c:idx val="9"/>
            <c:bubble3D val="0"/>
            <c:spPr>
              <a:pattFill prst="pct70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69E-4E3D-BD1A-D45A8E81A690}"/>
              </c:ext>
            </c:extLst>
          </c:dPt>
          <c:dPt>
            <c:idx val="10"/>
            <c:bubble3D val="0"/>
            <c:spPr>
              <a:pattFill prst="pct10">
                <a:fgClr>
                  <a:schemeClr val="accent1"/>
                </a:fgClr>
                <a:bgClr>
                  <a:schemeClr val="bg1"/>
                </a:bgClr>
              </a:patt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69E-4E3D-BD1A-D45A8E81A690}"/>
              </c:ext>
            </c:extLst>
          </c:dPt>
          <c:dLbls>
            <c:dLbl>
              <c:idx val="0"/>
              <c:layout>
                <c:manualLayout>
                  <c:x val="0.17354988279832645"/>
                  <c:y val="0.103507603846616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706691549211585E-2"/>
                  <c:y val="0.108075554226665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992840703918545E-2"/>
                  <c:y val="3.5950547000506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4123659834506533E-2"/>
                  <c:y val="9.62572765421995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4802765118887897E-2"/>
                  <c:y val="8.132445793705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6543469239309649"/>
                  <c:y val="6.60022336108549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18372094346476131"/>
                  <c:y val="8.730069044433994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0.18549415680227754"/>
                  <c:y val="-5.83215239049300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9643581702655462E-2"/>
                  <c:y val="-7.52545957788058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551820058832767E-2"/>
                  <c:y val="3.704041236520018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latin typeface="Arial Narrow" panose="020B0606020202030204" pitchFamily="34" charset="0"/>
                    </a:defRPr>
                  </a:pPr>
                  <a:endParaRPr lang="es-P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469E-4E3D-BD1A-D45A8E81A690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/>
                    </a:prstGeom>
                  </c15:spPr>
                  <c15:layout>
                    <c:manualLayout>
                      <c:w val="0.12618002382779298"/>
                      <c:h val="8.0122181445541035E-2"/>
                    </c:manualLayout>
                  </c15:layout>
                </c:ext>
              </c:extLst>
            </c:dLbl>
            <c:dLbl>
              <c:idx val="10"/>
              <c:layout>
                <c:manualLayout>
                  <c:x val="-2.4741841539224877E-2"/>
                  <c:y val="-6.80149267102801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2.9838659795044371E-2"/>
                  <c:y val="-7.77118927052347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.11911015929553102"/>
                  <c:y val="-6.80149267102801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0.27014137067684035"/>
                  <c:y val="-5.58937192165870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469E-4E3D-BD1A-D45A8E81A69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469E-4E3D-BD1A-D45A8E81A690}"/>
                </c:ex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aseline="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'25.8'!$A$7:$A$21</c:f>
              <c:strCache>
                <c:ptCount val="15"/>
                <c:pt idx="0">
                  <c:v>Minería</c:v>
                </c:pt>
                <c:pt idx="1">
                  <c:v>Finanzas</c:v>
                </c:pt>
                <c:pt idx="2">
                  <c:v>Comunicaciones</c:v>
                </c:pt>
                <c:pt idx="3">
                  <c:v>Energía</c:v>
                </c:pt>
                <c:pt idx="4">
                  <c:v>Industria</c:v>
                </c:pt>
                <c:pt idx="5">
                  <c:v>Servicios</c:v>
                </c:pt>
                <c:pt idx="6">
                  <c:v>Comercio</c:v>
                </c:pt>
                <c:pt idx="7">
                  <c:v>Petróleo</c:v>
                </c:pt>
                <c:pt idx="8">
                  <c:v>Transporte</c:v>
                </c:pt>
                <c:pt idx="9">
                  <c:v>Construcción</c:v>
                </c:pt>
                <c:pt idx="10">
                  <c:v>Pesca</c:v>
                </c:pt>
                <c:pt idx="11">
                  <c:v>Turismo</c:v>
                </c:pt>
                <c:pt idx="12">
                  <c:v>Agricultura</c:v>
                </c:pt>
                <c:pt idx="13">
                  <c:v>Vivienda</c:v>
                </c:pt>
                <c:pt idx="14">
                  <c:v>Silvicultura</c:v>
                </c:pt>
              </c:strCache>
            </c:strRef>
          </c:cat>
          <c:val>
            <c:numRef>
              <c:f>'25.8'!$AB$7:$AB$21</c:f>
              <c:numCache>
                <c:formatCode>#,##0.00</c:formatCode>
                <c:ptCount val="15"/>
                <c:pt idx="0">
                  <c:v>6916.8093765240528</c:v>
                </c:pt>
                <c:pt idx="1">
                  <c:v>6656.9908788160574</c:v>
                </c:pt>
                <c:pt idx="2">
                  <c:v>5488.160535695929</c:v>
                </c:pt>
                <c:pt idx="3">
                  <c:v>3501.4449503130591</c:v>
                </c:pt>
                <c:pt idx="4">
                  <c:v>3442.0735162087499</c:v>
                </c:pt>
                <c:pt idx="5">
                  <c:v>1242.052904260446</c:v>
                </c:pt>
                <c:pt idx="6">
                  <c:v>869.46843143959529</c:v>
                </c:pt>
                <c:pt idx="7">
                  <c:v>679.67954870220171</c:v>
                </c:pt>
                <c:pt idx="8">
                  <c:v>522.63155634945008</c:v>
                </c:pt>
                <c:pt idx="9">
                  <c:v>399.77547127481108</c:v>
                </c:pt>
                <c:pt idx="10">
                  <c:v>163.01441792799861</c:v>
                </c:pt>
                <c:pt idx="11">
                  <c:v>83.382830824145302</c:v>
                </c:pt>
                <c:pt idx="12">
                  <c:v>82.949855847331307</c:v>
                </c:pt>
                <c:pt idx="13">
                  <c:v>122.05378145986705</c:v>
                </c:pt>
                <c:pt idx="14">
                  <c:v>1.2449411000000001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469E-4E3D-BD1A-D45A8E81A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158749</xdr:rowOff>
    </xdr:from>
    <xdr:to>
      <xdr:col>26</xdr:col>
      <xdr:colOff>214312</xdr:colOff>
      <xdr:row>48</xdr:row>
      <xdr:rowOff>103186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xmlns="" id="{77DCA7C1-3A0A-40C2-8FD6-31AB95D303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0.0536</cdr:x>
      <cdr:y>0.9264</cdr:y>
    </cdr:from>
    <cdr:to>
      <cdr:x>0.84905</cdr:x>
      <cdr:y>0.9908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73628" y="3487882"/>
          <a:ext cx="4061114" cy="242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700" b="1">
              <a:effectLst/>
              <a:latin typeface="Arial Narrow" panose="020B0606020202030204" pitchFamily="34" charset="0"/>
              <a:ea typeface="+mn-ea"/>
              <a:cs typeface="+mn-cs"/>
            </a:rPr>
            <a:t>Fuente: Agencia de Promoción de la Inversión Privada.</a:t>
          </a:r>
          <a:endParaRPr lang="es-PE" sz="700">
            <a:effectLst/>
            <a:latin typeface="Arial Narrow" panose="020B0606020202030204" pitchFamily="34" charset="0"/>
          </a:endParaRPr>
        </a:p>
        <a:p xmlns:a="http://schemas.openxmlformats.org/drawingml/2006/main">
          <a:endParaRPr lang="es-PE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\Mensajes\Compendios\2008%20Lima\Cap24\24-IECE-SEEX-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</sheetNames>
    <sheetDataSet>
      <sheetData sheetId="0">
        <row r="1">
          <cell r="A1" t="str">
            <v xml:space="preserve"> 24.1  PRINCIPALES INDICADORES DEL SECTOR EXTERNO, 1975 - 2003</v>
          </cell>
        </row>
      </sheetData>
      <sheetData sheetId="1"/>
      <sheetData sheetId="2"/>
      <sheetData sheetId="3"/>
      <sheetData sheetId="4"/>
      <sheetData sheetId="5"/>
      <sheetData sheetId="6">
        <row r="8">
          <cell r="B8">
            <v>1</v>
          </cell>
          <cell r="E8">
            <v>1488147.71126</v>
          </cell>
        </row>
        <row r="9">
          <cell r="B9">
            <v>2</v>
          </cell>
          <cell r="E9">
            <v>702526.30400999996</v>
          </cell>
        </row>
        <row r="10">
          <cell r="B10">
            <v>3</v>
          </cell>
          <cell r="E10">
            <v>823147.26529999997</v>
          </cell>
        </row>
        <row r="11">
          <cell r="B11">
            <v>4</v>
          </cell>
          <cell r="E11">
            <v>338558.93581</v>
          </cell>
        </row>
        <row r="12">
          <cell r="B12">
            <v>5</v>
          </cell>
          <cell r="E12">
            <v>425388.24125999998</v>
          </cell>
        </row>
        <row r="13">
          <cell r="B13">
            <v>6</v>
          </cell>
          <cell r="E13">
            <v>164725.72388999999</v>
          </cell>
        </row>
        <row r="14">
          <cell r="B14">
            <v>7</v>
          </cell>
          <cell r="E14">
            <v>173742.45574999999</v>
          </cell>
        </row>
        <row r="15">
          <cell r="B15">
            <v>8</v>
          </cell>
          <cell r="E15">
            <v>187940.29447999998</v>
          </cell>
        </row>
        <row r="16">
          <cell r="B16">
            <v>9</v>
          </cell>
          <cell r="E16">
            <v>119064.26212999999</v>
          </cell>
        </row>
        <row r="17">
          <cell r="B17">
            <v>10</v>
          </cell>
          <cell r="E17">
            <v>148756.88225999998</v>
          </cell>
        </row>
        <row r="18">
          <cell r="B18">
            <v>11</v>
          </cell>
          <cell r="E18">
            <v>124152.7384</v>
          </cell>
        </row>
        <row r="19">
          <cell r="B19">
            <v>12</v>
          </cell>
          <cell r="E19">
            <v>101687.4038</v>
          </cell>
        </row>
        <row r="20">
          <cell r="B20">
            <v>13</v>
          </cell>
          <cell r="E20">
            <v>82978.329670000006</v>
          </cell>
        </row>
        <row r="21">
          <cell r="B21">
            <v>14</v>
          </cell>
          <cell r="E21">
            <v>90381.401849999995</v>
          </cell>
        </row>
        <row r="22">
          <cell r="B22">
            <v>15</v>
          </cell>
          <cell r="E22">
            <v>63718.833020000005</v>
          </cell>
        </row>
        <row r="23">
          <cell r="B23">
            <v>16</v>
          </cell>
          <cell r="E23">
            <v>85172.720170000001</v>
          </cell>
        </row>
        <row r="24">
          <cell r="B24">
            <v>17</v>
          </cell>
          <cell r="E24">
            <v>3844.5851499999999</v>
          </cell>
        </row>
        <row r="25">
          <cell r="B25">
            <v>18</v>
          </cell>
          <cell r="E25">
            <v>53032.060469999997</v>
          </cell>
        </row>
        <row r="26">
          <cell r="B26">
            <v>19</v>
          </cell>
          <cell r="E26">
            <v>46267.921670000003</v>
          </cell>
        </row>
        <row r="27">
          <cell r="B27">
            <v>20</v>
          </cell>
          <cell r="E27">
            <v>58328.301479999995</v>
          </cell>
        </row>
        <row r="28">
          <cell r="B28">
            <v>21</v>
          </cell>
          <cell r="E28">
            <v>49775.320950000001</v>
          </cell>
        </row>
        <row r="29">
          <cell r="B29">
            <v>22</v>
          </cell>
          <cell r="E29">
            <v>65575.482909999992</v>
          </cell>
        </row>
        <row r="30">
          <cell r="B30">
            <v>23</v>
          </cell>
          <cell r="E30">
            <v>49238.230189999995</v>
          </cell>
        </row>
        <row r="31">
          <cell r="B31">
            <v>24</v>
          </cell>
          <cell r="E31">
            <v>40716.143509999994</v>
          </cell>
        </row>
        <row r="32">
          <cell r="B32">
            <v>25</v>
          </cell>
          <cell r="E32">
            <v>54171.23459</v>
          </cell>
        </row>
        <row r="33">
          <cell r="B33">
            <v>26</v>
          </cell>
          <cell r="E33">
            <v>50264.492170000005</v>
          </cell>
        </row>
        <row r="34">
          <cell r="B34">
            <v>27</v>
          </cell>
          <cell r="E34">
            <v>49086.737150000001</v>
          </cell>
        </row>
        <row r="35">
          <cell r="B35">
            <v>28</v>
          </cell>
          <cell r="E35">
            <v>43264.193939999997</v>
          </cell>
        </row>
        <row r="36">
          <cell r="B36">
            <v>29</v>
          </cell>
          <cell r="E36">
            <v>32325.628219999999</v>
          </cell>
        </row>
        <row r="37">
          <cell r="B37">
            <v>30</v>
          </cell>
          <cell r="E37">
            <v>36299.465630000006</v>
          </cell>
        </row>
        <row r="38">
          <cell r="B38">
            <v>31</v>
          </cell>
          <cell r="E38">
            <v>40787.546929999997</v>
          </cell>
        </row>
        <row r="39">
          <cell r="B39">
            <v>32</v>
          </cell>
          <cell r="E39">
            <v>22975.315350000001</v>
          </cell>
        </row>
        <row r="41">
          <cell r="B41">
            <v>33</v>
          </cell>
          <cell r="E41">
            <v>33018.585010000003</v>
          </cell>
        </row>
        <row r="42">
          <cell r="B42">
            <v>34</v>
          </cell>
          <cell r="E42">
            <v>19674.347020000001</v>
          </cell>
        </row>
        <row r="43">
          <cell r="B43">
            <v>35</v>
          </cell>
          <cell r="E43">
            <v>18750.487880000001</v>
          </cell>
        </row>
        <row r="44">
          <cell r="B44">
            <v>36</v>
          </cell>
          <cell r="E44">
            <v>6392.6799700000001</v>
          </cell>
        </row>
        <row r="45">
          <cell r="B45">
            <v>37</v>
          </cell>
          <cell r="E45">
            <v>12565.48337</v>
          </cell>
        </row>
        <row r="46">
          <cell r="B46">
            <v>38</v>
          </cell>
          <cell r="E46">
            <v>15003.477869999999</v>
          </cell>
        </row>
        <row r="47">
          <cell r="B47">
            <v>39</v>
          </cell>
          <cell r="E47">
            <v>24233.974579999998</v>
          </cell>
        </row>
        <row r="48">
          <cell r="B48">
            <v>40</v>
          </cell>
          <cell r="E48">
            <v>19421.65958</v>
          </cell>
        </row>
        <row r="49">
          <cell r="B49">
            <v>41</v>
          </cell>
          <cell r="E49">
            <v>10575.229609999999</v>
          </cell>
        </row>
        <row r="50">
          <cell r="B50">
            <v>42</v>
          </cell>
          <cell r="E50">
            <v>11369.756789999999</v>
          </cell>
        </row>
        <row r="51">
          <cell r="B51">
            <v>43</v>
          </cell>
          <cell r="E51">
            <v>15821.46018</v>
          </cell>
        </row>
        <row r="52">
          <cell r="B52">
            <v>44</v>
          </cell>
          <cell r="E52">
            <v>16285.094939999999</v>
          </cell>
        </row>
        <row r="53">
          <cell r="B53">
            <v>45</v>
          </cell>
          <cell r="E53">
            <v>10035.18634</v>
          </cell>
        </row>
        <row r="54">
          <cell r="B54">
            <v>46</v>
          </cell>
          <cell r="E54">
            <v>16005.38343</v>
          </cell>
        </row>
        <row r="55">
          <cell r="B55">
            <v>47</v>
          </cell>
          <cell r="E55">
            <v>10433.85751</v>
          </cell>
        </row>
        <row r="56">
          <cell r="B56">
            <v>48</v>
          </cell>
          <cell r="E56">
            <v>12402.96449</v>
          </cell>
        </row>
        <row r="57">
          <cell r="B57">
            <v>49</v>
          </cell>
          <cell r="E57">
            <v>11667.65684</v>
          </cell>
        </row>
        <row r="58">
          <cell r="B58">
            <v>50</v>
          </cell>
          <cell r="E58">
            <v>8236.802740000001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tabSelected="1" zoomScaleNormal="100" workbookViewId="0"/>
  </sheetViews>
  <sheetFormatPr baseColWidth="10" defaultRowHeight="12.75" x14ac:dyDescent="0.2"/>
  <cols>
    <col min="1" max="1" width="99" style="37" customWidth="1"/>
    <col min="2" max="16384" width="11.42578125" style="37"/>
  </cols>
  <sheetData>
    <row r="1" spans="1:2" ht="15.75" x14ac:dyDescent="0.25">
      <c r="A1" s="38" t="s">
        <v>171</v>
      </c>
    </row>
    <row r="2" spans="1:2" s="81" customFormat="1" ht="20.25" customHeight="1" x14ac:dyDescent="0.3">
      <c r="A2" s="512" t="str">
        <f>TRIM('25.1'!A1:G1)</f>
        <v>25.1 PERÚ: TIPO DE CAMBIO BANCARIO MENSUAL, PROMEDIO COMPRA - VENTA, 1993 - 2024</v>
      </c>
      <c r="B2" s="47"/>
    </row>
    <row r="3" spans="1:2" s="81" customFormat="1" ht="20.25" customHeight="1" x14ac:dyDescent="0.3">
      <c r="A3" s="512" t="str">
        <f>TRIM('25.2'!A53:G53)</f>
        <v>25.2 PUNO: TIPO DE CAMBIO EN EL MERCADO PARALELO MENSUAL, SEGÚN COMPRA Y VENTA, 2018 - 2023</v>
      </c>
      <c r="B3" s="47"/>
    </row>
    <row r="4" spans="1:2" s="81" customFormat="1" ht="20.25" customHeight="1" x14ac:dyDescent="0.3">
      <c r="A4" s="512" t="str">
        <f>TRIM('25.3'!A97)</f>
        <v>25.3 PUNO: EXPORTACIONES (FOB) POR MES, SEGÚN GRUPO DE PRODUCTOS, 2019 - 2023</v>
      </c>
      <c r="B4" s="47"/>
    </row>
    <row r="5" spans="1:2" s="81" customFormat="1" ht="20.25" customHeight="1" x14ac:dyDescent="0.3">
      <c r="A5" s="512" t="str">
        <f>TRIM('25.4'!A1&amp;'25.4'!A2)</f>
        <v>25.4 ADUANAS DE PUNO Y DESAGUADERO: IMPORTACIONES (CIF) POR MES, SEGÚN USO O DESTINO ECONÓMICO, 2018 - 2023</v>
      </c>
      <c r="B5" s="47"/>
    </row>
    <row r="6" spans="1:2" s="81" customFormat="1" ht="20.25" customHeight="1" x14ac:dyDescent="0.3">
      <c r="A6" s="512" t="str">
        <f>TRIM('25.5'!A42)</f>
        <v>25.5 PERÚ: RANKING DE DONACIONES, SEGÚN PRINCIPALES PAÍSES DE ORIGEN, 2022 - 2023</v>
      </c>
      <c r="B6" s="47"/>
    </row>
    <row r="7" spans="1:2" s="81" customFormat="1" ht="20.25" customHeight="1" x14ac:dyDescent="0.3">
      <c r="A7" s="512" t="str">
        <f>TRIM('25.6'!A128)</f>
        <v>25.6 PERÚ: RANKING DE DONACIONES, SEGÚN SECTOR E INSTITUCIÓN DE DESTINO, 2022 - 2023</v>
      </c>
      <c r="B7" s="47"/>
    </row>
    <row r="8" spans="1:2" s="81" customFormat="1" ht="20.25" customHeight="1" x14ac:dyDescent="0.3">
      <c r="A8" s="512" t="str">
        <f>TRIM('25,7'!A1)</f>
        <v>25.7 PERÚ: STOCK DE INVERSIÓN EXTRANJERA REGISTRADA, SEGÚN PAÍS DE ORIGEN, 2013 - 2023</v>
      </c>
      <c r="B8" s="47"/>
    </row>
    <row r="9" spans="1:2" s="81" customFormat="1" ht="20.25" customHeight="1" x14ac:dyDescent="0.3">
      <c r="A9" s="512" t="str">
        <f>TRIM('25.8'!A1)</f>
        <v>25.8 PERÚ: STOCK DE INVERSIÓN EXTRANJERA REGISTRADA, SEGÚN SECTOR, 2013 - 2023</v>
      </c>
      <c r="B9" s="47"/>
    </row>
    <row r="10" spans="1:2" ht="16.5" x14ac:dyDescent="0.3">
      <c r="A10" s="47"/>
      <c r="B10" s="47"/>
    </row>
  </sheetData>
  <hyperlinks>
    <hyperlink ref="A2" location="'25.1'!A1" display="'25.1'!A1"/>
    <hyperlink ref="A4" location="'25.3'!A97" display="'25.3'!A97"/>
    <hyperlink ref="A5" location="'25.4'!A1" display="'25.4'!A1"/>
    <hyperlink ref="A3" location="'25.2'!A53" display="'25.2'!A53"/>
    <hyperlink ref="A6" location="'25.5'!A42" display="'25.5'!A42"/>
    <hyperlink ref="A7" location="'25.6'!A128" display="'25.6'!A128"/>
    <hyperlink ref="A8" location="'25,7'!A1" display="'25,7'!A1"/>
    <hyperlink ref="A9" location="'25.8'!A1" display="'25.8'!A1"/>
  </hyperlink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Normal="100" zoomScaleSheetLayoutView="100" workbookViewId="0">
      <selection sqref="A1:M1"/>
    </sheetView>
  </sheetViews>
  <sheetFormatPr baseColWidth="10" defaultColWidth="7.85546875" defaultRowHeight="9" x14ac:dyDescent="0.15"/>
  <cols>
    <col min="1" max="1" width="7.7109375" style="78" customWidth="1"/>
    <col min="2" max="13" width="6.42578125" style="73" customWidth="1"/>
    <col min="14" max="15" width="11.42578125" style="73" customWidth="1"/>
    <col min="16" max="16" width="7.85546875" style="73"/>
    <col min="17" max="17" width="9" style="73" customWidth="1"/>
    <col min="18" max="16384" width="7.85546875" style="73"/>
  </cols>
  <sheetData>
    <row r="1" spans="1:13" s="59" customFormat="1" ht="14.25" customHeight="1" x14ac:dyDescent="0.2">
      <c r="A1" s="470" t="s">
        <v>341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</row>
    <row r="2" spans="1:13" s="59" customFormat="1" ht="10.5" customHeight="1" x14ac:dyDescent="0.2">
      <c r="A2" s="468" t="s">
        <v>342</v>
      </c>
      <c r="B2" s="469"/>
      <c r="C2" s="469"/>
      <c r="D2" s="469"/>
      <c r="E2" s="469"/>
      <c r="F2" s="469"/>
      <c r="G2" s="469"/>
    </row>
    <row r="3" spans="1:13" s="59" customFormat="1" ht="5.0999999999999996" customHeight="1" x14ac:dyDescent="0.2">
      <c r="A3" s="61"/>
      <c r="B3" s="62"/>
      <c r="C3" s="62"/>
      <c r="D3" s="62"/>
      <c r="E3" s="62"/>
      <c r="F3" s="62"/>
      <c r="G3" s="62"/>
    </row>
    <row r="4" spans="1:13" s="59" customFormat="1" ht="15.95" customHeight="1" x14ac:dyDescent="0.2">
      <c r="A4" s="63" t="s">
        <v>87</v>
      </c>
      <c r="B4" s="64" t="s">
        <v>259</v>
      </c>
      <c r="C4" s="8" t="s">
        <v>260</v>
      </c>
      <c r="D4" s="8" t="s">
        <v>261</v>
      </c>
      <c r="E4" s="8" t="s">
        <v>262</v>
      </c>
      <c r="F4" s="8" t="s">
        <v>263</v>
      </c>
      <c r="G4" s="8" t="s">
        <v>264</v>
      </c>
      <c r="H4" s="8" t="s">
        <v>265</v>
      </c>
      <c r="I4" s="8" t="s">
        <v>266</v>
      </c>
      <c r="J4" s="8" t="s">
        <v>267</v>
      </c>
      <c r="K4" s="8" t="s">
        <v>268</v>
      </c>
      <c r="L4" s="8" t="s">
        <v>269</v>
      </c>
      <c r="M4" s="8" t="s">
        <v>270</v>
      </c>
    </row>
    <row r="5" spans="1:13" s="67" customFormat="1" ht="1.5" customHeight="1" x14ac:dyDescent="0.2">
      <c r="A5" s="34"/>
      <c r="B5" s="65"/>
      <c r="C5" s="66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13" s="35" customFormat="1" ht="13.5" hidden="1" customHeight="1" x14ac:dyDescent="0.25">
      <c r="A6" s="34" t="s">
        <v>88</v>
      </c>
      <c r="B6" s="68">
        <v>0.53</v>
      </c>
      <c r="C6" s="68">
        <v>0.55000000000000004</v>
      </c>
      <c r="D6" s="68">
        <v>0.56000000000000005</v>
      </c>
      <c r="E6" s="68">
        <v>0.63</v>
      </c>
      <c r="F6" s="68">
        <v>0.79</v>
      </c>
      <c r="G6" s="68">
        <v>0.85</v>
      </c>
      <c r="H6" s="68">
        <v>0.82</v>
      </c>
      <c r="I6" s="68">
        <v>0.8</v>
      </c>
      <c r="J6" s="68">
        <v>0.8</v>
      </c>
      <c r="K6" s="68">
        <v>0.92</v>
      </c>
      <c r="L6" s="68">
        <v>1.02</v>
      </c>
      <c r="M6" s="68">
        <v>1</v>
      </c>
    </row>
    <row r="7" spans="1:13" s="35" customFormat="1" ht="20.100000000000001" hidden="1" customHeight="1" x14ac:dyDescent="0.25">
      <c r="A7" s="34">
        <v>1992</v>
      </c>
      <c r="B7" s="68">
        <v>0.99</v>
      </c>
      <c r="C7" s="68">
        <v>0.97175000000000011</v>
      </c>
      <c r="D7" s="68">
        <v>0.96</v>
      </c>
      <c r="E7" s="68">
        <v>1.02</v>
      </c>
      <c r="F7" s="68">
        <v>1.1299999999999999</v>
      </c>
      <c r="G7" s="68">
        <v>1.18</v>
      </c>
      <c r="H7" s="68">
        <v>1.2319047619047616</v>
      </c>
      <c r="I7" s="68">
        <v>1.2832499999999998</v>
      </c>
      <c r="J7" s="68">
        <v>1.37</v>
      </c>
      <c r="K7" s="68">
        <v>1.55</v>
      </c>
      <c r="L7" s="68">
        <v>1.62</v>
      </c>
      <c r="M7" s="68">
        <v>1.63</v>
      </c>
    </row>
    <row r="8" spans="1:13" s="35" customFormat="1" ht="5.0999999999999996" customHeight="1" x14ac:dyDescent="0.25">
      <c r="A8" s="34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</row>
    <row r="9" spans="1:13" s="35" customFormat="1" ht="21" customHeight="1" x14ac:dyDescent="0.25">
      <c r="A9" s="34">
        <v>1993</v>
      </c>
      <c r="B9" s="68">
        <v>1.69</v>
      </c>
      <c r="C9" s="68">
        <v>1.7522500000000001</v>
      </c>
      <c r="D9" s="68">
        <v>1.833478260869565</v>
      </c>
      <c r="E9" s="68">
        <v>1.91</v>
      </c>
      <c r="F9" s="68">
        <v>1.96</v>
      </c>
      <c r="G9" s="68">
        <v>2</v>
      </c>
      <c r="H9" s="68">
        <v>2.0421052631578949</v>
      </c>
      <c r="I9" s="68">
        <v>2.0699999999999998</v>
      </c>
      <c r="J9" s="68">
        <v>2.0902272727272724</v>
      </c>
      <c r="K9" s="68">
        <v>2.13</v>
      </c>
      <c r="L9" s="68">
        <v>2.1638095238095238</v>
      </c>
      <c r="M9" s="68">
        <v>2.16</v>
      </c>
    </row>
    <row r="10" spans="1:13" s="35" customFormat="1" ht="21" customHeight="1" x14ac:dyDescent="0.25">
      <c r="A10" s="34">
        <v>1994</v>
      </c>
      <c r="B10" s="68">
        <v>2.17</v>
      </c>
      <c r="C10" s="68">
        <v>2.1717500000000003</v>
      </c>
      <c r="D10" s="68">
        <v>2.17</v>
      </c>
      <c r="E10" s="68">
        <v>2.1800000000000002</v>
      </c>
      <c r="F10" s="68">
        <v>2.1838636363636361</v>
      </c>
      <c r="G10" s="68">
        <v>2.19</v>
      </c>
      <c r="H10" s="68">
        <v>2.2000000000000002</v>
      </c>
      <c r="I10" s="68">
        <v>2.23</v>
      </c>
      <c r="J10" s="68">
        <v>2.2538636363636364</v>
      </c>
      <c r="K10" s="68">
        <v>2.2319047619047621</v>
      </c>
      <c r="L10" s="68">
        <v>2.19</v>
      </c>
      <c r="M10" s="68">
        <v>2.1345238095238099</v>
      </c>
    </row>
    <row r="11" spans="1:13" s="35" customFormat="1" ht="21" customHeight="1" x14ac:dyDescent="0.25">
      <c r="A11" s="34">
        <v>1995</v>
      </c>
      <c r="B11" s="68">
        <v>2.1845454545454501</v>
      </c>
      <c r="C11" s="68">
        <v>2.20825</v>
      </c>
      <c r="D11" s="68">
        <v>2.25086956521739</v>
      </c>
      <c r="E11" s="68">
        <v>2.2555555555555502</v>
      </c>
      <c r="F11" s="68">
        <v>2.24863636363636</v>
      </c>
      <c r="G11" s="68">
        <v>2.2416666666666698</v>
      </c>
      <c r="H11" s="68">
        <v>2.22925</v>
      </c>
      <c r="I11" s="68">
        <v>2.2384090909090899</v>
      </c>
      <c r="J11" s="68">
        <v>2.2458571428571399</v>
      </c>
      <c r="K11" s="68">
        <v>2.2557954545454599</v>
      </c>
      <c r="L11" s="68">
        <v>2.31090476190476</v>
      </c>
      <c r="M11" s="68">
        <v>2.3223157894736799</v>
      </c>
    </row>
    <row r="12" spans="1:13" s="35" customFormat="1" ht="21" customHeight="1" x14ac:dyDescent="0.25">
      <c r="A12" s="34">
        <v>1996</v>
      </c>
      <c r="B12" s="68">
        <v>2.34715909090909</v>
      </c>
      <c r="C12" s="68">
        <v>2.3535952380952398</v>
      </c>
      <c r="D12" s="68">
        <v>2.35528571428571</v>
      </c>
      <c r="E12" s="68">
        <v>2.3638750000000002</v>
      </c>
      <c r="F12" s="68">
        <v>2.4091363636363599</v>
      </c>
      <c r="G12" s="68">
        <v>2.4393500000000001</v>
      </c>
      <c r="H12" s="68">
        <v>2.4443636363636401</v>
      </c>
      <c r="I12" s="68">
        <v>2.4653571428571399</v>
      </c>
      <c r="J12" s="68">
        <v>2.49040476190476</v>
      </c>
      <c r="K12" s="68">
        <v>2.5537045454545502</v>
      </c>
      <c r="L12" s="68">
        <v>2.5832000000000002</v>
      </c>
      <c r="M12" s="68">
        <v>2.5833809523809501</v>
      </c>
    </row>
    <row r="13" spans="1:13" s="35" customFormat="1" ht="21" customHeight="1" x14ac:dyDescent="0.25">
      <c r="A13" s="34">
        <v>1997</v>
      </c>
      <c r="B13" s="68">
        <v>2.6252499999999999</v>
      </c>
      <c r="C13" s="68">
        <v>2.6381250000000001</v>
      </c>
      <c r="D13" s="68">
        <v>2.6331578947368399</v>
      </c>
      <c r="E13" s="68">
        <v>2.66086363636364</v>
      </c>
      <c r="F13" s="68">
        <v>2.66366666666667</v>
      </c>
      <c r="G13" s="68">
        <v>2.6556428571428601</v>
      </c>
      <c r="H13" s="68">
        <v>2.6516190476190502</v>
      </c>
      <c r="I13" s="68">
        <v>2.6536738095238102</v>
      </c>
      <c r="J13" s="68">
        <v>2.6440681818181799</v>
      </c>
      <c r="K13" s="68">
        <v>2.6625909090909099</v>
      </c>
      <c r="L13" s="68">
        <v>2.7197</v>
      </c>
      <c r="M13" s="68">
        <v>2.71640476190476</v>
      </c>
    </row>
    <row r="14" spans="1:13" s="35" customFormat="1" ht="21" customHeight="1" x14ac:dyDescent="0.25">
      <c r="A14" s="34">
        <v>1998</v>
      </c>
      <c r="B14" s="68">
        <v>2.7442619047618999</v>
      </c>
      <c r="C14" s="68">
        <v>2.798225</v>
      </c>
      <c r="D14" s="68">
        <v>2.8056590909090899</v>
      </c>
      <c r="E14" s="68">
        <v>2.8186499999999999</v>
      </c>
      <c r="F14" s="68">
        <v>2.8427750000000001</v>
      </c>
      <c r="G14" s="68">
        <v>2.90602380952381</v>
      </c>
      <c r="H14" s="68">
        <v>2.9187619047619</v>
      </c>
      <c r="I14" s="68">
        <v>2.9603333333333302</v>
      </c>
      <c r="J14" s="68">
        <v>3.0411136363636402</v>
      </c>
      <c r="K14" s="68">
        <v>3.0486749999999998</v>
      </c>
      <c r="L14" s="68">
        <v>3.0913571428571398</v>
      </c>
      <c r="M14" s="68">
        <v>3.13407142857143</v>
      </c>
    </row>
    <row r="15" spans="1:13" s="35" customFormat="1" ht="21" customHeight="1" x14ac:dyDescent="0.25">
      <c r="A15" s="34">
        <v>1999</v>
      </c>
      <c r="B15" s="68">
        <v>3.2473000000000001</v>
      </c>
      <c r="C15" s="68">
        <v>3.3944749999999999</v>
      </c>
      <c r="D15" s="68">
        <v>3.3782173913043501</v>
      </c>
      <c r="E15" s="68">
        <v>3.34795</v>
      </c>
      <c r="F15" s="68">
        <v>3.331</v>
      </c>
      <c r="G15" s="68">
        <v>3.3377380952380999</v>
      </c>
      <c r="H15" s="68">
        <v>3.3225500000000001</v>
      </c>
      <c r="I15" s="68">
        <v>3.36140476190476</v>
      </c>
      <c r="J15" s="68">
        <v>3.4181363636363602</v>
      </c>
      <c r="K15" s="68">
        <v>3.472375</v>
      </c>
      <c r="L15" s="68">
        <v>3.4816904761904799</v>
      </c>
      <c r="M15" s="68">
        <v>3.4838409090909099</v>
      </c>
    </row>
    <row r="16" spans="1:13" s="35" customFormat="1" ht="21" customHeight="1" x14ac:dyDescent="0.25">
      <c r="A16" s="34">
        <v>2000</v>
      </c>
      <c r="B16" s="68">
        <v>3.4994523809523801</v>
      </c>
      <c r="C16" s="68">
        <v>3.4559523809523802</v>
      </c>
      <c r="D16" s="68">
        <v>3.4428695652173902</v>
      </c>
      <c r="E16" s="68">
        <v>3.47888888888889</v>
      </c>
      <c r="F16" s="68">
        <v>3.5033181818181802</v>
      </c>
      <c r="G16" s="68">
        <v>3.48702380952381</v>
      </c>
      <c r="H16" s="68">
        <v>3.4803250000000001</v>
      </c>
      <c r="I16" s="68">
        <v>3.4775454545454498</v>
      </c>
      <c r="J16" s="68">
        <v>3.4849285714285698</v>
      </c>
      <c r="K16" s="68">
        <v>3.5003409090909101</v>
      </c>
      <c r="L16" s="68">
        <v>3.5284761904761899</v>
      </c>
      <c r="M16" s="68">
        <v>3.5195789473684198</v>
      </c>
    </row>
    <row r="17" spans="1:26" s="35" customFormat="1" ht="21" customHeight="1" x14ac:dyDescent="0.25">
      <c r="A17" s="34">
        <v>2001</v>
      </c>
      <c r="B17" s="68">
        <v>3.52268181818182</v>
      </c>
      <c r="C17" s="68">
        <v>3.5284499999999999</v>
      </c>
      <c r="D17" s="68">
        <v>3.51979545454545</v>
      </c>
      <c r="E17" s="68">
        <v>3.5587368421052599</v>
      </c>
      <c r="F17" s="68">
        <v>3.6000454545454499</v>
      </c>
      <c r="G17" s="68">
        <v>3.5307575</v>
      </c>
      <c r="H17" s="68">
        <v>3.50330952380952</v>
      </c>
      <c r="I17" s="68">
        <v>3.49159</v>
      </c>
      <c r="J17" s="68">
        <v>3.4900250000000002</v>
      </c>
      <c r="K17" s="68">
        <v>3.4600681818181802</v>
      </c>
      <c r="L17" s="68">
        <v>3.439575</v>
      </c>
      <c r="M17" s="68">
        <v>3.4353600000000002</v>
      </c>
    </row>
    <row r="18" spans="1:26" s="35" customFormat="1" ht="21" customHeight="1" x14ac:dyDescent="0.25">
      <c r="A18" s="34">
        <v>2002</v>
      </c>
      <c r="B18" s="68">
        <v>3.4594999999999998</v>
      </c>
      <c r="C18" s="68">
        <v>3.4765999999999999</v>
      </c>
      <c r="D18" s="68">
        <v>3.4562368421052598</v>
      </c>
      <c r="E18" s="68">
        <v>3.43881818181818</v>
      </c>
      <c r="F18" s="68">
        <v>3.45140909090909</v>
      </c>
      <c r="G18" s="68">
        <v>3.4806657894736799</v>
      </c>
      <c r="H18" s="68">
        <v>3.53297619047619</v>
      </c>
      <c r="I18" s="68">
        <v>3.5701190476190501</v>
      </c>
      <c r="J18" s="68">
        <v>3.6190238095238101</v>
      </c>
      <c r="K18" s="68">
        <v>3.6149952380952399</v>
      </c>
      <c r="L18" s="68">
        <v>3.583275</v>
      </c>
      <c r="M18" s="68">
        <v>3.5142380952380998</v>
      </c>
    </row>
    <row r="19" spans="1:26" s="35" customFormat="1" ht="21" customHeight="1" x14ac:dyDescent="0.25">
      <c r="A19" s="34">
        <v>2003</v>
      </c>
      <c r="B19" s="68">
        <v>3.49395454545455</v>
      </c>
      <c r="C19" s="68">
        <v>3.4839500000000001</v>
      </c>
      <c r="D19" s="68">
        <v>3.4791595238095199</v>
      </c>
      <c r="E19" s="68">
        <v>3.4646249999999998</v>
      </c>
      <c r="F19" s="68">
        <v>3.4811476190476198</v>
      </c>
      <c r="G19" s="68">
        <v>3.4787619047619001</v>
      </c>
      <c r="H19" s="68">
        <v>3.4714047619047599</v>
      </c>
      <c r="I19" s="68">
        <v>3.4802619047619001</v>
      </c>
      <c r="J19" s="68">
        <v>3.4808636363636398</v>
      </c>
      <c r="K19" s="68">
        <v>3.4782045454545401</v>
      </c>
      <c r="L19" s="68">
        <v>3.4777499999999999</v>
      </c>
      <c r="M19" s="68">
        <v>3.4712857142857101</v>
      </c>
    </row>
    <row r="20" spans="1:26" s="35" customFormat="1" ht="21" customHeight="1" x14ac:dyDescent="0.25">
      <c r="A20" s="34">
        <v>2004</v>
      </c>
      <c r="B20" s="68">
        <v>3.4671666666666701</v>
      </c>
      <c r="C20" s="68">
        <v>3.4834999999999998</v>
      </c>
      <c r="D20" s="68">
        <v>3.4650847826087001</v>
      </c>
      <c r="E20" s="68">
        <v>3.4696500000000001</v>
      </c>
      <c r="F20" s="68">
        <v>3.4872380952381001</v>
      </c>
      <c r="G20" s="68">
        <v>3.4771666666666698</v>
      </c>
      <c r="H20" s="68">
        <v>3.4413</v>
      </c>
      <c r="I20" s="68">
        <v>3.39545238095238</v>
      </c>
      <c r="J20" s="68">
        <v>3.3575909090909102</v>
      </c>
      <c r="K20" s="68">
        <v>3.3210250000000001</v>
      </c>
      <c r="L20" s="68">
        <v>3.31016666666667</v>
      </c>
      <c r="M20" s="68">
        <v>3.2810681818181799</v>
      </c>
    </row>
    <row r="21" spans="1:26" s="35" customFormat="1" ht="21" customHeight="1" x14ac:dyDescent="0.25">
      <c r="A21" s="34">
        <v>2005</v>
      </c>
      <c r="B21" s="68">
        <v>3.26821428571429</v>
      </c>
      <c r="C21" s="68">
        <v>3.2588249999999999</v>
      </c>
      <c r="D21" s="68">
        <v>3.2593095238095202</v>
      </c>
      <c r="E21" s="68">
        <v>3.2579500000000001</v>
      </c>
      <c r="F21" s="68">
        <v>3.2548809523809501</v>
      </c>
      <c r="G21" s="68">
        <v>3.2527619047619099</v>
      </c>
      <c r="H21" s="68">
        <v>3.25205263157895</v>
      </c>
      <c r="I21" s="68">
        <v>3.2573409090909098</v>
      </c>
      <c r="J21" s="68">
        <v>3.3075227272727301</v>
      </c>
      <c r="K21" s="68">
        <v>3.3807857142857101</v>
      </c>
      <c r="L21" s="68">
        <v>3.3760714285714299</v>
      </c>
      <c r="M21" s="68">
        <v>3.4242857142857099</v>
      </c>
      <c r="Q21" s="69"/>
    </row>
    <row r="22" spans="1:26" s="35" customFormat="1" ht="21" customHeight="1" x14ac:dyDescent="0.25">
      <c r="A22" s="34">
        <v>2006</v>
      </c>
      <c r="B22" s="68">
        <v>3.3932954545454499</v>
      </c>
      <c r="C22" s="68">
        <v>3.2887249999999999</v>
      </c>
      <c r="D22" s="68">
        <v>3.33932608695652</v>
      </c>
      <c r="E22" s="68">
        <v>3.3315277777777799</v>
      </c>
      <c r="F22" s="68">
        <v>3.2790409090909098</v>
      </c>
      <c r="G22" s="68">
        <v>3.2640642857142899</v>
      </c>
      <c r="H22" s="68">
        <v>3.2431000000000001</v>
      </c>
      <c r="I22" s="68">
        <v>3.2343863636363599</v>
      </c>
      <c r="J22" s="68">
        <v>3.2477380952380899</v>
      </c>
      <c r="K22" s="68">
        <v>3.23745454545455</v>
      </c>
      <c r="L22" s="68">
        <v>3.2220952380952399</v>
      </c>
      <c r="M22" s="68">
        <v>3.2053157894736799</v>
      </c>
      <c r="P22" s="70"/>
      <c r="Q22" s="70"/>
    </row>
    <row r="23" spans="1:26" s="35" customFormat="1" ht="21" customHeight="1" x14ac:dyDescent="0.25">
      <c r="A23" s="34">
        <v>2007</v>
      </c>
      <c r="B23" s="68">
        <v>3.1924999999999999</v>
      </c>
      <c r="C23" s="68">
        <v>3.1903000000000001</v>
      </c>
      <c r="D23" s="68">
        <v>3.18561363636364</v>
      </c>
      <c r="E23" s="68">
        <v>3.17828947368421</v>
      </c>
      <c r="F23" s="68">
        <v>3.16752272727273</v>
      </c>
      <c r="G23" s="68">
        <v>3.1701999999999999</v>
      </c>
      <c r="H23" s="68">
        <v>3.1609090909090898</v>
      </c>
      <c r="I23" s="68">
        <v>3.15818181818182</v>
      </c>
      <c r="J23" s="68">
        <v>3.1359750000000002</v>
      </c>
      <c r="K23" s="68">
        <v>3.01986363636364</v>
      </c>
      <c r="L23" s="68">
        <v>3.0009999999999999</v>
      </c>
      <c r="M23" s="68">
        <v>2.980775</v>
      </c>
    </row>
    <row r="24" spans="1:26" s="35" customFormat="1" ht="21" customHeight="1" x14ac:dyDescent="0.25">
      <c r="A24" s="34">
        <v>2008</v>
      </c>
      <c r="B24" s="68">
        <v>2.9503181818181798</v>
      </c>
      <c r="C24" s="68">
        <v>2.9055</v>
      </c>
      <c r="D24" s="68">
        <v>2.81092105263158</v>
      </c>
      <c r="E24" s="68">
        <v>2.7478636363636402</v>
      </c>
      <c r="F24" s="68">
        <v>2.8045789473684199</v>
      </c>
      <c r="G24" s="68">
        <v>2.89161904761905</v>
      </c>
      <c r="H24" s="68">
        <v>2.84842857142857</v>
      </c>
      <c r="I24" s="68">
        <v>2.8923095238095202</v>
      </c>
      <c r="J24" s="68">
        <v>2.9658409090909101</v>
      </c>
      <c r="K24" s="68">
        <v>3.0751590909090898</v>
      </c>
      <c r="L24" s="68">
        <v>3.09188888888889</v>
      </c>
      <c r="M24" s="68">
        <v>3.113775</v>
      </c>
    </row>
    <row r="25" spans="1:26" s="35" customFormat="1" ht="21" customHeight="1" x14ac:dyDescent="0.25">
      <c r="A25" s="34">
        <v>2009</v>
      </c>
      <c r="B25" s="68">
        <v>3.151125</v>
      </c>
      <c r="C25" s="68">
        <v>3.2361249999999999</v>
      </c>
      <c r="D25" s="68">
        <v>3.17477272727273</v>
      </c>
      <c r="E25" s="68">
        <v>3.0850249999999999</v>
      </c>
      <c r="F25" s="68">
        <v>2.9940500000000001</v>
      </c>
      <c r="G25" s="68">
        <v>2.9904761904761901</v>
      </c>
      <c r="H25" s="68">
        <v>3.0125000000000002</v>
      </c>
      <c r="I25" s="68">
        <v>2.9505476190476201</v>
      </c>
      <c r="J25" s="68">
        <v>2.90965909090909</v>
      </c>
      <c r="K25" s="68">
        <v>2.871775</v>
      </c>
      <c r="L25" s="68">
        <v>2.8845000000000001</v>
      </c>
      <c r="M25" s="68">
        <v>2.8774736842105302</v>
      </c>
    </row>
    <row r="26" spans="1:26" s="35" customFormat="1" ht="21" customHeight="1" x14ac:dyDescent="0.25">
      <c r="A26" s="34">
        <v>2010</v>
      </c>
      <c r="B26" s="68">
        <v>2.8564500000000002</v>
      </c>
      <c r="C26" s="68">
        <v>2.8539750000000002</v>
      </c>
      <c r="D26" s="68">
        <v>2.8392826086956502</v>
      </c>
      <c r="E26" s="68">
        <v>2.8398500000000002</v>
      </c>
      <c r="F26" s="68">
        <v>2.8454999999999999</v>
      </c>
      <c r="G26" s="68">
        <v>2.83805</v>
      </c>
      <c r="H26" s="68">
        <v>2.8228157894736801</v>
      </c>
      <c r="I26" s="68">
        <v>2.8020238095238099</v>
      </c>
      <c r="J26" s="68">
        <v>2.7906363636363598</v>
      </c>
      <c r="K26" s="68">
        <v>2.7914750000000002</v>
      </c>
      <c r="L26" s="68">
        <v>2.8055952380952398</v>
      </c>
      <c r="M26" s="68">
        <v>2.8156750000000001</v>
      </c>
    </row>
    <row r="27" spans="1:26" s="35" customFormat="1" ht="21" customHeight="1" x14ac:dyDescent="0.25">
      <c r="A27" s="36">
        <v>2011</v>
      </c>
      <c r="B27" s="68">
        <v>2.7870476190476201</v>
      </c>
      <c r="C27" s="68">
        <v>2.7705250000000001</v>
      </c>
      <c r="D27" s="68">
        <v>2.77939130434783</v>
      </c>
      <c r="E27" s="68">
        <v>2.8156315789473698</v>
      </c>
      <c r="F27" s="68">
        <v>2.7749523809523802</v>
      </c>
      <c r="G27" s="68">
        <v>2.7640714285714298</v>
      </c>
      <c r="H27" s="68">
        <v>2.7413157894736799</v>
      </c>
      <c r="I27" s="68">
        <v>2.7393809523809498</v>
      </c>
      <c r="J27" s="68">
        <v>2.7438409090909102</v>
      </c>
      <c r="K27" s="68">
        <v>2.7318250000000002</v>
      </c>
      <c r="L27" s="68">
        <v>2.7049523809523799</v>
      </c>
      <c r="M27" s="68">
        <v>2.69626315789474</v>
      </c>
    </row>
    <row r="28" spans="1:26" s="35" customFormat="1" ht="21" customHeight="1" x14ac:dyDescent="0.25">
      <c r="A28" s="36">
        <v>2012</v>
      </c>
      <c r="B28" s="68">
        <v>2.6926590909090899</v>
      </c>
      <c r="C28" s="68">
        <v>2.6835238095238099</v>
      </c>
      <c r="D28" s="68">
        <v>2.6709999999999998</v>
      </c>
      <c r="E28" s="68">
        <v>2.6570277777777802</v>
      </c>
      <c r="F28" s="68">
        <v>2.6692727272727299</v>
      </c>
      <c r="G28" s="68">
        <v>2.6705749999999999</v>
      </c>
      <c r="H28" s="68">
        <v>2.63504761904762</v>
      </c>
      <c r="I28" s="68">
        <v>2.6159761904761898</v>
      </c>
      <c r="J28" s="68">
        <v>2.6027999999999998</v>
      </c>
      <c r="K28" s="68">
        <v>2.5876000000000001</v>
      </c>
      <c r="L28" s="68">
        <v>2.5986250000000002</v>
      </c>
      <c r="M28" s="68">
        <v>2.5668888888888901</v>
      </c>
    </row>
    <row r="29" spans="1:26" s="35" customFormat="1" ht="21" customHeight="1" x14ac:dyDescent="0.25">
      <c r="A29" s="36">
        <v>2013</v>
      </c>
      <c r="B29" s="68">
        <v>2.5519090909090898</v>
      </c>
      <c r="C29" s="68">
        <v>2.57805263157895</v>
      </c>
      <c r="D29" s="68">
        <v>2.5939473684210501</v>
      </c>
      <c r="E29" s="68">
        <v>2.5975000000000001</v>
      </c>
      <c r="F29" s="68">
        <v>2.64438636363636</v>
      </c>
      <c r="G29" s="68">
        <v>2.7475000000000001</v>
      </c>
      <c r="H29" s="68">
        <v>2.7767142857142901</v>
      </c>
      <c r="I29" s="68">
        <v>2.8017380952380999</v>
      </c>
      <c r="J29" s="68">
        <v>2.7785714285714298</v>
      </c>
      <c r="K29" s="68">
        <v>2.7691190476190499</v>
      </c>
      <c r="L29" s="68">
        <v>2.7981250000000002</v>
      </c>
      <c r="M29" s="68">
        <v>2.78525</v>
      </c>
      <c r="Q29" s="71"/>
    </row>
    <row r="30" spans="1:26" s="35" customFormat="1" ht="21" customHeight="1" x14ac:dyDescent="0.25">
      <c r="A30" s="36">
        <v>2014</v>
      </c>
      <c r="B30" s="68">
        <v>2.8089318181818199</v>
      </c>
      <c r="C30" s="68">
        <v>2.8126500000000001</v>
      </c>
      <c r="D30" s="68">
        <v>2.80638095238095</v>
      </c>
      <c r="E30" s="68">
        <v>2.7943750000000001</v>
      </c>
      <c r="F30" s="68">
        <v>2.7869761904761901</v>
      </c>
      <c r="G30" s="68">
        <v>2.7942380952380899</v>
      </c>
      <c r="H30" s="68">
        <v>2.78609523809524</v>
      </c>
      <c r="I30" s="68">
        <v>2.8144761904761899</v>
      </c>
      <c r="J30" s="68">
        <v>2.8639545454545501</v>
      </c>
      <c r="K30" s="68">
        <v>2.9060454545454499</v>
      </c>
      <c r="L30" s="68">
        <v>2.9250750000000001</v>
      </c>
      <c r="M30" s="68">
        <v>2.9615</v>
      </c>
      <c r="O30" s="348"/>
      <c r="P30" s="348"/>
      <c r="Q30" s="348"/>
      <c r="R30" s="348"/>
      <c r="S30" s="348"/>
      <c r="T30" s="348"/>
      <c r="U30" s="348"/>
      <c r="V30" s="348"/>
      <c r="W30" s="348"/>
      <c r="X30" s="348"/>
      <c r="Y30" s="348"/>
      <c r="Z30" s="348"/>
    </row>
    <row r="31" spans="1:26" s="35" customFormat="1" ht="21" customHeight="1" x14ac:dyDescent="0.25">
      <c r="A31" s="36">
        <v>2015</v>
      </c>
      <c r="B31" s="68">
        <v>3.005525</v>
      </c>
      <c r="C31" s="68">
        <v>3.078525</v>
      </c>
      <c r="D31" s="68">
        <v>3.09168181818182</v>
      </c>
      <c r="E31" s="68">
        <v>3.1199525000000001</v>
      </c>
      <c r="F31" s="68">
        <v>3.1504500000000002</v>
      </c>
      <c r="G31" s="68">
        <v>3.1612380952380899</v>
      </c>
      <c r="H31" s="68">
        <v>3.1812499999999999</v>
      </c>
      <c r="I31" s="68">
        <v>3.23835714285714</v>
      </c>
      <c r="J31" s="68">
        <v>3.21861363636364</v>
      </c>
      <c r="K31" s="68">
        <v>3.2483749999999998</v>
      </c>
      <c r="L31" s="68">
        <v>3.3366428571428601</v>
      </c>
      <c r="M31" s="68">
        <v>3.3826666666666698</v>
      </c>
      <c r="O31" s="348"/>
      <c r="P31" s="348"/>
      <c r="Q31" s="348"/>
      <c r="R31" s="348"/>
      <c r="S31" s="348"/>
      <c r="T31" s="348"/>
      <c r="U31" s="68"/>
      <c r="V31" s="68"/>
      <c r="W31" s="68"/>
      <c r="X31" s="68"/>
      <c r="Y31" s="68"/>
      <c r="Z31" s="68"/>
    </row>
    <row r="32" spans="1:26" s="35" customFormat="1" ht="21" customHeight="1" x14ac:dyDescent="0.25">
      <c r="A32" s="36">
        <v>2016</v>
      </c>
      <c r="B32" s="68">
        <v>3.437325</v>
      </c>
      <c r="C32" s="68">
        <v>3.5059047619047599</v>
      </c>
      <c r="D32" s="68">
        <v>3.40738095238095</v>
      </c>
      <c r="E32" s="68">
        <v>3.3015476190476201</v>
      </c>
      <c r="F32" s="68">
        <v>3.3337272727272702</v>
      </c>
      <c r="G32" s="68">
        <v>3.3165714285714301</v>
      </c>
      <c r="H32" s="68">
        <v>3.2987368421052601</v>
      </c>
      <c r="I32" s="68">
        <v>3.33304545454545</v>
      </c>
      <c r="J32" s="68">
        <v>3.38229545454546</v>
      </c>
      <c r="K32" s="68">
        <v>3.3859523809523799</v>
      </c>
      <c r="L32" s="68">
        <v>3.4028947368421099</v>
      </c>
      <c r="M32" s="68">
        <v>3.3953571428571401</v>
      </c>
    </row>
    <row r="33" spans="1:16" s="35" customFormat="1" ht="21" customHeight="1" x14ac:dyDescent="0.25">
      <c r="A33" s="36">
        <v>2017</v>
      </c>
      <c r="B33" s="68">
        <v>3.34</v>
      </c>
      <c r="C33" s="68">
        <v>3.2598250000000002</v>
      </c>
      <c r="D33" s="68">
        <v>3.26373913043478</v>
      </c>
      <c r="E33" s="68">
        <v>3.2473611111111098</v>
      </c>
      <c r="F33" s="68">
        <v>3.2728636363636401</v>
      </c>
      <c r="G33" s="68">
        <v>3.2677999999999998</v>
      </c>
      <c r="H33" s="68">
        <v>3.2489210526315802</v>
      </c>
      <c r="I33" s="68">
        <v>3.24143181818182</v>
      </c>
      <c r="J33" s="68">
        <v>3.24616666666667</v>
      </c>
      <c r="K33" s="68">
        <v>3.2510454545454501</v>
      </c>
      <c r="L33" s="68">
        <v>3.2405238095238098</v>
      </c>
      <c r="M33" s="68">
        <v>3.2461842105263199</v>
      </c>
    </row>
    <row r="34" spans="1:16" s="35" customFormat="1" ht="21" customHeight="1" x14ac:dyDescent="0.25">
      <c r="A34" s="36">
        <v>2018</v>
      </c>
      <c r="B34" s="68">
        <v>3.2151666666666698</v>
      </c>
      <c r="C34" s="68">
        <v>3.2483749999999998</v>
      </c>
      <c r="D34" s="68">
        <v>3.2519</v>
      </c>
      <c r="E34" s="68">
        <v>3.2306249999999999</v>
      </c>
      <c r="F34" s="68">
        <v>3.2736136363636401</v>
      </c>
      <c r="G34" s="68">
        <v>3.27095</v>
      </c>
      <c r="H34" s="68">
        <v>3.2765952380952399</v>
      </c>
      <c r="I34" s="68">
        <v>3.2880714285714299</v>
      </c>
      <c r="J34" s="68">
        <v>3.3113250000000001</v>
      </c>
      <c r="K34" s="68">
        <v>3.3339090909090898</v>
      </c>
      <c r="L34" s="68">
        <v>3.3746749999999999</v>
      </c>
      <c r="M34" s="68">
        <v>3.3640263157894701</v>
      </c>
    </row>
    <row r="35" spans="1:16" s="35" customFormat="1" ht="21" customHeight="1" x14ac:dyDescent="0.25">
      <c r="A35" s="36">
        <v>2019</v>
      </c>
      <c r="B35" s="68">
        <v>3.3438636363636398</v>
      </c>
      <c r="C35" s="68">
        <v>3.321475</v>
      </c>
      <c r="D35" s="68">
        <v>3.3046904761904798</v>
      </c>
      <c r="E35" s="68">
        <v>3.3038249999999998</v>
      </c>
      <c r="F35" s="68">
        <v>3.33236363636364</v>
      </c>
      <c r="G35" s="68">
        <v>3.32565</v>
      </c>
      <c r="H35" s="68">
        <v>3.29021428571428</v>
      </c>
      <c r="I35" s="68">
        <v>3.3775599999999999</v>
      </c>
      <c r="J35" s="68">
        <v>3.3573571428571398</v>
      </c>
      <c r="K35" s="68">
        <v>3.3597619047618998</v>
      </c>
      <c r="L35" s="68">
        <v>3.3717000000000001</v>
      </c>
      <c r="M35" s="68">
        <v>3.3551904761904798</v>
      </c>
    </row>
    <row r="36" spans="1:16" s="35" customFormat="1" ht="21" customHeight="1" x14ac:dyDescent="0.25">
      <c r="A36" s="36">
        <v>2020</v>
      </c>
      <c r="B36" s="68">
        <v>3.3273636363636401</v>
      </c>
      <c r="C36" s="68">
        <v>3.3903500000000002</v>
      </c>
      <c r="D36" s="68">
        <v>3.4913636363636402</v>
      </c>
      <c r="E36" s="68">
        <v>3.3975</v>
      </c>
      <c r="F36" s="68">
        <v>3.4211499999999999</v>
      </c>
      <c r="G36" s="68">
        <v>3.4701666666666702</v>
      </c>
      <c r="H36" s="68">
        <v>3.51656818181818</v>
      </c>
      <c r="I36" s="68">
        <v>3.56392857142857</v>
      </c>
      <c r="J36" s="68">
        <v>3.5549090909090899</v>
      </c>
      <c r="K36" s="68">
        <v>3.5956136363636402</v>
      </c>
      <c r="L36" s="68">
        <v>3.6077619047619001</v>
      </c>
      <c r="M36" s="68">
        <v>3.6026190476190498</v>
      </c>
    </row>
    <row r="37" spans="1:16" s="35" customFormat="1" ht="21" customHeight="1" x14ac:dyDescent="0.25">
      <c r="A37" s="36">
        <v>2021</v>
      </c>
      <c r="B37" s="68">
        <v>3.6245750000000001</v>
      </c>
      <c r="C37" s="68">
        <v>3.6452749999999998</v>
      </c>
      <c r="D37" s="68">
        <v>3.7081521739130401</v>
      </c>
      <c r="E37" s="68">
        <v>3.6994500000000001</v>
      </c>
      <c r="F37" s="68">
        <v>3.77354761904762</v>
      </c>
      <c r="G37" s="68">
        <v>3.91030952380952</v>
      </c>
      <c r="H37" s="68">
        <v>3.9400499999999998</v>
      </c>
      <c r="I37" s="68">
        <v>4.0861904761904801</v>
      </c>
      <c r="J37" s="68">
        <v>4.1074772727272704</v>
      </c>
      <c r="K37" s="68">
        <v>4.0150499999999996</v>
      </c>
      <c r="L37" s="68">
        <v>4.0195952380952402</v>
      </c>
      <c r="M37" s="68">
        <v>4.0369772727272704</v>
      </c>
    </row>
    <row r="38" spans="1:16" s="35" customFormat="1" ht="21" customHeight="1" x14ac:dyDescent="0.25">
      <c r="A38" s="36">
        <v>2022</v>
      </c>
      <c r="B38" s="68">
        <v>3.88928571428572</v>
      </c>
      <c r="C38" s="68">
        <v>3.7907999999999999</v>
      </c>
      <c r="D38" s="68">
        <v>3.7387826086956499</v>
      </c>
      <c r="E38" s="68">
        <v>3.7397368421052599</v>
      </c>
      <c r="F38" s="68">
        <v>3.7575454545454501</v>
      </c>
      <c r="G38" s="68">
        <v>3.74714285714286</v>
      </c>
      <c r="H38" s="68">
        <v>3.90218421052632</v>
      </c>
      <c r="I38" s="68">
        <v>3.87379545454545</v>
      </c>
      <c r="J38" s="68">
        <v>3.89770454545455</v>
      </c>
      <c r="K38" s="68">
        <v>3.9787142857142901</v>
      </c>
      <c r="L38" s="68">
        <v>3.8773095238095201</v>
      </c>
      <c r="M38" s="68">
        <v>3.8291750000000002</v>
      </c>
    </row>
    <row r="39" spans="1:16" s="35" customFormat="1" ht="21" customHeight="1" x14ac:dyDescent="0.25">
      <c r="A39" s="36">
        <v>2023</v>
      </c>
      <c r="B39" s="179">
        <v>3.83</v>
      </c>
      <c r="C39" s="179">
        <v>3.84</v>
      </c>
      <c r="D39" s="179">
        <v>3.78</v>
      </c>
      <c r="E39" s="179">
        <v>3.77</v>
      </c>
      <c r="F39" s="179">
        <v>3.69</v>
      </c>
      <c r="G39" s="179">
        <v>3.65</v>
      </c>
      <c r="H39" s="179">
        <v>3.6</v>
      </c>
      <c r="I39" s="179">
        <v>3.7</v>
      </c>
      <c r="J39" s="179">
        <v>3.73</v>
      </c>
      <c r="K39" s="179">
        <v>3.84</v>
      </c>
      <c r="L39" s="179">
        <v>3.76</v>
      </c>
      <c r="M39" s="179">
        <v>3.73</v>
      </c>
    </row>
    <row r="40" spans="1:16" s="35" customFormat="1" ht="21" customHeight="1" x14ac:dyDescent="0.25">
      <c r="A40" s="36">
        <v>2024</v>
      </c>
      <c r="B40" s="179">
        <v>3.74</v>
      </c>
      <c r="C40" s="179">
        <v>3.83</v>
      </c>
      <c r="D40" s="179">
        <v>3.71</v>
      </c>
      <c r="E40" s="179">
        <v>3.71</v>
      </c>
      <c r="F40" s="179">
        <v>3.73</v>
      </c>
      <c r="G40" s="179">
        <v>3.79</v>
      </c>
      <c r="H40" s="68" t="s">
        <v>204</v>
      </c>
      <c r="I40" s="68" t="s">
        <v>204</v>
      </c>
      <c r="J40" s="68" t="s">
        <v>204</v>
      </c>
      <c r="K40" s="68" t="s">
        <v>204</v>
      </c>
      <c r="L40" s="68" t="s">
        <v>204</v>
      </c>
      <c r="M40" s="68" t="s">
        <v>204</v>
      </c>
    </row>
    <row r="41" spans="1:16" ht="5.0999999999999996" hidden="1" customHeight="1" x14ac:dyDescent="0.2">
      <c r="A41" s="36" t="s">
        <v>277</v>
      </c>
      <c r="B41" s="68">
        <v>3.83278571428571</v>
      </c>
      <c r="C41" s="68">
        <v>3.840875</v>
      </c>
      <c r="D41" s="68">
        <v>3.7796086956521702</v>
      </c>
      <c r="E41" s="68" t="s">
        <v>131</v>
      </c>
      <c r="F41" s="68" t="s">
        <v>131</v>
      </c>
      <c r="G41" s="68" t="s">
        <v>131</v>
      </c>
      <c r="H41" s="68" t="s">
        <v>131</v>
      </c>
      <c r="I41" s="68" t="s">
        <v>131</v>
      </c>
      <c r="J41" s="68" t="s">
        <v>131</v>
      </c>
      <c r="K41" s="68" t="s">
        <v>131</v>
      </c>
      <c r="L41" s="68" t="s">
        <v>131</v>
      </c>
      <c r="M41" s="68" t="s">
        <v>131</v>
      </c>
      <c r="N41" s="72" t="s">
        <v>271</v>
      </c>
      <c r="P41" s="51"/>
    </row>
    <row r="42" spans="1:16" ht="5.0999999999999996" customHeight="1" x14ac:dyDescent="0.25">
      <c r="A42" s="74"/>
      <c r="B42" s="75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</row>
    <row r="43" spans="1:16" ht="11.25" customHeight="1" x14ac:dyDescent="0.15">
      <c r="A43" s="26" t="s">
        <v>272</v>
      </c>
      <c r="B43" s="77"/>
      <c r="C43" s="77"/>
      <c r="D43" s="77"/>
      <c r="E43" s="77"/>
      <c r="F43" s="77"/>
      <c r="G43" s="77"/>
    </row>
    <row r="44" spans="1:16" ht="11.1" hidden="1" customHeight="1" x14ac:dyDescent="0.15">
      <c r="A44" s="26" t="s">
        <v>278</v>
      </c>
      <c r="B44" s="67"/>
      <c r="C44" s="67"/>
      <c r="D44" s="67"/>
      <c r="E44" s="67"/>
      <c r="F44" s="67"/>
      <c r="G44" s="67"/>
    </row>
    <row r="45" spans="1:16" ht="11.1" customHeight="1" x14ac:dyDescent="0.15">
      <c r="A45" s="27" t="s">
        <v>273</v>
      </c>
    </row>
  </sheetData>
  <customSheetViews>
    <customSheetView guid="{3E1AE235-D4AB-4EE5-9ECB-EFB23A645F44}" showPageBreaks="1">
      <selection activeCell="F22" sqref="F22"/>
      <pageMargins left="1.1811023622047245" right="0.98425196850393704" top="0.98425196850393704" bottom="0.98425196850393704" header="0.31496062992125984" footer="0.31496062992125984"/>
      <pageSetup paperSize="9" orientation="landscape" r:id="rId1"/>
    </customSheetView>
  </customSheetViews>
  <mergeCells count="2">
    <mergeCell ref="A2:G2"/>
    <mergeCell ref="A1:M1"/>
  </mergeCells>
  <phoneticPr fontId="18" type="noConversion"/>
  <pageMargins left="0.98425196850393704" right="0.78740157480314965" top="0.78740157480314965" bottom="0.78740157480314965" header="0.31496062992125984" footer="0"/>
  <pageSetup paperSize="9" orientation="portrait" r:id="rId2"/>
  <ignoredErrors>
    <ignoredError sqref="A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showGridLines="0" topLeftCell="A53" zoomScaleNormal="100" zoomScaleSheetLayoutView="100" workbookViewId="0">
      <selection activeCell="A53" sqref="A53:L53"/>
    </sheetView>
  </sheetViews>
  <sheetFormatPr baseColWidth="10" defaultColWidth="11.42578125" defaultRowHeight="12.75" x14ac:dyDescent="0.25"/>
  <cols>
    <col min="1" max="1" width="15.85546875" style="95" customWidth="1"/>
    <col min="2" max="7" width="5.7109375" style="3" customWidth="1"/>
    <col min="8" max="13" width="5.7109375" style="5" customWidth="1"/>
    <col min="14" max="16384" width="11.42578125" style="5"/>
  </cols>
  <sheetData>
    <row r="1" spans="1:7" s="80" customFormat="1" ht="21" hidden="1" customHeight="1" x14ac:dyDescent="0.2">
      <c r="A1" s="471" t="s">
        <v>139</v>
      </c>
      <c r="B1" s="472"/>
      <c r="C1" s="472"/>
      <c r="D1" s="472"/>
      <c r="E1" s="472"/>
      <c r="F1" s="472"/>
      <c r="G1" s="472"/>
    </row>
    <row r="2" spans="1:7" s="81" customFormat="1" ht="21" hidden="1" customHeight="1" x14ac:dyDescent="0.2">
      <c r="A2" s="468" t="s">
        <v>133</v>
      </c>
      <c r="B2" s="469"/>
      <c r="C2" s="469"/>
      <c r="D2" s="469"/>
      <c r="E2" s="469"/>
      <c r="F2" s="469"/>
      <c r="G2" s="469"/>
    </row>
    <row r="3" spans="1:7" s="81" customFormat="1" ht="21" hidden="1" customHeight="1" x14ac:dyDescent="0.2">
      <c r="A3" s="82"/>
      <c r="B3" s="82"/>
      <c r="C3" s="82"/>
      <c r="D3" s="82"/>
      <c r="E3" s="82"/>
      <c r="F3" s="82"/>
      <c r="G3" s="82"/>
    </row>
    <row r="4" spans="1:7" s="81" customFormat="1" ht="21" hidden="1" customHeight="1" x14ac:dyDescent="0.2">
      <c r="A4" s="31" t="s">
        <v>136</v>
      </c>
      <c r="B4" s="64" t="s">
        <v>105</v>
      </c>
      <c r="C4" s="8" t="s">
        <v>106</v>
      </c>
      <c r="D4" s="8" t="s">
        <v>107</v>
      </c>
      <c r="E4" s="8" t="s">
        <v>108</v>
      </c>
      <c r="F4" s="8" t="s">
        <v>109</v>
      </c>
      <c r="G4" s="8" t="s">
        <v>110</v>
      </c>
    </row>
    <row r="5" spans="1:7" s="81" customFormat="1" ht="21" hidden="1" customHeight="1" x14ac:dyDescent="0.2">
      <c r="A5" s="83"/>
      <c r="B5" s="84"/>
      <c r="C5" s="59"/>
      <c r="D5" s="59"/>
      <c r="E5" s="59"/>
      <c r="F5" s="59"/>
      <c r="G5" s="59"/>
    </row>
    <row r="6" spans="1:7" s="81" customFormat="1" ht="21" hidden="1" customHeight="1" x14ac:dyDescent="0.2">
      <c r="A6" s="85">
        <v>2011</v>
      </c>
      <c r="B6" s="86"/>
      <c r="C6" s="11"/>
      <c r="D6" s="11"/>
      <c r="E6" s="11"/>
      <c r="F6" s="11"/>
      <c r="G6" s="11"/>
    </row>
    <row r="7" spans="1:7" s="89" customFormat="1" ht="21" hidden="1" customHeight="1" x14ac:dyDescent="0.25">
      <c r="A7" s="85" t="s">
        <v>79</v>
      </c>
      <c r="B7" s="87"/>
      <c r="C7" s="88"/>
      <c r="D7" s="88"/>
      <c r="E7" s="88"/>
      <c r="F7" s="88"/>
      <c r="G7" s="88"/>
    </row>
    <row r="8" spans="1:7" s="89" customFormat="1" ht="21" hidden="1" customHeight="1" x14ac:dyDescent="0.25">
      <c r="A8" s="34" t="s">
        <v>80</v>
      </c>
      <c r="B8" s="90">
        <v>2.8</v>
      </c>
      <c r="C8" s="91">
        <v>2.7633000000000001</v>
      </c>
      <c r="D8" s="91">
        <v>2.7633000000000001</v>
      </c>
      <c r="E8" s="91">
        <v>2.8</v>
      </c>
      <c r="F8" s="91">
        <v>2.8</v>
      </c>
      <c r="G8" s="91">
        <v>2.75</v>
      </c>
    </row>
    <row r="9" spans="1:7" s="89" customFormat="1" ht="21" hidden="1" customHeight="1" x14ac:dyDescent="0.25">
      <c r="A9" s="34" t="s">
        <v>81</v>
      </c>
      <c r="B9" s="90">
        <v>2.82</v>
      </c>
      <c r="C9" s="91">
        <v>2.7833000000000001</v>
      </c>
      <c r="D9" s="91">
        <v>2.7833000000000001</v>
      </c>
      <c r="E9" s="91">
        <v>2.82</v>
      </c>
      <c r="F9" s="91">
        <v>2.83</v>
      </c>
      <c r="G9" s="91">
        <v>2.77</v>
      </c>
    </row>
    <row r="10" spans="1:7" s="89" customFormat="1" ht="21" hidden="1" customHeight="1" x14ac:dyDescent="0.25">
      <c r="A10" s="34" t="s">
        <v>82</v>
      </c>
      <c r="B10" s="90">
        <v>2.8099999999999996</v>
      </c>
      <c r="C10" s="91">
        <v>2.7732999999999999</v>
      </c>
      <c r="D10" s="91">
        <v>2.7732999999999999</v>
      </c>
      <c r="E10" s="91">
        <v>2.8099999999999996</v>
      </c>
      <c r="F10" s="91">
        <v>2.8149999999999999</v>
      </c>
      <c r="G10" s="91">
        <v>2.76</v>
      </c>
    </row>
    <row r="11" spans="1:7" s="89" customFormat="1" ht="21" hidden="1" customHeight="1" x14ac:dyDescent="0.25">
      <c r="A11" s="85" t="s">
        <v>83</v>
      </c>
      <c r="B11" s="90"/>
      <c r="C11" s="91"/>
      <c r="D11" s="91"/>
      <c r="E11" s="91"/>
      <c r="F11" s="91"/>
      <c r="G11" s="91"/>
    </row>
    <row r="12" spans="1:7" s="89" customFormat="1" ht="21" hidden="1" customHeight="1" x14ac:dyDescent="0.25">
      <c r="A12" s="34" t="s">
        <v>80</v>
      </c>
      <c r="B12" s="90">
        <v>2.77</v>
      </c>
      <c r="C12" s="91">
        <v>2.77</v>
      </c>
      <c r="D12" s="91">
        <v>2.8</v>
      </c>
      <c r="E12" s="91">
        <v>2.81</v>
      </c>
      <c r="F12" s="91">
        <v>2.76</v>
      </c>
      <c r="G12" s="91">
        <v>2.75</v>
      </c>
    </row>
    <row r="13" spans="1:7" s="89" customFormat="1" ht="21" hidden="1" customHeight="1" x14ac:dyDescent="0.25">
      <c r="A13" s="34" t="s">
        <v>81</v>
      </c>
      <c r="B13" s="90">
        <v>2.79</v>
      </c>
      <c r="C13" s="91">
        <v>2.79</v>
      </c>
      <c r="D13" s="91">
        <v>2.82</v>
      </c>
      <c r="E13" s="91">
        <v>2.83</v>
      </c>
      <c r="F13" s="91">
        <v>2.78</v>
      </c>
      <c r="G13" s="91">
        <v>2.77</v>
      </c>
    </row>
    <row r="14" spans="1:7" s="89" customFormat="1" ht="21" hidden="1" customHeight="1" x14ac:dyDescent="0.25">
      <c r="A14" s="34" t="s">
        <v>82</v>
      </c>
      <c r="B14" s="90">
        <v>2.7800000000000002</v>
      </c>
      <c r="C14" s="91">
        <v>2.7800000000000002</v>
      </c>
      <c r="D14" s="91">
        <v>2.8099999999999996</v>
      </c>
      <c r="E14" s="91">
        <v>2.8200000000000003</v>
      </c>
      <c r="F14" s="91">
        <v>2.7699999999999996</v>
      </c>
      <c r="G14" s="91">
        <v>2.76</v>
      </c>
    </row>
    <row r="15" spans="1:7" s="89" customFormat="1" ht="21" hidden="1" customHeight="1" x14ac:dyDescent="0.25">
      <c r="A15" s="85" t="s">
        <v>84</v>
      </c>
      <c r="B15" s="90"/>
      <c r="C15" s="91"/>
      <c r="D15" s="91"/>
      <c r="E15" s="91"/>
      <c r="F15" s="91"/>
      <c r="G15" s="91"/>
    </row>
    <row r="16" spans="1:7" s="89" customFormat="1" ht="21" hidden="1" customHeight="1" x14ac:dyDescent="0.25">
      <c r="A16" s="34" t="s">
        <v>80</v>
      </c>
      <c r="B16" s="90">
        <v>2.8</v>
      </c>
      <c r="C16" s="91">
        <v>2.77</v>
      </c>
      <c r="D16" s="91">
        <v>2.8</v>
      </c>
      <c r="E16" s="91">
        <v>2.81</v>
      </c>
      <c r="F16" s="91">
        <v>2.81</v>
      </c>
      <c r="G16" s="91">
        <v>2.78</v>
      </c>
    </row>
    <row r="17" spans="1:7" s="89" customFormat="1" ht="21" hidden="1" customHeight="1" x14ac:dyDescent="0.25">
      <c r="A17" s="34" t="s">
        <v>81</v>
      </c>
      <c r="B17" s="90">
        <v>2.82</v>
      </c>
      <c r="C17" s="91">
        <v>2.79</v>
      </c>
      <c r="D17" s="91">
        <v>2.82</v>
      </c>
      <c r="E17" s="91">
        <v>2.83</v>
      </c>
      <c r="F17" s="91">
        <v>2.83</v>
      </c>
      <c r="G17" s="91">
        <v>2.79</v>
      </c>
    </row>
    <row r="18" spans="1:7" s="89" customFormat="1" ht="21" hidden="1" customHeight="1" x14ac:dyDescent="0.25">
      <c r="A18" s="34" t="s">
        <v>82</v>
      </c>
      <c r="B18" s="90">
        <v>2.8099999999999996</v>
      </c>
      <c r="C18" s="91">
        <v>2.7800000000000002</v>
      </c>
      <c r="D18" s="91">
        <v>2.8099999999999996</v>
      </c>
      <c r="E18" s="91">
        <v>2.8200000000000003</v>
      </c>
      <c r="F18" s="91">
        <v>2.8200000000000003</v>
      </c>
      <c r="G18" s="91">
        <v>2.7850000000000001</v>
      </c>
    </row>
    <row r="19" spans="1:7" s="89" customFormat="1" ht="21" hidden="1" customHeight="1" x14ac:dyDescent="0.25">
      <c r="A19" s="85" t="s">
        <v>85</v>
      </c>
      <c r="B19" s="90"/>
      <c r="C19" s="91"/>
      <c r="D19" s="91"/>
      <c r="E19" s="91"/>
      <c r="F19" s="91"/>
      <c r="G19" s="91"/>
    </row>
    <row r="20" spans="1:7" s="89" customFormat="1" ht="21" hidden="1" customHeight="1" x14ac:dyDescent="0.25">
      <c r="A20" s="34" t="s">
        <v>80</v>
      </c>
      <c r="B20" s="90">
        <v>2.77</v>
      </c>
      <c r="C20" s="91">
        <v>2.75</v>
      </c>
      <c r="D20" s="91">
        <v>2.75</v>
      </c>
      <c r="E20" s="91">
        <v>2.78</v>
      </c>
      <c r="F20" s="91">
        <v>2.74</v>
      </c>
      <c r="G20" s="91">
        <v>2.75</v>
      </c>
    </row>
    <row r="21" spans="1:7" s="89" customFormat="1" ht="21" hidden="1" customHeight="1" x14ac:dyDescent="0.25">
      <c r="A21" s="34" t="s">
        <v>81</v>
      </c>
      <c r="B21" s="90">
        <v>2.79</v>
      </c>
      <c r="C21" s="91">
        <v>2.77</v>
      </c>
      <c r="D21" s="91">
        <v>2.77</v>
      </c>
      <c r="E21" s="91">
        <v>2.8</v>
      </c>
      <c r="F21" s="91">
        <v>2.77</v>
      </c>
      <c r="G21" s="91">
        <v>2.77</v>
      </c>
    </row>
    <row r="22" spans="1:7" s="89" customFormat="1" ht="21" hidden="1" customHeight="1" x14ac:dyDescent="0.25">
      <c r="A22" s="34" t="s">
        <v>82</v>
      </c>
      <c r="B22" s="90">
        <v>2.7800000000000002</v>
      </c>
      <c r="C22" s="91">
        <v>2.76</v>
      </c>
      <c r="D22" s="91">
        <v>2.76</v>
      </c>
      <c r="E22" s="91">
        <v>2.79</v>
      </c>
      <c r="F22" s="91">
        <v>2.7549999999999999</v>
      </c>
      <c r="G22" s="91">
        <v>2.76</v>
      </c>
    </row>
    <row r="23" spans="1:7" s="89" customFormat="1" ht="21" hidden="1" customHeight="1" x14ac:dyDescent="0.25">
      <c r="A23" s="85" t="s">
        <v>86</v>
      </c>
      <c r="B23" s="90"/>
      <c r="C23" s="91"/>
      <c r="D23" s="91"/>
      <c r="E23" s="91"/>
      <c r="F23" s="91"/>
      <c r="G23" s="91"/>
    </row>
    <row r="24" spans="1:7" s="89" customFormat="1" ht="21" hidden="1" customHeight="1" x14ac:dyDescent="0.25">
      <c r="A24" s="34" t="s">
        <v>80</v>
      </c>
      <c r="B24" s="90">
        <v>2.787619047619049</v>
      </c>
      <c r="C24" s="91">
        <v>2.7554368421052629</v>
      </c>
      <c r="D24" s="91">
        <v>2.7657956521739129</v>
      </c>
      <c r="E24" s="91">
        <v>2.7993650793650788</v>
      </c>
      <c r="F24" s="91">
        <v>2.7745454545454549</v>
      </c>
      <c r="G24" s="91">
        <v>2.7568181818181814</v>
      </c>
    </row>
    <row r="25" spans="1:7" s="89" customFormat="1" ht="21" hidden="1" customHeight="1" x14ac:dyDescent="0.25">
      <c r="A25" s="34" t="s">
        <v>81</v>
      </c>
      <c r="B25" s="90">
        <v>2.8066666666666662</v>
      </c>
      <c r="C25" s="91">
        <v>2.7761315789473682</v>
      </c>
      <c r="D25" s="91">
        <v>2.7860855072463759</v>
      </c>
      <c r="E25" s="91">
        <v>2.8187301587301583</v>
      </c>
      <c r="F25" s="91">
        <v>2.7963636363636373</v>
      </c>
      <c r="G25" s="91">
        <v>2.7754545454545467</v>
      </c>
    </row>
    <row r="26" spans="1:7" s="89" customFormat="1" ht="21" hidden="1" customHeight="1" x14ac:dyDescent="0.25">
      <c r="A26" s="34" t="s">
        <v>82</v>
      </c>
      <c r="B26" s="90">
        <v>2.7971428571428576</v>
      </c>
      <c r="C26" s="91">
        <v>2.7657842105263155</v>
      </c>
      <c r="D26" s="91">
        <v>2.7759405797101442</v>
      </c>
      <c r="E26" s="91">
        <v>2.8090476190476186</v>
      </c>
      <c r="F26" s="91">
        <v>2.7854545454545461</v>
      </c>
      <c r="G26" s="91">
        <v>2.7661363636363641</v>
      </c>
    </row>
    <row r="27" spans="1:7" s="81" customFormat="1" ht="21" hidden="1" customHeight="1" x14ac:dyDescent="0.2">
      <c r="A27" s="34"/>
      <c r="B27" s="86"/>
      <c r="C27" s="11"/>
      <c r="D27" s="11"/>
      <c r="E27" s="11"/>
      <c r="F27" s="11"/>
      <c r="G27" s="11"/>
    </row>
    <row r="28" spans="1:7" s="81" customFormat="1" ht="21" hidden="1" customHeight="1" x14ac:dyDescent="0.2">
      <c r="A28" s="85">
        <v>2012</v>
      </c>
      <c r="B28" s="86"/>
      <c r="C28" s="11"/>
      <c r="D28" s="11"/>
      <c r="E28" s="11"/>
      <c r="F28" s="11"/>
      <c r="G28" s="11"/>
    </row>
    <row r="29" spans="1:7" s="89" customFormat="1" ht="21" hidden="1" customHeight="1" x14ac:dyDescent="0.25">
      <c r="A29" s="85" t="s">
        <v>79</v>
      </c>
      <c r="B29" s="87"/>
      <c r="C29" s="88"/>
      <c r="D29" s="88"/>
      <c r="E29" s="88"/>
      <c r="F29" s="88"/>
      <c r="G29" s="88"/>
    </row>
    <row r="30" spans="1:7" s="89" customFormat="1" ht="21" hidden="1" customHeight="1" x14ac:dyDescent="0.25">
      <c r="A30" s="34" t="s">
        <v>80</v>
      </c>
      <c r="B30" s="92">
        <v>2.6850000000000001</v>
      </c>
      <c r="C30" s="88">
        <v>2.68</v>
      </c>
      <c r="D30" s="88">
        <v>2.67</v>
      </c>
      <c r="E30" s="88">
        <v>2.67</v>
      </c>
      <c r="F30" s="88">
        <v>2.6</v>
      </c>
      <c r="G30" s="88">
        <v>2.67</v>
      </c>
    </row>
    <row r="31" spans="1:7" s="89" customFormat="1" ht="21" hidden="1" customHeight="1" x14ac:dyDescent="0.25">
      <c r="A31" s="34" t="s">
        <v>81</v>
      </c>
      <c r="B31" s="92">
        <v>2.7029999999999998</v>
      </c>
      <c r="C31" s="88">
        <v>2.7</v>
      </c>
      <c r="D31" s="88">
        <v>2.6970000000000001</v>
      </c>
      <c r="E31" s="88">
        <v>2.6850000000000001</v>
      </c>
      <c r="F31" s="88">
        <v>2.65</v>
      </c>
      <c r="G31" s="88">
        <v>2.69</v>
      </c>
    </row>
    <row r="32" spans="1:7" s="89" customFormat="1" ht="21" hidden="1" customHeight="1" x14ac:dyDescent="0.25">
      <c r="A32" s="34" t="s">
        <v>82</v>
      </c>
      <c r="B32" s="92">
        <v>2.694</v>
      </c>
      <c r="C32" s="88">
        <v>2.6900000000000004</v>
      </c>
      <c r="D32" s="88">
        <v>2.6835</v>
      </c>
      <c r="E32" s="88">
        <v>2.6775000000000002</v>
      </c>
      <c r="F32" s="88">
        <v>2.625</v>
      </c>
      <c r="G32" s="88">
        <v>2.6799999999999997</v>
      </c>
    </row>
    <row r="33" spans="1:7" s="89" customFormat="1" ht="21" hidden="1" customHeight="1" x14ac:dyDescent="0.25">
      <c r="A33" s="85" t="s">
        <v>83</v>
      </c>
      <c r="B33" s="92"/>
      <c r="C33" s="88"/>
      <c r="D33" s="88"/>
      <c r="E33" s="88"/>
      <c r="F33" s="88"/>
      <c r="G33" s="88"/>
    </row>
    <row r="34" spans="1:7" s="89" customFormat="1" ht="21" hidden="1" customHeight="1" x14ac:dyDescent="0.25">
      <c r="A34" s="34" t="s">
        <v>80</v>
      </c>
      <c r="B34" s="92">
        <v>2.6890000000000001</v>
      </c>
      <c r="C34" s="88">
        <v>2.67</v>
      </c>
      <c r="D34" s="88">
        <v>2.67</v>
      </c>
      <c r="E34" s="88">
        <v>2.6</v>
      </c>
      <c r="F34" s="88">
        <v>2.67</v>
      </c>
      <c r="G34" s="88">
        <v>2.64</v>
      </c>
    </row>
    <row r="35" spans="1:7" s="89" customFormat="1" ht="21" hidden="1" customHeight="1" x14ac:dyDescent="0.25">
      <c r="A35" s="34" t="s">
        <v>81</v>
      </c>
      <c r="B35" s="92">
        <v>2.7069999999999999</v>
      </c>
      <c r="C35" s="88">
        <v>2.69</v>
      </c>
      <c r="D35" s="88">
        <v>2.69</v>
      </c>
      <c r="E35" s="88">
        <v>2.65</v>
      </c>
      <c r="F35" s="88">
        <v>2.69</v>
      </c>
      <c r="G35" s="88">
        <v>2.66</v>
      </c>
    </row>
    <row r="36" spans="1:7" s="89" customFormat="1" ht="21" hidden="1" customHeight="1" x14ac:dyDescent="0.25">
      <c r="A36" s="34" t="s">
        <v>82</v>
      </c>
      <c r="B36" s="92">
        <v>2.698</v>
      </c>
      <c r="C36" s="88">
        <v>2.6799999999999997</v>
      </c>
      <c r="D36" s="88">
        <v>2.6799999999999997</v>
      </c>
      <c r="E36" s="88">
        <v>2.6799999999999997</v>
      </c>
      <c r="F36" s="88">
        <v>2.6799999999999997</v>
      </c>
      <c r="G36" s="88">
        <v>2.6500000000000004</v>
      </c>
    </row>
    <row r="37" spans="1:7" s="89" customFormat="1" ht="21" hidden="1" customHeight="1" x14ac:dyDescent="0.25">
      <c r="A37" s="85" t="s">
        <v>84</v>
      </c>
      <c r="B37" s="92"/>
      <c r="C37" s="88"/>
      <c r="D37" s="88"/>
      <c r="E37" s="88"/>
      <c r="F37" s="88"/>
      <c r="G37" s="88"/>
    </row>
    <row r="38" spans="1:7" s="89" customFormat="1" ht="21" hidden="1" customHeight="1" x14ac:dyDescent="0.25">
      <c r="A38" s="34" t="s">
        <v>80</v>
      </c>
      <c r="B38" s="92">
        <v>2.69</v>
      </c>
      <c r="C38" s="88">
        <v>2.69</v>
      </c>
      <c r="D38" s="88">
        <v>2.67</v>
      </c>
      <c r="E38" s="88">
        <v>2.67</v>
      </c>
      <c r="F38" s="88">
        <v>2.67</v>
      </c>
      <c r="G38" s="88">
        <v>2.67</v>
      </c>
    </row>
    <row r="39" spans="1:7" s="89" customFormat="1" ht="21" hidden="1" customHeight="1" x14ac:dyDescent="0.25">
      <c r="A39" s="34" t="s">
        <v>81</v>
      </c>
      <c r="B39" s="92">
        <v>2.71</v>
      </c>
      <c r="C39" s="88">
        <v>2.71</v>
      </c>
      <c r="D39" s="88">
        <v>2.6970000000000001</v>
      </c>
      <c r="E39" s="88">
        <v>2.69</v>
      </c>
      <c r="F39" s="88">
        <v>2.69</v>
      </c>
      <c r="G39" s="88">
        <v>2.6932999999999998</v>
      </c>
    </row>
    <row r="40" spans="1:7" s="89" customFormat="1" ht="21" hidden="1" customHeight="1" x14ac:dyDescent="0.25">
      <c r="A40" s="34" t="s">
        <v>82</v>
      </c>
      <c r="B40" s="92">
        <v>2.7</v>
      </c>
      <c r="C40" s="88">
        <v>2.7</v>
      </c>
      <c r="D40" s="88">
        <v>2.6835</v>
      </c>
      <c r="E40" s="88">
        <v>2.6799999999999997</v>
      </c>
      <c r="F40" s="88">
        <v>2.6799999999999997</v>
      </c>
      <c r="G40" s="88">
        <v>2.6816499999999999</v>
      </c>
    </row>
    <row r="41" spans="1:7" s="89" customFormat="1" ht="21" hidden="1" customHeight="1" x14ac:dyDescent="0.25">
      <c r="A41" s="85" t="s">
        <v>85</v>
      </c>
      <c r="B41" s="92"/>
      <c r="C41" s="88"/>
      <c r="D41" s="88"/>
      <c r="E41" s="88"/>
      <c r="F41" s="88"/>
      <c r="G41" s="88"/>
    </row>
    <row r="42" spans="1:7" s="89" customFormat="1" ht="21" hidden="1" customHeight="1" x14ac:dyDescent="0.25">
      <c r="A42" s="34" t="s">
        <v>80</v>
      </c>
      <c r="B42" s="92">
        <v>2.67</v>
      </c>
      <c r="C42" s="88">
        <v>2.67</v>
      </c>
      <c r="D42" s="88">
        <v>2.67</v>
      </c>
      <c r="E42" s="88">
        <v>2.6</v>
      </c>
      <c r="F42" s="88">
        <v>2.6</v>
      </c>
      <c r="G42" s="88">
        <v>2.63</v>
      </c>
    </row>
    <row r="43" spans="1:7" s="89" customFormat="1" ht="21" hidden="1" customHeight="1" x14ac:dyDescent="0.25">
      <c r="A43" s="34" t="s">
        <v>81</v>
      </c>
      <c r="B43" s="92">
        <v>2.7</v>
      </c>
      <c r="C43" s="88">
        <v>2.69</v>
      </c>
      <c r="D43" s="88">
        <v>2.69</v>
      </c>
      <c r="E43" s="88">
        <v>2.65</v>
      </c>
      <c r="F43" s="88">
        <v>2.64</v>
      </c>
      <c r="G43" s="88">
        <v>2.65</v>
      </c>
    </row>
    <row r="44" spans="1:7" s="89" customFormat="1" ht="21" hidden="1" customHeight="1" x14ac:dyDescent="0.25">
      <c r="A44" s="34" t="s">
        <v>82</v>
      </c>
      <c r="B44" s="92">
        <v>2.6850000000000001</v>
      </c>
      <c r="C44" s="88">
        <v>2.6799999999999997</v>
      </c>
      <c r="D44" s="88">
        <v>2.6799999999999997</v>
      </c>
      <c r="E44" s="88">
        <v>2.625</v>
      </c>
      <c r="F44" s="88">
        <v>2.62</v>
      </c>
      <c r="G44" s="88">
        <v>2.6399999999999997</v>
      </c>
    </row>
    <row r="45" spans="1:7" s="89" customFormat="1" ht="21" hidden="1" customHeight="1" x14ac:dyDescent="0.25">
      <c r="A45" s="85" t="s">
        <v>86</v>
      </c>
      <c r="B45" s="92"/>
      <c r="C45" s="88"/>
      <c r="D45" s="88"/>
      <c r="E45" s="88"/>
      <c r="F45" s="88"/>
      <c r="G45" s="88"/>
    </row>
    <row r="46" spans="1:7" s="89" customFormat="1" ht="21" hidden="1" customHeight="1" x14ac:dyDescent="0.25">
      <c r="A46" s="34" t="s">
        <v>80</v>
      </c>
      <c r="B46" s="92">
        <v>2.6824090909090907</v>
      </c>
      <c r="C46" s="88">
        <v>2.6768095238095246</v>
      </c>
      <c r="D46" s="88">
        <v>2.6700000000000013</v>
      </c>
      <c r="E46" s="88">
        <v>2.6509523809523818</v>
      </c>
      <c r="F46" s="88">
        <v>2.6333043478260869</v>
      </c>
      <c r="G46" s="88">
        <v>2.6480952380952387</v>
      </c>
    </row>
    <row r="47" spans="1:7" s="89" customFormat="1" ht="21" hidden="1" customHeight="1" x14ac:dyDescent="0.25">
      <c r="A47" s="34" t="s">
        <v>81</v>
      </c>
      <c r="B47" s="92">
        <v>2.702500000000001</v>
      </c>
      <c r="C47" s="88">
        <v>2.6976190476190474</v>
      </c>
      <c r="D47" s="88">
        <v>2.6903181818181809</v>
      </c>
      <c r="E47" s="88">
        <v>2.6720952380952374</v>
      </c>
      <c r="F47" s="88">
        <v>2.6554347826086944</v>
      </c>
      <c r="G47" s="88">
        <v>2.6701095238095229</v>
      </c>
    </row>
    <row r="48" spans="1:7" s="89" customFormat="1" ht="21" hidden="1" customHeight="1" x14ac:dyDescent="0.25">
      <c r="A48" s="34" t="s">
        <v>82</v>
      </c>
      <c r="B48" s="92">
        <v>2.6974772727272738</v>
      </c>
      <c r="C48" s="88">
        <v>2.6924166666666665</v>
      </c>
      <c r="D48" s="88">
        <v>2.685238636363636</v>
      </c>
      <c r="E48" s="88">
        <v>2.6668095238095235</v>
      </c>
      <c r="F48" s="88">
        <v>2.6499021739130422</v>
      </c>
      <c r="G48" s="88">
        <v>2.6646059523809518</v>
      </c>
    </row>
    <row r="49" spans="1:13" s="89" customFormat="1" ht="21" hidden="1" customHeight="1" x14ac:dyDescent="0.25">
      <c r="A49" s="93"/>
      <c r="B49" s="94"/>
      <c r="C49" s="94"/>
      <c r="D49" s="94"/>
      <c r="E49" s="94"/>
      <c r="F49" s="94"/>
      <c r="G49" s="94"/>
    </row>
    <row r="50" spans="1:13" ht="21" hidden="1" customHeight="1" x14ac:dyDescent="0.15">
      <c r="B50" s="96"/>
      <c r="C50" s="96"/>
      <c r="D50" s="96"/>
      <c r="E50" s="96"/>
      <c r="F50" s="96"/>
      <c r="G50" s="96"/>
    </row>
    <row r="51" spans="1:13" ht="21" hidden="1" customHeight="1" x14ac:dyDescent="0.15">
      <c r="B51" s="11"/>
      <c r="C51" s="11"/>
      <c r="D51" s="11"/>
      <c r="E51" s="11"/>
      <c r="F51" s="11"/>
      <c r="G51" s="11"/>
    </row>
    <row r="52" spans="1:13" ht="21" hidden="1" customHeight="1" x14ac:dyDescent="0.15">
      <c r="B52" s="97"/>
      <c r="C52" s="97"/>
      <c r="D52" s="97"/>
      <c r="E52" s="97"/>
      <c r="F52" s="97"/>
      <c r="G52" s="97"/>
    </row>
    <row r="53" spans="1:13" s="80" customFormat="1" ht="14.1" customHeight="1" x14ac:dyDescent="0.2">
      <c r="A53" s="470" t="s">
        <v>343</v>
      </c>
      <c r="B53" s="470"/>
      <c r="C53" s="470"/>
      <c r="D53" s="470"/>
      <c r="E53" s="470"/>
      <c r="F53" s="470"/>
      <c r="G53" s="470"/>
      <c r="H53" s="470"/>
      <c r="I53" s="470"/>
      <c r="J53" s="470"/>
      <c r="K53" s="470"/>
      <c r="L53" s="470"/>
      <c r="M53" s="333"/>
    </row>
    <row r="54" spans="1:13" s="80" customFormat="1" ht="12.95" customHeight="1" x14ac:dyDescent="0.2">
      <c r="A54" s="142" t="s">
        <v>342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</row>
    <row r="55" spans="1:13" s="80" customFormat="1" ht="5.0999999999999996" customHeight="1" x14ac:dyDescent="0.2">
      <c r="A55" s="142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</row>
    <row r="56" spans="1:13" s="81" customFormat="1" ht="19.5" customHeight="1" x14ac:dyDescent="0.2">
      <c r="A56" s="63" t="s">
        <v>344</v>
      </c>
      <c r="B56" s="64" t="s">
        <v>259</v>
      </c>
      <c r="C56" s="8" t="s">
        <v>260</v>
      </c>
      <c r="D56" s="8" t="s">
        <v>261</v>
      </c>
      <c r="E56" s="8" t="s">
        <v>262</v>
      </c>
      <c r="F56" s="8" t="s">
        <v>263</v>
      </c>
      <c r="G56" s="8" t="s">
        <v>264</v>
      </c>
      <c r="H56" s="8" t="s">
        <v>265</v>
      </c>
      <c r="I56" s="8" t="s">
        <v>266</v>
      </c>
      <c r="J56" s="8" t="s">
        <v>267</v>
      </c>
      <c r="K56" s="8" t="s">
        <v>268</v>
      </c>
      <c r="L56" s="8" t="s">
        <v>269</v>
      </c>
      <c r="M56" s="8" t="s">
        <v>270</v>
      </c>
    </row>
    <row r="57" spans="1:13" s="81" customFormat="1" ht="22.5" hidden="1" customHeight="1" x14ac:dyDescent="0.2">
      <c r="A57" s="83"/>
      <c r="B57" s="84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</row>
    <row r="58" spans="1:13" s="3" customFormat="1" ht="22.5" hidden="1" customHeight="1" x14ac:dyDescent="0.25">
      <c r="A58" s="58">
        <v>2013</v>
      </c>
      <c r="B58" s="86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s="3" customFormat="1" ht="22.5" hidden="1" customHeight="1" x14ac:dyDescent="0.25">
      <c r="A59" s="85" t="s">
        <v>79</v>
      </c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</row>
    <row r="60" spans="1:13" s="3" customFormat="1" ht="22.5" hidden="1" customHeight="1" x14ac:dyDescent="0.25">
      <c r="A60" s="34" t="s">
        <v>80</v>
      </c>
      <c r="B60" s="92">
        <v>2.5299999999999998</v>
      </c>
      <c r="C60" s="88">
        <v>2.5299999999999998</v>
      </c>
      <c r="D60" s="88">
        <v>2.58</v>
      </c>
      <c r="E60" s="88">
        <v>2.58</v>
      </c>
      <c r="F60" s="88">
        <v>2.6</v>
      </c>
      <c r="G60" s="88">
        <v>2.71</v>
      </c>
      <c r="H60" s="88">
        <v>2.78</v>
      </c>
      <c r="I60" s="88">
        <v>2.75</v>
      </c>
      <c r="J60" s="88">
        <v>2.8</v>
      </c>
      <c r="K60" s="88">
        <v>2.76</v>
      </c>
      <c r="L60" s="88">
        <v>2.74</v>
      </c>
      <c r="M60" s="91">
        <v>2.77</v>
      </c>
    </row>
    <row r="61" spans="1:13" s="3" customFormat="1" ht="22.5" hidden="1" customHeight="1" x14ac:dyDescent="0.25">
      <c r="A61" s="34" t="s">
        <v>81</v>
      </c>
      <c r="B61" s="92">
        <v>2.56</v>
      </c>
      <c r="C61" s="88">
        <v>2.54</v>
      </c>
      <c r="D61" s="88">
        <v>2.61</v>
      </c>
      <c r="E61" s="88">
        <v>2.6</v>
      </c>
      <c r="F61" s="88">
        <v>2.62</v>
      </c>
      <c r="G61" s="88">
        <v>2.73</v>
      </c>
      <c r="H61" s="88">
        <v>2.81</v>
      </c>
      <c r="I61" s="88">
        <v>2.78</v>
      </c>
      <c r="J61" s="88">
        <v>2.82</v>
      </c>
      <c r="K61" s="88">
        <v>2.78</v>
      </c>
      <c r="L61" s="88">
        <v>2.76</v>
      </c>
      <c r="M61" s="91">
        <v>2.79</v>
      </c>
    </row>
    <row r="62" spans="1:13" s="3" customFormat="1" ht="22.5" hidden="1" customHeight="1" x14ac:dyDescent="0.25">
      <c r="A62" s="34" t="s">
        <v>82</v>
      </c>
      <c r="B62" s="92">
        <v>2.5449999999999999</v>
      </c>
      <c r="C62" s="88">
        <v>2.5350000000000001</v>
      </c>
      <c r="D62" s="88">
        <v>2.5949999999999998</v>
      </c>
      <c r="E62" s="88">
        <v>2.59</v>
      </c>
      <c r="F62" s="88">
        <v>2.6100000000000003</v>
      </c>
      <c r="G62" s="88">
        <v>2.7199999999999998</v>
      </c>
      <c r="H62" s="88">
        <v>2.7949999999999999</v>
      </c>
      <c r="I62" s="88">
        <v>2.7649999999999997</v>
      </c>
      <c r="J62" s="88">
        <v>2.8099999999999996</v>
      </c>
      <c r="K62" s="88">
        <v>2.7699999999999996</v>
      </c>
      <c r="L62" s="88">
        <v>2.75</v>
      </c>
      <c r="M62" s="91">
        <v>2.7800000000000002</v>
      </c>
    </row>
    <row r="63" spans="1:13" s="3" customFormat="1" ht="22.5" hidden="1" customHeight="1" x14ac:dyDescent="0.25">
      <c r="A63" s="85" t="s">
        <v>83</v>
      </c>
      <c r="B63" s="92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91"/>
    </row>
    <row r="64" spans="1:13" s="3" customFormat="1" ht="22.5" hidden="1" customHeight="1" x14ac:dyDescent="0.25">
      <c r="A64" s="34" t="s">
        <v>80</v>
      </c>
      <c r="B64" s="92">
        <v>2.52</v>
      </c>
      <c r="C64" s="88">
        <v>2.56</v>
      </c>
      <c r="D64" s="88">
        <v>2.58</v>
      </c>
      <c r="E64" s="88">
        <v>2.6</v>
      </c>
      <c r="F64" s="88">
        <v>2.6829999999999998</v>
      </c>
      <c r="G64" s="88">
        <v>2.78</v>
      </c>
      <c r="H64" s="88">
        <v>2.75</v>
      </c>
      <c r="I64" s="88">
        <v>2.8</v>
      </c>
      <c r="J64" s="88">
        <v>2.76</v>
      </c>
      <c r="K64" s="88">
        <v>2.74</v>
      </c>
      <c r="L64" s="88">
        <v>2.78</v>
      </c>
      <c r="M64" s="91">
        <v>2.76</v>
      </c>
    </row>
    <row r="65" spans="1:13" s="3" customFormat="1" ht="22.5" hidden="1" customHeight="1" x14ac:dyDescent="0.25">
      <c r="A65" s="34" t="s">
        <v>81</v>
      </c>
      <c r="B65" s="92">
        <v>2.54</v>
      </c>
      <c r="C65" s="88">
        <v>2.57</v>
      </c>
      <c r="D65" s="88">
        <v>2.6</v>
      </c>
      <c r="E65" s="88">
        <v>2.62</v>
      </c>
      <c r="F65" s="88">
        <v>2.7029999999999998</v>
      </c>
      <c r="G65" s="88">
        <v>2.81</v>
      </c>
      <c r="H65" s="88">
        <v>2.78</v>
      </c>
      <c r="I65" s="88">
        <v>2.82</v>
      </c>
      <c r="J65" s="88">
        <v>2.78</v>
      </c>
      <c r="K65" s="88">
        <v>2.76</v>
      </c>
      <c r="L65" s="88">
        <v>2.8</v>
      </c>
      <c r="M65" s="91">
        <v>2.78</v>
      </c>
    </row>
    <row r="66" spans="1:13" s="3" customFormat="1" ht="22.5" hidden="1" customHeight="1" x14ac:dyDescent="0.25">
      <c r="A66" s="34" t="s">
        <v>82</v>
      </c>
      <c r="B66" s="92">
        <v>2.5300000000000002</v>
      </c>
      <c r="C66" s="88">
        <v>2.5649999999999999</v>
      </c>
      <c r="D66" s="88">
        <v>2.59</v>
      </c>
      <c r="E66" s="88">
        <v>2.6100000000000003</v>
      </c>
      <c r="F66" s="88">
        <v>2.6929999999999996</v>
      </c>
      <c r="G66" s="88">
        <v>2.7949999999999999</v>
      </c>
      <c r="H66" s="88">
        <v>2.7649999999999997</v>
      </c>
      <c r="I66" s="88">
        <v>2.8099999999999996</v>
      </c>
      <c r="J66" s="88">
        <v>2.7699999999999996</v>
      </c>
      <c r="K66" s="88">
        <v>2.75</v>
      </c>
      <c r="L66" s="88">
        <v>2.79</v>
      </c>
      <c r="M66" s="91">
        <v>2.7699999999999996</v>
      </c>
    </row>
    <row r="67" spans="1:13" s="3" customFormat="1" ht="22.5" hidden="1" customHeight="1" x14ac:dyDescent="0.25">
      <c r="A67" s="85" t="s">
        <v>84</v>
      </c>
      <c r="B67" s="92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91"/>
    </row>
    <row r="68" spans="1:13" s="3" customFormat="1" ht="22.5" hidden="1" customHeight="1" x14ac:dyDescent="0.25">
      <c r="A68" s="34" t="s">
        <v>80</v>
      </c>
      <c r="B68" s="92">
        <v>2.54</v>
      </c>
      <c r="C68" s="88">
        <v>2.57</v>
      </c>
      <c r="D68" s="88">
        <v>2.59</v>
      </c>
      <c r="E68" s="88">
        <v>2.6</v>
      </c>
      <c r="F68" s="88">
        <v>2.6829999999999998</v>
      </c>
      <c r="G68" s="88">
        <v>2.79</v>
      </c>
      <c r="H68" s="88">
        <v>2.78</v>
      </c>
      <c r="I68" s="88">
        <v>2.81</v>
      </c>
      <c r="J68" s="88">
        <v>2.8</v>
      </c>
      <c r="K68" s="88">
        <v>2.76</v>
      </c>
      <c r="L68" s="88">
        <v>2.79</v>
      </c>
      <c r="M68" s="91">
        <v>2.78</v>
      </c>
    </row>
    <row r="69" spans="1:13" s="3" customFormat="1" ht="22.5" hidden="1" customHeight="1" x14ac:dyDescent="0.25">
      <c r="A69" s="34" t="s">
        <v>81</v>
      </c>
      <c r="B69" s="92">
        <v>2.56</v>
      </c>
      <c r="C69" s="88">
        <v>2.6</v>
      </c>
      <c r="D69" s="88">
        <v>2.61</v>
      </c>
      <c r="E69" s="88">
        <v>2.62</v>
      </c>
      <c r="F69" s="88">
        <v>2.7029999999999998</v>
      </c>
      <c r="G69" s="88">
        <v>2.81</v>
      </c>
      <c r="H69" s="88">
        <v>2.81</v>
      </c>
      <c r="I69" s="88">
        <v>2.84</v>
      </c>
      <c r="J69" s="88">
        <v>2.82</v>
      </c>
      <c r="K69" s="88">
        <v>2.79</v>
      </c>
      <c r="L69" s="88">
        <v>2.81</v>
      </c>
      <c r="M69" s="91">
        <v>2.81</v>
      </c>
    </row>
    <row r="70" spans="1:13" s="3" customFormat="1" ht="22.5" hidden="1" customHeight="1" x14ac:dyDescent="0.25">
      <c r="A70" s="34" t="s">
        <v>82</v>
      </c>
      <c r="B70" s="92">
        <v>2.5499999999999998</v>
      </c>
      <c r="C70" s="88">
        <v>2.585</v>
      </c>
      <c r="D70" s="88">
        <v>2.5999999999999996</v>
      </c>
      <c r="E70" s="88">
        <v>2.6100000000000003</v>
      </c>
      <c r="F70" s="88">
        <v>2.6929999999999996</v>
      </c>
      <c r="G70" s="88">
        <v>2.8</v>
      </c>
      <c r="H70" s="88">
        <v>2.7949999999999999</v>
      </c>
      <c r="I70" s="88">
        <v>2.8250000000000002</v>
      </c>
      <c r="J70" s="88">
        <v>2.8099999999999996</v>
      </c>
      <c r="K70" s="88">
        <v>2.7749999999999999</v>
      </c>
      <c r="L70" s="88">
        <v>2.8</v>
      </c>
      <c r="M70" s="91">
        <v>2.7949999999999999</v>
      </c>
    </row>
    <row r="71" spans="1:13" s="3" customFormat="1" ht="22.5" hidden="1" customHeight="1" x14ac:dyDescent="0.25">
      <c r="A71" s="85" t="s">
        <v>85</v>
      </c>
      <c r="B71" s="92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91"/>
    </row>
    <row r="72" spans="1:13" s="3" customFormat="1" ht="22.5" hidden="1" customHeight="1" x14ac:dyDescent="0.25">
      <c r="A72" s="34" t="s">
        <v>80</v>
      </c>
      <c r="B72" s="92">
        <v>2.52</v>
      </c>
      <c r="C72" s="88">
        <v>2.5299999999999998</v>
      </c>
      <c r="D72" s="88">
        <v>2.58</v>
      </c>
      <c r="E72" s="88">
        <v>2.56</v>
      </c>
      <c r="F72" s="88">
        <v>2.58</v>
      </c>
      <c r="G72" s="88">
        <v>2.69</v>
      </c>
      <c r="H72" s="88">
        <v>2.73</v>
      </c>
      <c r="I72" s="88">
        <v>2.75</v>
      </c>
      <c r="J72" s="88">
        <v>2.73</v>
      </c>
      <c r="K72" s="88">
        <v>2.72</v>
      </c>
      <c r="L72" s="88">
        <v>2.74</v>
      </c>
      <c r="M72" s="91">
        <v>2.76</v>
      </c>
    </row>
    <row r="73" spans="1:13" s="3" customFormat="1" ht="22.5" hidden="1" customHeight="1" x14ac:dyDescent="0.25">
      <c r="A73" s="34" t="s">
        <v>81</v>
      </c>
      <c r="B73" s="92">
        <v>2.5350000000000001</v>
      </c>
      <c r="C73" s="88">
        <v>2.54</v>
      </c>
      <c r="D73" s="88">
        <v>2.6</v>
      </c>
      <c r="E73" s="88">
        <v>2.58</v>
      </c>
      <c r="F73" s="88">
        <v>2.6</v>
      </c>
      <c r="G73" s="88">
        <v>2.71</v>
      </c>
      <c r="H73" s="88">
        <v>2.76</v>
      </c>
      <c r="I73" s="88">
        <v>2.78</v>
      </c>
      <c r="J73" s="88">
        <v>2.76</v>
      </c>
      <c r="K73" s="88">
        <v>2.74</v>
      </c>
      <c r="L73" s="88">
        <v>2.76</v>
      </c>
      <c r="M73" s="91">
        <v>2.78</v>
      </c>
    </row>
    <row r="74" spans="1:13" s="3" customFormat="1" ht="22.5" hidden="1" customHeight="1" x14ac:dyDescent="0.25">
      <c r="A74" s="34" t="s">
        <v>82</v>
      </c>
      <c r="B74" s="92">
        <v>2.5274999999999999</v>
      </c>
      <c r="C74" s="88">
        <v>2.5350000000000001</v>
      </c>
      <c r="D74" s="88">
        <v>2.59</v>
      </c>
      <c r="E74" s="88">
        <v>2.5700000000000003</v>
      </c>
      <c r="F74" s="88">
        <v>2.59</v>
      </c>
      <c r="G74" s="88">
        <v>2.7</v>
      </c>
      <c r="H74" s="88">
        <v>2.7450000000000001</v>
      </c>
      <c r="I74" s="88">
        <v>2.7649999999999997</v>
      </c>
      <c r="J74" s="88">
        <v>2.7450000000000001</v>
      </c>
      <c r="K74" s="88">
        <v>2.7300000000000004</v>
      </c>
      <c r="L74" s="88">
        <v>2.75</v>
      </c>
      <c r="M74" s="91">
        <v>2.7699999999999996</v>
      </c>
    </row>
    <row r="75" spans="1:13" s="3" customFormat="1" ht="22.5" hidden="1" customHeight="1" x14ac:dyDescent="0.25">
      <c r="A75" s="85" t="s">
        <v>86</v>
      </c>
      <c r="B75" s="92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91"/>
    </row>
    <row r="76" spans="1:13" s="3" customFormat="1" ht="22.5" hidden="1" customHeight="1" x14ac:dyDescent="0.25">
      <c r="A76" s="34" t="s">
        <v>80</v>
      </c>
      <c r="B76" s="92">
        <v>2.5263636363636377</v>
      </c>
      <c r="C76" s="88">
        <v>2.5494736842105263</v>
      </c>
      <c r="D76" s="88">
        <v>2.5815789473684201</v>
      </c>
      <c r="E76" s="88">
        <v>2.5763636363636362</v>
      </c>
      <c r="F76" s="88">
        <v>2.6169545454545458</v>
      </c>
      <c r="G76" s="88">
        <v>2.7305263157894739</v>
      </c>
      <c r="H76" s="88">
        <v>2.7547619047619047</v>
      </c>
      <c r="I76" s="88">
        <v>2.7799999999999994</v>
      </c>
      <c r="J76" s="88">
        <v>2.7723809523809524</v>
      </c>
      <c r="K76" s="88">
        <v>2.7504761904761907</v>
      </c>
      <c r="L76" s="88">
        <v>2.7726315789473683</v>
      </c>
      <c r="M76" s="91">
        <v>2.7679999999999998</v>
      </c>
    </row>
    <row r="77" spans="1:13" s="3" customFormat="1" ht="22.5" hidden="1" customHeight="1" x14ac:dyDescent="0.25">
      <c r="A77" s="34" t="s">
        <v>81</v>
      </c>
      <c r="B77" s="92">
        <v>2.5463636363636364</v>
      </c>
      <c r="C77" s="88">
        <v>2.573684210526316</v>
      </c>
      <c r="D77" s="88">
        <v>2.6057894736842107</v>
      </c>
      <c r="E77" s="88">
        <v>2.5963636363636371</v>
      </c>
      <c r="F77" s="88">
        <v>2.6385272727272731</v>
      </c>
      <c r="G77" s="88">
        <v>2.757368421052631</v>
      </c>
      <c r="H77" s="88">
        <v>2.781428571428572</v>
      </c>
      <c r="I77" s="88">
        <v>2.8042857142857138</v>
      </c>
      <c r="J77" s="88">
        <v>2.7966666666666669</v>
      </c>
      <c r="K77" s="88">
        <v>2.7719047619047621</v>
      </c>
      <c r="L77" s="88">
        <v>2.7942105263157888</v>
      </c>
      <c r="M77" s="91">
        <v>2.7910000000000004</v>
      </c>
    </row>
    <row r="78" spans="1:13" s="3" customFormat="1" ht="22.5" hidden="1" customHeight="1" x14ac:dyDescent="0.25">
      <c r="A78" s="34" t="s">
        <v>82</v>
      </c>
      <c r="B78" s="88">
        <v>2.536363636363637</v>
      </c>
      <c r="C78" s="88">
        <v>2.561578947368421</v>
      </c>
      <c r="D78" s="88">
        <v>2.5936842105263151</v>
      </c>
      <c r="E78" s="88">
        <v>2.5863636363636369</v>
      </c>
      <c r="F78" s="88">
        <v>2.6277409090909094</v>
      </c>
      <c r="G78" s="88">
        <v>2.7439473684210522</v>
      </c>
      <c r="H78" s="88">
        <v>2.7680952380952384</v>
      </c>
      <c r="I78" s="88">
        <v>2.7921428571428564</v>
      </c>
      <c r="J78" s="88">
        <v>2.7845238095238098</v>
      </c>
      <c r="K78" s="88">
        <v>2.7611904761904764</v>
      </c>
      <c r="L78" s="88">
        <v>2.7834210526315788</v>
      </c>
      <c r="M78" s="88">
        <v>2.7795000000000001</v>
      </c>
    </row>
    <row r="79" spans="1:13" ht="22.5" hidden="1" customHeight="1" x14ac:dyDescent="0.15">
      <c r="A79" s="85">
        <v>2016</v>
      </c>
      <c r="B79" s="86"/>
      <c r="C79" s="11"/>
      <c r="D79" s="11"/>
      <c r="E79" s="11"/>
      <c r="F79" s="11"/>
      <c r="G79" s="11"/>
      <c r="H79" s="88"/>
      <c r="I79" s="88"/>
      <c r="J79" s="88"/>
      <c r="K79" s="88"/>
      <c r="L79" s="88"/>
      <c r="M79" s="88"/>
    </row>
    <row r="80" spans="1:13" ht="22.5" hidden="1" customHeight="1" x14ac:dyDescent="0.15">
      <c r="A80" s="85" t="s">
        <v>79</v>
      </c>
      <c r="B80" s="91"/>
      <c r="C80" s="91"/>
      <c r="D80" s="91"/>
      <c r="E80" s="91"/>
      <c r="F80" s="91"/>
      <c r="G80" s="88"/>
      <c r="H80" s="88"/>
      <c r="I80" s="88"/>
      <c r="J80" s="88"/>
      <c r="K80" s="88"/>
      <c r="L80" s="88"/>
      <c r="M80" s="88"/>
    </row>
    <row r="81" spans="1:13" ht="22.5" hidden="1" customHeight="1" x14ac:dyDescent="0.15">
      <c r="A81" s="34" t="s">
        <v>80</v>
      </c>
      <c r="B81" s="91">
        <v>3.38</v>
      </c>
      <c r="C81" s="91">
        <v>3.45</v>
      </c>
      <c r="D81" s="91">
        <v>3.49</v>
      </c>
      <c r="E81" s="91">
        <v>3.33</v>
      </c>
      <c r="F81" s="91">
        <v>3.26</v>
      </c>
      <c r="G81" s="91">
        <v>3.33</v>
      </c>
      <c r="H81" s="88">
        <v>3.26</v>
      </c>
      <c r="I81" s="88">
        <v>3.29</v>
      </c>
      <c r="J81" s="88">
        <v>3.35</v>
      </c>
      <c r="K81" s="88">
        <v>3.35</v>
      </c>
      <c r="L81" s="88">
        <v>3.35</v>
      </c>
      <c r="M81" s="88">
        <v>3.38</v>
      </c>
    </row>
    <row r="82" spans="1:13" ht="22.5" hidden="1" customHeight="1" x14ac:dyDescent="0.15">
      <c r="A82" s="34" t="s">
        <v>81</v>
      </c>
      <c r="B82" s="91">
        <v>3.42</v>
      </c>
      <c r="C82" s="91">
        <v>3.47</v>
      </c>
      <c r="D82" s="91">
        <v>3.52</v>
      </c>
      <c r="E82" s="91">
        <v>3.35</v>
      </c>
      <c r="F82" s="91">
        <v>3.28</v>
      </c>
      <c r="G82" s="91">
        <v>3.36</v>
      </c>
      <c r="H82" s="88">
        <v>3.28</v>
      </c>
      <c r="I82" s="88">
        <v>3.31</v>
      </c>
      <c r="J82" s="88">
        <v>3.37</v>
      </c>
      <c r="K82" s="88">
        <v>3.37</v>
      </c>
      <c r="L82" s="88">
        <v>3.37</v>
      </c>
      <c r="M82" s="88">
        <v>3.4</v>
      </c>
    </row>
    <row r="83" spans="1:13" ht="22.5" hidden="1" customHeight="1" x14ac:dyDescent="0.15">
      <c r="A83" s="34" t="s">
        <v>82</v>
      </c>
      <c r="B83" s="91">
        <v>3.4</v>
      </c>
      <c r="C83" s="91">
        <v>3.46</v>
      </c>
      <c r="D83" s="91">
        <v>3.5049999999999999</v>
      </c>
      <c r="E83" s="91">
        <v>3.34</v>
      </c>
      <c r="F83" s="91">
        <v>3.2699999999999996</v>
      </c>
      <c r="G83" s="91">
        <v>3.3449999999999998</v>
      </c>
      <c r="H83" s="88">
        <v>3.2699999999999996</v>
      </c>
      <c r="I83" s="88">
        <v>3.3</v>
      </c>
      <c r="J83" s="88">
        <v>3.3600000000000003</v>
      </c>
      <c r="K83" s="88">
        <v>3.3600000000000003</v>
      </c>
      <c r="L83" s="88">
        <v>3.3600000000000003</v>
      </c>
      <c r="M83" s="88">
        <v>3.3899999999999997</v>
      </c>
    </row>
    <row r="84" spans="1:13" ht="22.5" hidden="1" customHeight="1" x14ac:dyDescent="0.15">
      <c r="A84" s="85" t="s">
        <v>83</v>
      </c>
      <c r="B84" s="91"/>
      <c r="C84" s="91"/>
      <c r="D84" s="91"/>
      <c r="E84" s="91"/>
      <c r="F84" s="91"/>
      <c r="G84" s="91"/>
      <c r="H84" s="88"/>
      <c r="I84" s="88"/>
      <c r="J84" s="88"/>
      <c r="K84" s="88"/>
      <c r="L84" s="88"/>
      <c r="M84" s="88"/>
    </row>
    <row r="85" spans="1:13" ht="22.5" hidden="1" customHeight="1" x14ac:dyDescent="0.15">
      <c r="A85" s="34" t="s">
        <v>80</v>
      </c>
      <c r="B85" s="91">
        <v>3.45</v>
      </c>
      <c r="C85" s="91">
        <v>3.49</v>
      </c>
      <c r="D85" s="91">
        <v>3.35</v>
      </c>
      <c r="E85" s="91">
        <v>3.24</v>
      </c>
      <c r="F85" s="91">
        <v>3.32</v>
      </c>
      <c r="G85" s="91">
        <v>3.27</v>
      </c>
      <c r="H85" s="88">
        <v>3.3029999999999999</v>
      </c>
      <c r="I85" s="88">
        <v>3.36</v>
      </c>
      <c r="J85" s="88">
        <v>3.36</v>
      </c>
      <c r="K85" s="88">
        <v>3.36</v>
      </c>
      <c r="L85" s="88">
        <v>3.38</v>
      </c>
      <c r="M85" s="88">
        <v>3.37</v>
      </c>
    </row>
    <row r="86" spans="1:13" ht="22.5" hidden="1" customHeight="1" x14ac:dyDescent="0.15">
      <c r="A86" s="34" t="s">
        <v>81</v>
      </c>
      <c r="B86" s="91">
        <v>3.47</v>
      </c>
      <c r="C86" s="91">
        <v>3.52</v>
      </c>
      <c r="D86" s="91">
        <v>3.37</v>
      </c>
      <c r="E86" s="91">
        <v>3.27</v>
      </c>
      <c r="F86" s="91">
        <v>3.36</v>
      </c>
      <c r="G86" s="91">
        <v>3.3</v>
      </c>
      <c r="H86" s="88">
        <v>3.3267000000000002</v>
      </c>
      <c r="I86" s="88">
        <v>3.38</v>
      </c>
      <c r="J86" s="88">
        <v>3.38</v>
      </c>
      <c r="K86" s="88">
        <v>3.38</v>
      </c>
      <c r="L86" s="88">
        <v>3.4</v>
      </c>
      <c r="M86" s="88">
        <v>3.4</v>
      </c>
    </row>
    <row r="87" spans="1:13" ht="22.5" hidden="1" customHeight="1" x14ac:dyDescent="0.15">
      <c r="A87" s="34" t="s">
        <v>82</v>
      </c>
      <c r="B87" s="91">
        <v>3.46</v>
      </c>
      <c r="C87" s="91">
        <v>3.5049999999999999</v>
      </c>
      <c r="D87" s="91">
        <v>3.3600000000000003</v>
      </c>
      <c r="E87" s="91">
        <v>3.2549999999999999</v>
      </c>
      <c r="F87" s="91">
        <v>3.34</v>
      </c>
      <c r="G87" s="91">
        <v>3.2850000000000001</v>
      </c>
      <c r="H87" s="88">
        <v>3.3148499999999999</v>
      </c>
      <c r="I87" s="88">
        <v>3.37</v>
      </c>
      <c r="J87" s="88">
        <v>3.37</v>
      </c>
      <c r="K87" s="88">
        <v>3.37</v>
      </c>
      <c r="L87" s="88">
        <v>3.3899999999999997</v>
      </c>
      <c r="M87" s="88">
        <v>3.3849999999999998</v>
      </c>
    </row>
    <row r="88" spans="1:13" ht="22.5" hidden="1" customHeight="1" x14ac:dyDescent="0.15">
      <c r="A88" s="85" t="s">
        <v>84</v>
      </c>
      <c r="B88" s="91"/>
      <c r="C88" s="91"/>
      <c r="D88" s="91"/>
      <c r="E88" s="91"/>
      <c r="F88" s="91"/>
      <c r="G88" s="91"/>
      <c r="H88" s="88"/>
      <c r="I88" s="88"/>
      <c r="J88" s="88"/>
      <c r="K88" s="88"/>
      <c r="L88" s="88"/>
      <c r="M88" s="88"/>
    </row>
    <row r="89" spans="1:13" ht="22.5" hidden="1" customHeight="1" x14ac:dyDescent="0.15">
      <c r="A89" s="34" t="s">
        <v>80</v>
      </c>
      <c r="B89" s="91">
        <v>3.45</v>
      </c>
      <c r="C89" s="91">
        <v>3.5</v>
      </c>
      <c r="D89" s="91">
        <v>3.5</v>
      </c>
      <c r="E89" s="91">
        <v>3.35</v>
      </c>
      <c r="F89" s="91">
        <v>3.32</v>
      </c>
      <c r="G89" s="91">
        <v>3.35</v>
      </c>
      <c r="H89" s="88">
        <v>3.31</v>
      </c>
      <c r="I89" s="88">
        <v>3.36</v>
      </c>
      <c r="J89" s="88">
        <v>3.37</v>
      </c>
      <c r="K89" s="88">
        <v>3.37</v>
      </c>
      <c r="L89" s="88">
        <v>3.39</v>
      </c>
      <c r="M89" s="88">
        <v>3.38</v>
      </c>
    </row>
    <row r="90" spans="1:13" ht="22.5" hidden="1" customHeight="1" x14ac:dyDescent="0.15">
      <c r="A90" s="34" t="s">
        <v>81</v>
      </c>
      <c r="B90" s="91">
        <v>3.47</v>
      </c>
      <c r="C90" s="91">
        <v>3.52</v>
      </c>
      <c r="D90" s="91">
        <v>3.53</v>
      </c>
      <c r="E90" s="91">
        <v>3.39</v>
      </c>
      <c r="F90" s="91">
        <v>3.36</v>
      </c>
      <c r="G90" s="91">
        <v>3.37</v>
      </c>
      <c r="H90" s="88">
        <v>3.33</v>
      </c>
      <c r="I90" s="88">
        <v>3.38</v>
      </c>
      <c r="J90" s="88">
        <v>3.39</v>
      </c>
      <c r="K90" s="88">
        <v>3.39</v>
      </c>
      <c r="L90" s="88">
        <v>3.42</v>
      </c>
      <c r="M90" s="88">
        <v>3.4</v>
      </c>
    </row>
    <row r="91" spans="1:13" ht="22.5" hidden="1" customHeight="1" x14ac:dyDescent="0.15">
      <c r="A91" s="34" t="s">
        <v>82</v>
      </c>
      <c r="B91" s="91">
        <v>3.46</v>
      </c>
      <c r="C91" s="91">
        <v>3.51</v>
      </c>
      <c r="D91" s="91">
        <v>3.5149999999999997</v>
      </c>
      <c r="E91" s="91">
        <v>3.37</v>
      </c>
      <c r="F91" s="91">
        <v>3.34</v>
      </c>
      <c r="G91" s="91">
        <v>3.3600000000000003</v>
      </c>
      <c r="H91" s="88">
        <v>3.3200000000000003</v>
      </c>
      <c r="I91" s="88">
        <v>3.37</v>
      </c>
      <c r="J91" s="88">
        <v>3.38</v>
      </c>
      <c r="K91" s="88">
        <v>3.38</v>
      </c>
      <c r="L91" s="88">
        <v>3.4050000000000002</v>
      </c>
      <c r="M91" s="88">
        <v>3.3899999999999997</v>
      </c>
    </row>
    <row r="92" spans="1:13" ht="22.5" hidden="1" customHeight="1" x14ac:dyDescent="0.15">
      <c r="A92" s="85" t="s">
        <v>85</v>
      </c>
      <c r="B92" s="91"/>
      <c r="C92" s="91"/>
      <c r="D92" s="91"/>
      <c r="E92" s="91"/>
      <c r="F92" s="91"/>
      <c r="G92" s="91"/>
      <c r="H92" s="88"/>
      <c r="I92" s="88"/>
      <c r="J92" s="88"/>
      <c r="K92" s="88"/>
      <c r="L92" s="88"/>
      <c r="M92" s="88"/>
    </row>
    <row r="93" spans="1:13" ht="22.5" hidden="1" customHeight="1" x14ac:dyDescent="0.15">
      <c r="A93" s="34" t="s">
        <v>80</v>
      </c>
      <c r="B93" s="91">
        <v>3.38</v>
      </c>
      <c r="C93" s="91">
        <v>3.45</v>
      </c>
      <c r="D93" s="91">
        <v>3.33</v>
      </c>
      <c r="E93" s="91">
        <v>3.24</v>
      </c>
      <c r="F93" s="91">
        <v>3.26</v>
      </c>
      <c r="G93" s="91">
        <v>3.26</v>
      </c>
      <c r="H93" s="88">
        <v>3.25</v>
      </c>
      <c r="I93" s="88">
        <v>3.29</v>
      </c>
      <c r="J93" s="88">
        <v>3.35</v>
      </c>
      <c r="K93" s="88">
        <v>3.35</v>
      </c>
      <c r="L93" s="88">
        <v>3.35</v>
      </c>
      <c r="M93" s="88">
        <v>3.36</v>
      </c>
    </row>
    <row r="94" spans="1:13" ht="22.5" hidden="1" customHeight="1" x14ac:dyDescent="0.15">
      <c r="A94" s="34" t="s">
        <v>81</v>
      </c>
      <c r="B94" s="91">
        <v>3.4129999999999998</v>
      </c>
      <c r="C94" s="91">
        <v>3.47</v>
      </c>
      <c r="D94" s="91">
        <v>3.34</v>
      </c>
      <c r="E94" s="91">
        <v>3.26</v>
      </c>
      <c r="F94" s="91">
        <v>3.28</v>
      </c>
      <c r="G94" s="91">
        <v>3.3</v>
      </c>
      <c r="H94" s="88">
        <v>3.27</v>
      </c>
      <c r="I94" s="88">
        <v>3.31</v>
      </c>
      <c r="J94" s="88">
        <v>3.37</v>
      </c>
      <c r="K94" s="88">
        <v>3.37</v>
      </c>
      <c r="L94" s="88">
        <v>3.37</v>
      </c>
      <c r="M94" s="88">
        <v>3.39</v>
      </c>
    </row>
    <row r="95" spans="1:13" ht="22.5" hidden="1" customHeight="1" x14ac:dyDescent="0.15">
      <c r="A95" s="34" t="s">
        <v>82</v>
      </c>
      <c r="B95" s="91">
        <v>3.3964999999999996</v>
      </c>
      <c r="C95" s="91">
        <v>3.46</v>
      </c>
      <c r="D95" s="91">
        <v>3.335</v>
      </c>
      <c r="E95" s="91">
        <v>3.25</v>
      </c>
      <c r="F95" s="91">
        <v>3.2699999999999996</v>
      </c>
      <c r="G95" s="91">
        <v>3.28</v>
      </c>
      <c r="H95" s="88">
        <v>3.26</v>
      </c>
      <c r="I95" s="88">
        <v>3.3</v>
      </c>
      <c r="J95" s="88">
        <v>3.3600000000000003</v>
      </c>
      <c r="K95" s="88">
        <v>3.3600000000000003</v>
      </c>
      <c r="L95" s="88">
        <v>3.3600000000000003</v>
      </c>
      <c r="M95" s="88">
        <v>3.375</v>
      </c>
    </row>
    <row r="96" spans="1:13" ht="22.5" hidden="1" customHeight="1" x14ac:dyDescent="0.15">
      <c r="A96" s="85" t="s">
        <v>86</v>
      </c>
      <c r="B96" s="91"/>
      <c r="C96" s="91"/>
      <c r="D96" s="91"/>
      <c r="E96" s="91"/>
      <c r="F96" s="91"/>
      <c r="G96" s="91"/>
      <c r="H96" s="88"/>
      <c r="I96" s="88"/>
      <c r="J96" s="88"/>
      <c r="K96" s="88"/>
      <c r="L96" s="88"/>
      <c r="M96" s="88"/>
    </row>
    <row r="97" spans="1:13" ht="22.5" hidden="1" customHeight="1" x14ac:dyDescent="0.15">
      <c r="A97" s="34" t="s">
        <v>80</v>
      </c>
      <c r="B97" s="91">
        <v>3.4246500000000006</v>
      </c>
      <c r="C97" s="91">
        <v>3.4820000000000002</v>
      </c>
      <c r="D97" s="91">
        <v>3.3985714285714286</v>
      </c>
      <c r="E97" s="91">
        <v>3.2857142857142865</v>
      </c>
      <c r="F97" s="91">
        <v>3.2999999999999989</v>
      </c>
      <c r="G97" s="91">
        <v>3.2957142857142863</v>
      </c>
      <c r="H97" s="88">
        <v>3.2701578947368413</v>
      </c>
      <c r="I97" s="88">
        <v>3.3081818181818177</v>
      </c>
      <c r="J97" s="88">
        <v>3.366190476190476</v>
      </c>
      <c r="K97" s="88">
        <v>3.366190476190476</v>
      </c>
      <c r="L97" s="88">
        <v>3.3714285714285714</v>
      </c>
      <c r="M97" s="88">
        <v>3.3727272727272721</v>
      </c>
    </row>
    <row r="98" spans="1:13" ht="22.5" hidden="1" customHeight="1" x14ac:dyDescent="0.15">
      <c r="A98" s="34" t="s">
        <v>81</v>
      </c>
      <c r="B98" s="91">
        <v>3.4456000000000002</v>
      </c>
      <c r="C98" s="91">
        <v>3.5045000000000002</v>
      </c>
      <c r="D98" s="91">
        <v>3.4214285714285717</v>
      </c>
      <c r="E98" s="91">
        <v>3.3126190476190476</v>
      </c>
      <c r="F98" s="91">
        <v>3.3245454545454547</v>
      </c>
      <c r="G98" s="91">
        <v>3.3219047619047606</v>
      </c>
      <c r="H98" s="88">
        <v>3.2911421052631575</v>
      </c>
      <c r="I98" s="88">
        <v>3.3277272727272731</v>
      </c>
      <c r="J98" s="88">
        <v>3.3857142857142852</v>
      </c>
      <c r="K98" s="88">
        <v>3.3857142857142852</v>
      </c>
      <c r="L98" s="88">
        <v>3.3933333333333344</v>
      </c>
      <c r="M98" s="88">
        <v>3.3986363636363639</v>
      </c>
    </row>
    <row r="99" spans="1:13" ht="22.5" hidden="1" customHeight="1" x14ac:dyDescent="0.15">
      <c r="A99" s="98" t="s">
        <v>82</v>
      </c>
      <c r="B99" s="91">
        <v>3.4351250000000002</v>
      </c>
      <c r="C99" s="91">
        <v>3.4932500000000002</v>
      </c>
      <c r="D99" s="91">
        <v>3.41</v>
      </c>
      <c r="E99" s="91">
        <v>3.2991666666666672</v>
      </c>
      <c r="F99" s="91">
        <v>3.3122727272727266</v>
      </c>
      <c r="G99" s="91">
        <v>3.3088095238095234</v>
      </c>
      <c r="H99" s="88">
        <v>3.2806499999999996</v>
      </c>
      <c r="I99" s="88">
        <v>3.3179545454545454</v>
      </c>
      <c r="J99" s="88">
        <v>3.3759523809523806</v>
      </c>
      <c r="K99" s="88">
        <v>3.3759523809523806</v>
      </c>
      <c r="L99" s="88">
        <v>3.3823809523809532</v>
      </c>
      <c r="M99" s="88">
        <v>3.3856818181818182</v>
      </c>
    </row>
    <row r="100" spans="1:13" s="3" customFormat="1" hidden="1" x14ac:dyDescent="0.25">
      <c r="A100" s="134"/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  <c r="L100" s="194"/>
      <c r="M100" s="194"/>
    </row>
    <row r="101" spans="1:13" ht="22.5" hidden="1" customHeight="1" x14ac:dyDescent="0.15">
      <c r="A101" s="85">
        <v>2017</v>
      </c>
      <c r="B101" s="86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13" ht="22.5" hidden="1" customHeight="1" x14ac:dyDescent="0.15">
      <c r="A102" s="85" t="s">
        <v>79</v>
      </c>
      <c r="B102" s="87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</row>
    <row r="103" spans="1:13" ht="22.5" hidden="1" customHeight="1" x14ac:dyDescent="0.15">
      <c r="A103" s="34" t="s">
        <v>80</v>
      </c>
      <c r="B103" s="91">
        <v>3.35</v>
      </c>
      <c r="C103" s="91">
        <v>3.26</v>
      </c>
      <c r="D103" s="91">
        <v>3.23</v>
      </c>
      <c r="E103" s="91">
        <v>3.23</v>
      </c>
      <c r="F103" s="91">
        <v>3.22</v>
      </c>
      <c r="G103" s="91">
        <v>3.23</v>
      </c>
      <c r="H103" s="91">
        <v>3.23</v>
      </c>
      <c r="I103" s="91">
        <v>3.22</v>
      </c>
      <c r="J103" s="91">
        <v>3.22</v>
      </c>
      <c r="K103" s="91">
        <v>3.22</v>
      </c>
      <c r="L103" s="91">
        <v>3.23</v>
      </c>
      <c r="M103" s="91">
        <v>3.23</v>
      </c>
    </row>
    <row r="104" spans="1:13" ht="22.5" hidden="1" customHeight="1" x14ac:dyDescent="0.15">
      <c r="A104" s="34" t="s">
        <v>81</v>
      </c>
      <c r="B104" s="91">
        <v>3.37</v>
      </c>
      <c r="C104" s="91">
        <v>3.28</v>
      </c>
      <c r="D104" s="91">
        <v>3.25</v>
      </c>
      <c r="E104" s="91">
        <v>3.25</v>
      </c>
      <c r="F104" s="91">
        <v>3.24</v>
      </c>
      <c r="G104" s="91">
        <v>3.25</v>
      </c>
      <c r="H104" s="91">
        <v>3.26</v>
      </c>
      <c r="I104" s="91">
        <v>3.24</v>
      </c>
      <c r="J104" s="91">
        <v>3.24</v>
      </c>
      <c r="K104" s="91">
        <v>3.23</v>
      </c>
      <c r="L104" s="91">
        <v>3.25</v>
      </c>
      <c r="M104" s="91">
        <v>3.24</v>
      </c>
    </row>
    <row r="105" spans="1:13" ht="22.5" hidden="1" customHeight="1" x14ac:dyDescent="0.15">
      <c r="A105" s="34" t="s">
        <v>82</v>
      </c>
      <c r="B105" s="91">
        <v>3.3600000000000003</v>
      </c>
      <c r="C105" s="91">
        <v>3.2699999999999996</v>
      </c>
      <c r="D105" s="91">
        <v>3.24</v>
      </c>
      <c r="E105" s="91">
        <v>3.24</v>
      </c>
      <c r="F105" s="91">
        <v>3.2300000000000004</v>
      </c>
      <c r="G105" s="91">
        <v>3.24</v>
      </c>
      <c r="H105" s="91">
        <v>3.2450000000000001</v>
      </c>
      <c r="I105" s="91">
        <v>3.2300000000000004</v>
      </c>
      <c r="J105" s="91">
        <v>3.2300000000000004</v>
      </c>
      <c r="K105" s="91">
        <v>3.2250000000000001</v>
      </c>
      <c r="L105" s="91">
        <v>3.24</v>
      </c>
      <c r="M105" s="91">
        <v>3.2350000000000003</v>
      </c>
    </row>
    <row r="106" spans="1:13" ht="22.5" hidden="1" customHeight="1" x14ac:dyDescent="0.15">
      <c r="A106" s="85" t="s">
        <v>83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</row>
    <row r="107" spans="1:13" ht="22.5" hidden="1" customHeight="1" x14ac:dyDescent="0.15">
      <c r="A107" s="34" t="s">
        <v>80</v>
      </c>
      <c r="B107" s="91">
        <v>3.2840155262004598</v>
      </c>
      <c r="C107" s="91">
        <v>3.21</v>
      </c>
      <c r="D107" s="91">
        <v>3.23</v>
      </c>
      <c r="E107" s="91">
        <v>3.22</v>
      </c>
      <c r="F107" s="91">
        <v>3.24</v>
      </c>
      <c r="G107" s="91">
        <v>3.24</v>
      </c>
      <c r="H107" s="91">
        <v>3.22</v>
      </c>
      <c r="I107" s="91">
        <v>3.22</v>
      </c>
      <c r="J107" s="91">
        <v>3.23</v>
      </c>
      <c r="K107" s="91">
        <v>3.23</v>
      </c>
      <c r="L107" s="91">
        <v>3.23</v>
      </c>
      <c r="M107" s="91">
        <v>3.23</v>
      </c>
    </row>
    <row r="108" spans="1:13" ht="22.5" hidden="1" customHeight="1" x14ac:dyDescent="0.15">
      <c r="A108" s="34" t="s">
        <v>81</v>
      </c>
      <c r="B108" s="91">
        <v>3.3155334001126899</v>
      </c>
      <c r="C108" s="91">
        <v>3.24</v>
      </c>
      <c r="D108" s="91">
        <v>3.25</v>
      </c>
      <c r="E108" s="91">
        <v>3.24</v>
      </c>
      <c r="F108" s="91">
        <v>3.26</v>
      </c>
      <c r="G108" s="91">
        <v>3.25</v>
      </c>
      <c r="H108" s="91">
        <v>3.24</v>
      </c>
      <c r="I108" s="91">
        <v>3.25</v>
      </c>
      <c r="J108" s="91">
        <v>3.24</v>
      </c>
      <c r="K108" s="91">
        <v>3.25</v>
      </c>
      <c r="L108" s="91">
        <v>3.24</v>
      </c>
      <c r="M108" s="91">
        <v>3.24</v>
      </c>
    </row>
    <row r="109" spans="1:13" ht="22.5" hidden="1" customHeight="1" x14ac:dyDescent="0.15">
      <c r="A109" s="34" t="s">
        <v>82</v>
      </c>
      <c r="B109" s="91">
        <v>3.2997744631565746</v>
      </c>
      <c r="C109" s="91">
        <v>3.2250000000000001</v>
      </c>
      <c r="D109" s="91">
        <v>3.24</v>
      </c>
      <c r="E109" s="91">
        <v>3.2300000000000004</v>
      </c>
      <c r="F109" s="91">
        <v>3.25</v>
      </c>
      <c r="G109" s="91">
        <v>3.2450000000000001</v>
      </c>
      <c r="H109" s="91">
        <v>3.2300000000000004</v>
      </c>
      <c r="I109" s="91">
        <v>3.2350000000000003</v>
      </c>
      <c r="J109" s="91">
        <v>3.2350000000000003</v>
      </c>
      <c r="K109" s="91">
        <v>3.24</v>
      </c>
      <c r="L109" s="91">
        <v>3.2350000000000003</v>
      </c>
      <c r="M109" s="91">
        <v>3.2350000000000003</v>
      </c>
    </row>
    <row r="110" spans="1:13" ht="22.5" hidden="1" customHeight="1" x14ac:dyDescent="0.15">
      <c r="A110" s="85" t="s">
        <v>84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</row>
    <row r="111" spans="1:13" ht="22.5" hidden="1" customHeight="1" x14ac:dyDescent="0.15">
      <c r="A111" s="34" t="s">
        <v>80</v>
      </c>
      <c r="B111" s="91">
        <v>3.36</v>
      </c>
      <c r="C111" s="91">
        <v>3.26</v>
      </c>
      <c r="D111" s="91">
        <v>3.27</v>
      </c>
      <c r="E111" s="91">
        <v>3.23</v>
      </c>
      <c r="F111" s="91">
        <v>3.25</v>
      </c>
      <c r="G111" s="91">
        <v>3.26</v>
      </c>
      <c r="H111" s="91">
        <v>3.25</v>
      </c>
      <c r="I111" s="91">
        <v>3.23</v>
      </c>
      <c r="J111" s="91">
        <v>3.23</v>
      </c>
      <c r="K111" s="91">
        <v>3.24</v>
      </c>
      <c r="L111" s="91">
        <v>3.238</v>
      </c>
      <c r="M111" s="91">
        <v>3.24</v>
      </c>
    </row>
    <row r="112" spans="1:13" ht="22.5" hidden="1" customHeight="1" x14ac:dyDescent="0.15">
      <c r="A112" s="34" t="s">
        <v>81</v>
      </c>
      <c r="B112" s="91">
        <v>3.3849999999999998</v>
      </c>
      <c r="C112" s="91">
        <v>3.28</v>
      </c>
      <c r="D112" s="91">
        <v>3.29</v>
      </c>
      <c r="E112" s="91">
        <v>3.25</v>
      </c>
      <c r="F112" s="91">
        <v>3.27</v>
      </c>
      <c r="G112" s="91">
        <v>3.27</v>
      </c>
      <c r="H112" s="91">
        <v>3.26</v>
      </c>
      <c r="I112" s="91">
        <v>3.25</v>
      </c>
      <c r="J112" s="91">
        <v>3.24</v>
      </c>
      <c r="K112" s="91">
        <v>3.26</v>
      </c>
      <c r="L112" s="91">
        <v>3.25</v>
      </c>
      <c r="M112" s="91">
        <v>3.28</v>
      </c>
    </row>
    <row r="113" spans="1:13" ht="22.5" hidden="1" customHeight="1" x14ac:dyDescent="0.15">
      <c r="A113" s="34" t="s">
        <v>82</v>
      </c>
      <c r="B113" s="91">
        <v>3.3724999999999996</v>
      </c>
      <c r="C113" s="91">
        <v>3.2699999999999996</v>
      </c>
      <c r="D113" s="91">
        <v>3.2800000000000002</v>
      </c>
      <c r="E113" s="91">
        <v>3.24</v>
      </c>
      <c r="F113" s="91">
        <v>3.26</v>
      </c>
      <c r="G113" s="91">
        <v>3.2649999999999997</v>
      </c>
      <c r="H113" s="91">
        <v>3.2549999999999999</v>
      </c>
      <c r="I113" s="91">
        <v>3.24</v>
      </c>
      <c r="J113" s="91">
        <v>3.2350000000000003</v>
      </c>
      <c r="K113" s="91">
        <v>3.25</v>
      </c>
      <c r="L113" s="91">
        <v>3.2439999999999998</v>
      </c>
      <c r="M113" s="91">
        <v>3.26</v>
      </c>
    </row>
    <row r="114" spans="1:13" ht="22.5" hidden="1" customHeight="1" x14ac:dyDescent="0.15">
      <c r="A114" s="85" t="s">
        <v>85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</row>
    <row r="115" spans="1:13" ht="22.5" hidden="1" customHeight="1" x14ac:dyDescent="0.15">
      <c r="A115" s="34" t="s">
        <v>80</v>
      </c>
      <c r="B115" s="91">
        <v>3.28</v>
      </c>
      <c r="C115" s="91">
        <v>3.21</v>
      </c>
      <c r="D115" s="91">
        <v>3.23</v>
      </c>
      <c r="E115" s="91">
        <v>3.22</v>
      </c>
      <c r="F115" s="91">
        <v>3.21</v>
      </c>
      <c r="G115" s="91">
        <v>3.23</v>
      </c>
      <c r="H115" s="91">
        <v>3.22</v>
      </c>
      <c r="I115" s="91">
        <v>3.21</v>
      </c>
      <c r="J115" s="91">
        <v>3.2</v>
      </c>
      <c r="K115" s="91">
        <v>3.22</v>
      </c>
      <c r="L115" s="91">
        <v>3.21</v>
      </c>
      <c r="M115" s="91">
        <v>3.21</v>
      </c>
    </row>
    <row r="116" spans="1:13" ht="22.5" hidden="1" customHeight="1" x14ac:dyDescent="0.15">
      <c r="A116" s="34" t="s">
        <v>81</v>
      </c>
      <c r="B116" s="91">
        <v>3.3</v>
      </c>
      <c r="C116" s="91">
        <v>3.24</v>
      </c>
      <c r="D116" s="91">
        <v>3.25</v>
      </c>
      <c r="E116" s="91">
        <v>3.24</v>
      </c>
      <c r="F116" s="91">
        <v>3.24</v>
      </c>
      <c r="G116" s="91">
        <v>3.25</v>
      </c>
      <c r="H116" s="91">
        <v>3.24</v>
      </c>
      <c r="I116" s="91">
        <v>3.24</v>
      </c>
      <c r="J116" s="91">
        <v>3.23</v>
      </c>
      <c r="K116" s="91">
        <v>3.23</v>
      </c>
      <c r="L116" s="91">
        <v>3.23</v>
      </c>
      <c r="M116" s="91">
        <v>3.22</v>
      </c>
    </row>
    <row r="117" spans="1:13" ht="22.5" hidden="1" customHeight="1" x14ac:dyDescent="0.15">
      <c r="A117" s="34" t="s">
        <v>82</v>
      </c>
      <c r="B117" s="91">
        <v>3.29</v>
      </c>
      <c r="C117" s="91">
        <v>3.2250000000000001</v>
      </c>
      <c r="D117" s="91">
        <v>3.24</v>
      </c>
      <c r="E117" s="91">
        <v>3.2300000000000004</v>
      </c>
      <c r="F117" s="91">
        <v>3.2250000000000001</v>
      </c>
      <c r="G117" s="91">
        <v>3.24</v>
      </c>
      <c r="H117" s="91">
        <v>3.2300000000000004</v>
      </c>
      <c r="I117" s="91">
        <v>3.2250000000000001</v>
      </c>
      <c r="J117" s="91">
        <v>3.2149999999999999</v>
      </c>
      <c r="K117" s="91">
        <v>3.2250000000000001</v>
      </c>
      <c r="L117" s="91">
        <v>3.2199999999999998</v>
      </c>
      <c r="M117" s="91">
        <v>3.2149999999999999</v>
      </c>
    </row>
    <row r="118" spans="1:13" ht="22.5" hidden="1" customHeight="1" x14ac:dyDescent="0.15">
      <c r="A118" s="85" t="s">
        <v>86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</row>
    <row r="119" spans="1:13" ht="22.5" hidden="1" customHeight="1" x14ac:dyDescent="0.15">
      <c r="A119" s="34" t="s">
        <v>80</v>
      </c>
      <c r="B119" s="91">
        <v>3.3320007057363843</v>
      </c>
      <c r="C119" s="91">
        <v>3.2415789473684211</v>
      </c>
      <c r="D119" s="91">
        <v>3.2426086956521738</v>
      </c>
      <c r="E119" s="91">
        <v>3.2205555555555545</v>
      </c>
      <c r="F119" s="91">
        <v>3.2373913043478266</v>
      </c>
      <c r="G119" s="91">
        <v>3.2440000000000007</v>
      </c>
      <c r="H119" s="91">
        <v>3.2273684210526308</v>
      </c>
      <c r="I119" s="91">
        <v>3.2245454545454537</v>
      </c>
      <c r="J119" s="91">
        <v>3.2190476190476187</v>
      </c>
      <c r="K119" s="91">
        <v>3.2299999999999995</v>
      </c>
      <c r="L119" s="91">
        <v>3.2286956521739127</v>
      </c>
      <c r="M119" s="91">
        <v>3.2285714285714286</v>
      </c>
    </row>
    <row r="120" spans="1:13" ht="22.5" hidden="1" customHeight="1" x14ac:dyDescent="0.15">
      <c r="A120" s="34" t="s">
        <v>81</v>
      </c>
      <c r="B120" s="91">
        <v>3.3563878818233035</v>
      </c>
      <c r="C120" s="91">
        <v>3.2642105263157899</v>
      </c>
      <c r="D120" s="91">
        <v>3.2639130434782611</v>
      </c>
      <c r="E120" s="91">
        <v>3.2405555555555572</v>
      </c>
      <c r="F120" s="91">
        <v>3.2586956521739125</v>
      </c>
      <c r="G120" s="91">
        <v>3.2635000000000005</v>
      </c>
      <c r="H120" s="91">
        <v>3.2521052631578948</v>
      </c>
      <c r="I120" s="91">
        <v>3.246818181818182</v>
      </c>
      <c r="J120" s="91">
        <v>3.2376190476190478</v>
      </c>
      <c r="K120" s="91">
        <v>3.243913043478261</v>
      </c>
      <c r="L120" s="91">
        <v>3.2408695652173916</v>
      </c>
      <c r="M120" s="91">
        <v>3.244761904761905</v>
      </c>
    </row>
    <row r="121" spans="1:13" ht="5.0999999999999996" customHeight="1" x14ac:dyDescent="0.15">
      <c r="A121" s="34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</row>
    <row r="122" spans="1:13" ht="10.5" customHeight="1" x14ac:dyDescent="0.15">
      <c r="A122" s="85">
        <v>2018</v>
      </c>
      <c r="B122" s="86"/>
      <c r="C122" s="11"/>
      <c r="D122" s="11"/>
      <c r="E122" s="11"/>
      <c r="F122" s="11"/>
      <c r="G122" s="11"/>
      <c r="H122" s="91"/>
      <c r="I122" s="91"/>
      <c r="J122" s="91"/>
      <c r="K122" s="91"/>
      <c r="L122" s="91"/>
      <c r="M122" s="91"/>
    </row>
    <row r="123" spans="1:13" ht="9.75" customHeight="1" x14ac:dyDescent="0.15">
      <c r="A123" s="85" t="s">
        <v>79</v>
      </c>
      <c r="B123" s="91"/>
      <c r="C123" s="88"/>
      <c r="D123" s="88"/>
      <c r="E123" s="88"/>
      <c r="F123" s="88"/>
      <c r="G123" s="88"/>
      <c r="H123" s="91"/>
      <c r="I123" s="91"/>
      <c r="J123" s="91"/>
      <c r="K123" s="91"/>
      <c r="L123" s="91"/>
      <c r="M123" s="91"/>
    </row>
    <row r="124" spans="1:13" ht="9.75" customHeight="1" x14ac:dyDescent="0.15">
      <c r="A124" s="34" t="s">
        <v>80</v>
      </c>
      <c r="B124" s="91">
        <v>3.2</v>
      </c>
      <c r="C124" s="91">
        <v>3.2</v>
      </c>
      <c r="D124" s="91">
        <v>3.22</v>
      </c>
      <c r="E124" s="91">
        <v>3.23</v>
      </c>
      <c r="F124" s="91">
        <v>3.24</v>
      </c>
      <c r="G124" s="91">
        <v>3.23</v>
      </c>
      <c r="H124" s="91">
        <v>3.25</v>
      </c>
      <c r="I124" s="91">
        <v>3.24</v>
      </c>
      <c r="J124" s="91">
        <v>3.27</v>
      </c>
      <c r="K124" s="91">
        <v>3.27</v>
      </c>
      <c r="L124" s="91">
        <v>3.32</v>
      </c>
      <c r="M124" s="91">
        <v>3.35</v>
      </c>
    </row>
    <row r="125" spans="1:13" ht="9.75" customHeight="1" x14ac:dyDescent="0.15">
      <c r="A125" s="34" t="s">
        <v>81</v>
      </c>
      <c r="B125" s="91">
        <v>3.23</v>
      </c>
      <c r="C125" s="91">
        <v>3.22</v>
      </c>
      <c r="D125" s="91">
        <v>3.25</v>
      </c>
      <c r="E125" s="91">
        <v>0.24</v>
      </c>
      <c r="F125" s="91">
        <v>3.25</v>
      </c>
      <c r="G125" s="91">
        <v>3.25</v>
      </c>
      <c r="H125" s="91">
        <v>3.27</v>
      </c>
      <c r="I125" s="91">
        <v>3.26</v>
      </c>
      <c r="J125" s="91">
        <v>3.29</v>
      </c>
      <c r="K125" s="91">
        <v>3.3</v>
      </c>
      <c r="L125" s="91">
        <v>3.35</v>
      </c>
      <c r="M125" s="91">
        <v>3.35</v>
      </c>
    </row>
    <row r="126" spans="1:13" ht="9.75" customHeight="1" x14ac:dyDescent="0.15">
      <c r="A126" s="34" t="s">
        <v>82</v>
      </c>
      <c r="B126" s="91">
        <v>3.21</v>
      </c>
      <c r="C126" s="91">
        <v>3.21</v>
      </c>
      <c r="D126" s="91">
        <v>3.2349999999999999</v>
      </c>
      <c r="E126" s="91">
        <v>3.2349999999999999</v>
      </c>
      <c r="F126" s="91">
        <v>3.2450000000000001</v>
      </c>
      <c r="G126" s="91">
        <v>3.24</v>
      </c>
      <c r="H126" s="91">
        <v>3.26</v>
      </c>
      <c r="I126" s="91">
        <v>3.25</v>
      </c>
      <c r="J126" s="91">
        <v>3.28</v>
      </c>
      <c r="K126" s="91">
        <v>3.2850000000000001</v>
      </c>
      <c r="L126" s="91">
        <v>3.335</v>
      </c>
      <c r="M126" s="91">
        <v>3.35</v>
      </c>
    </row>
    <row r="127" spans="1:13" ht="9.75" customHeight="1" x14ac:dyDescent="0.15">
      <c r="A127" s="85" t="s">
        <v>83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</row>
    <row r="128" spans="1:13" ht="9.75" customHeight="1" x14ac:dyDescent="0.15">
      <c r="A128" s="34" t="s">
        <v>80</v>
      </c>
      <c r="B128" s="91">
        <v>3.2</v>
      </c>
      <c r="C128" s="91">
        <v>3.22</v>
      </c>
      <c r="D128" s="91">
        <v>3.23</v>
      </c>
      <c r="E128" s="91">
        <v>3.23</v>
      </c>
      <c r="F128" s="91">
        <v>3.27</v>
      </c>
      <c r="G128" s="91">
        <v>3.24</v>
      </c>
      <c r="H128" s="91">
        <v>3.25</v>
      </c>
      <c r="I128" s="91">
        <v>3.26</v>
      </c>
      <c r="J128" s="91">
        <v>3.27</v>
      </c>
      <c r="K128" s="91">
        <v>3.32</v>
      </c>
      <c r="L128" s="91">
        <v>3.36</v>
      </c>
      <c r="M128" s="91">
        <v>3.32</v>
      </c>
    </row>
    <row r="129" spans="1:13" ht="9.75" customHeight="1" x14ac:dyDescent="0.15">
      <c r="A129" s="34" t="s">
        <v>81</v>
      </c>
      <c r="B129" s="91">
        <v>3.22</v>
      </c>
      <c r="C129" s="91">
        <v>3.25</v>
      </c>
      <c r="D129" s="91">
        <v>3.25</v>
      </c>
      <c r="E129" s="91">
        <v>3.24</v>
      </c>
      <c r="F129" s="91">
        <v>3.28</v>
      </c>
      <c r="G129" s="91">
        <v>3.26</v>
      </c>
      <c r="H129" s="91">
        <v>3.27</v>
      </c>
      <c r="I129" s="91">
        <v>3.28</v>
      </c>
      <c r="J129" s="91">
        <v>3.3</v>
      </c>
      <c r="K129" s="91">
        <v>3.35</v>
      </c>
      <c r="L129" s="91">
        <v>3.39</v>
      </c>
      <c r="M129" s="91">
        <v>3.36</v>
      </c>
    </row>
    <row r="130" spans="1:13" ht="9.75" customHeight="1" x14ac:dyDescent="0.15">
      <c r="A130" s="34" t="s">
        <v>82</v>
      </c>
      <c r="B130" s="91">
        <v>3.21</v>
      </c>
      <c r="C130" s="91">
        <v>3.2349999999999999</v>
      </c>
      <c r="D130" s="91">
        <v>3.24</v>
      </c>
      <c r="E130" s="91">
        <v>3.2349999999999999</v>
      </c>
      <c r="F130" s="91">
        <v>3.2749999999999999</v>
      </c>
      <c r="G130" s="91">
        <v>3.2450000000000001</v>
      </c>
      <c r="H130" s="91">
        <v>3.26</v>
      </c>
      <c r="I130" s="91">
        <v>3.27</v>
      </c>
      <c r="J130" s="91">
        <v>3.2850000000000001</v>
      </c>
      <c r="K130" s="91">
        <v>3.335</v>
      </c>
      <c r="L130" s="91">
        <v>3.375</v>
      </c>
      <c r="M130" s="91">
        <v>3.34</v>
      </c>
    </row>
    <row r="131" spans="1:13" ht="9.75" customHeight="1" x14ac:dyDescent="0.15">
      <c r="A131" s="85" t="s">
        <v>84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</row>
    <row r="132" spans="1:13" ht="9.75" customHeight="1" x14ac:dyDescent="0.15">
      <c r="A132" s="34" t="s">
        <v>80</v>
      </c>
      <c r="B132" s="91">
        <v>3.2</v>
      </c>
      <c r="C132" s="91">
        <v>3.24</v>
      </c>
      <c r="D132" s="91">
        <v>3.24</v>
      </c>
      <c r="E132" s="91">
        <v>3.23</v>
      </c>
      <c r="F132" s="91">
        <v>3.2719999999999998</v>
      </c>
      <c r="G132" s="91">
        <v>3.26</v>
      </c>
      <c r="H132" s="91">
        <v>3.26</v>
      </c>
      <c r="I132" s="91">
        <v>3.27</v>
      </c>
      <c r="J132" s="91">
        <v>3.29</v>
      </c>
      <c r="K132" s="91">
        <v>3.32</v>
      </c>
      <c r="L132" s="91">
        <v>3.36</v>
      </c>
      <c r="M132" s="91">
        <v>3.35</v>
      </c>
    </row>
    <row r="133" spans="1:13" ht="9.75" customHeight="1" x14ac:dyDescent="0.15">
      <c r="A133" s="34" t="s">
        <v>81</v>
      </c>
      <c r="B133" s="91">
        <v>3.23</v>
      </c>
      <c r="C133" s="91">
        <v>3.25</v>
      </c>
      <c r="D133" s="91">
        <v>3.27</v>
      </c>
      <c r="E133" s="91">
        <v>3.25</v>
      </c>
      <c r="F133" s="91">
        <v>3.2839999999999998</v>
      </c>
      <c r="G133" s="91">
        <v>3.27</v>
      </c>
      <c r="H133" s="91">
        <v>3.28</v>
      </c>
      <c r="I133" s="91">
        <v>3.3</v>
      </c>
      <c r="J133" s="91">
        <v>3.32</v>
      </c>
      <c r="K133" s="91">
        <v>3.35</v>
      </c>
      <c r="L133" s="91">
        <v>3.39</v>
      </c>
      <c r="M133" s="91">
        <v>3.38</v>
      </c>
    </row>
    <row r="134" spans="1:13" ht="9.75" customHeight="1" x14ac:dyDescent="0.15">
      <c r="A134" s="34" t="s">
        <v>82</v>
      </c>
      <c r="B134" s="91">
        <v>3.2149999999999999</v>
      </c>
      <c r="C134" s="91">
        <v>3.2450000000000001</v>
      </c>
      <c r="D134" s="91">
        <v>3.2549999999999999</v>
      </c>
      <c r="E134" s="91">
        <v>3.24</v>
      </c>
      <c r="F134" s="91">
        <v>3.278</v>
      </c>
      <c r="G134" s="91">
        <v>3.2649999999999997</v>
      </c>
      <c r="H134" s="91">
        <v>3.27</v>
      </c>
      <c r="I134" s="91">
        <v>3.2850000000000001</v>
      </c>
      <c r="J134" s="91">
        <v>3.3050000000000002</v>
      </c>
      <c r="K134" s="91">
        <v>3.335</v>
      </c>
      <c r="L134" s="91">
        <v>3.375</v>
      </c>
      <c r="M134" s="91">
        <v>3.3650000000000002</v>
      </c>
    </row>
    <row r="135" spans="1:13" ht="9.75" customHeight="1" x14ac:dyDescent="0.15">
      <c r="A135" s="85" t="s">
        <v>85</v>
      </c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</row>
    <row r="136" spans="1:13" ht="9.75" customHeight="1" x14ac:dyDescent="0.15">
      <c r="A136" s="34" t="s">
        <v>80</v>
      </c>
      <c r="B136" s="91">
        <v>3.18</v>
      </c>
      <c r="C136" s="91">
        <v>3.2</v>
      </c>
      <c r="D136" s="91">
        <v>3.21</v>
      </c>
      <c r="E136" s="91">
        <v>3.19</v>
      </c>
      <c r="F136" s="91">
        <v>3.22</v>
      </c>
      <c r="G136" s="91">
        <v>3.23</v>
      </c>
      <c r="H136" s="91">
        <v>3.25</v>
      </c>
      <c r="I136" s="91">
        <v>3.24</v>
      </c>
      <c r="J136" s="91">
        <v>3.27</v>
      </c>
      <c r="K136" s="91">
        <v>3.27</v>
      </c>
      <c r="L136" s="91">
        <v>3.32</v>
      </c>
      <c r="M136" s="91">
        <v>3.31</v>
      </c>
    </row>
    <row r="137" spans="1:13" ht="9.75" customHeight="1" x14ac:dyDescent="0.15">
      <c r="A137" s="34" t="s">
        <v>81</v>
      </c>
      <c r="B137" s="91">
        <v>3.21</v>
      </c>
      <c r="C137" s="91">
        <v>3.21</v>
      </c>
      <c r="D137" s="91">
        <v>3.24</v>
      </c>
      <c r="E137" s="91">
        <v>3.21</v>
      </c>
      <c r="F137" s="91">
        <v>3.24</v>
      </c>
      <c r="G137" s="91">
        <v>3.25</v>
      </c>
      <c r="H137" s="91">
        <v>3.27</v>
      </c>
      <c r="I137" s="91">
        <v>3.26</v>
      </c>
      <c r="J137" s="91">
        <v>3.29</v>
      </c>
      <c r="K137" s="91">
        <v>3.3</v>
      </c>
      <c r="L137" s="91">
        <v>3.35</v>
      </c>
      <c r="M137" s="91">
        <v>3.34</v>
      </c>
    </row>
    <row r="138" spans="1:13" ht="9.75" customHeight="1" x14ac:dyDescent="0.15">
      <c r="A138" s="34" t="s">
        <v>82</v>
      </c>
      <c r="B138" s="91">
        <v>3.1949999999999998</v>
      </c>
      <c r="C138" s="91">
        <v>3.2050000000000001</v>
      </c>
      <c r="D138" s="91">
        <v>3.2250000000000001</v>
      </c>
      <c r="E138" s="91">
        <v>3.2</v>
      </c>
      <c r="F138" s="91">
        <v>3.2250000000000001</v>
      </c>
      <c r="G138" s="91">
        <v>3.24</v>
      </c>
      <c r="H138" s="91">
        <v>3.26</v>
      </c>
      <c r="I138" s="91">
        <v>3.25</v>
      </c>
      <c r="J138" s="91">
        <v>3.28</v>
      </c>
      <c r="K138" s="91">
        <v>3.2850000000000001</v>
      </c>
      <c r="L138" s="91">
        <v>3.335</v>
      </c>
      <c r="M138" s="91">
        <v>3.3250000000000002</v>
      </c>
    </row>
    <row r="139" spans="1:13" ht="9.75" customHeight="1" x14ac:dyDescent="0.15">
      <c r="A139" s="85" t="s">
        <v>86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</row>
    <row r="140" spans="1:13" ht="9.75" customHeight="1" x14ac:dyDescent="0.15">
      <c r="A140" s="34" t="s">
        <v>80</v>
      </c>
      <c r="B140" s="91">
        <v>3.1960000000000002</v>
      </c>
      <c r="C140" s="91">
        <v>3.2130000000000001</v>
      </c>
      <c r="D140" s="91">
        <v>3.2250000000000001</v>
      </c>
      <c r="E140" s="91">
        <v>3.2149999999999999</v>
      </c>
      <c r="F140" s="91">
        <v>3.2469999999999999</v>
      </c>
      <c r="G140" s="91">
        <v>3.2440000000000007</v>
      </c>
      <c r="H140" s="91">
        <v>3.2549999999999999</v>
      </c>
      <c r="I140" s="91">
        <v>3.2530000000000001</v>
      </c>
      <c r="J140" s="91">
        <v>3.2759999999999998</v>
      </c>
      <c r="K140" s="91">
        <v>3.2839999999999998</v>
      </c>
      <c r="L140" s="91">
        <v>3.3413000000000013</v>
      </c>
      <c r="M140" s="91">
        <v>3.3311111111111109</v>
      </c>
    </row>
    <row r="141" spans="1:13" ht="9.75" customHeight="1" x14ac:dyDescent="0.15">
      <c r="A141" s="34" t="s">
        <v>81</v>
      </c>
      <c r="B141" s="91">
        <v>3.2250000000000001</v>
      </c>
      <c r="C141" s="91">
        <v>3.2410000000000001</v>
      </c>
      <c r="D141" s="91">
        <v>3.254</v>
      </c>
      <c r="E141" s="91">
        <v>3.2290000000000001</v>
      </c>
      <c r="F141" s="91">
        <v>3.2629999999999999</v>
      </c>
      <c r="G141" s="91">
        <v>3.2635000000000005</v>
      </c>
      <c r="H141" s="91">
        <v>3.274</v>
      </c>
      <c r="I141" s="91">
        <v>3.2789999999999999</v>
      </c>
      <c r="J141" s="91">
        <v>3.3039999999999998</v>
      </c>
      <c r="K141" s="91">
        <v>3.3130000000000002</v>
      </c>
      <c r="L141" s="91">
        <v>3.3702999999999994</v>
      </c>
      <c r="M141" s="91">
        <v>3.3585555555555562</v>
      </c>
    </row>
    <row r="142" spans="1:13" ht="9.75" customHeight="1" x14ac:dyDescent="0.15">
      <c r="A142" s="98" t="s">
        <v>82</v>
      </c>
      <c r="B142" s="91">
        <v>3.21</v>
      </c>
      <c r="C142" s="91">
        <v>3.2269999999999999</v>
      </c>
      <c r="D142" s="91">
        <v>3.2389999999999999</v>
      </c>
      <c r="E142" s="91">
        <v>3.222</v>
      </c>
      <c r="F142" s="91">
        <v>3.2549999999999999</v>
      </c>
      <c r="G142" s="91">
        <v>3.2537500000000006</v>
      </c>
      <c r="H142" s="91">
        <v>3.2639999999999998</v>
      </c>
      <c r="I142" s="91">
        <v>3.266</v>
      </c>
      <c r="J142" s="91">
        <v>3.29</v>
      </c>
      <c r="K142" s="91">
        <v>3.2989999999999999</v>
      </c>
      <c r="L142" s="91">
        <v>3.3558000000000003</v>
      </c>
      <c r="M142" s="91">
        <v>3.3448333333333338</v>
      </c>
    </row>
    <row r="143" spans="1:13" ht="6.95" customHeight="1" x14ac:dyDescent="0.15">
      <c r="A143" s="98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</row>
    <row r="144" spans="1:13" ht="9.6" customHeight="1" x14ac:dyDescent="0.15">
      <c r="A144" s="85">
        <v>2019</v>
      </c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</row>
    <row r="145" spans="1:13" ht="9.6" customHeight="1" x14ac:dyDescent="0.15">
      <c r="A145" s="85" t="s">
        <v>79</v>
      </c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</row>
    <row r="146" spans="1:13" ht="9.6" customHeight="1" x14ac:dyDescent="0.15">
      <c r="A146" s="34" t="s">
        <v>80</v>
      </c>
      <c r="B146" s="91">
        <v>3.32</v>
      </c>
      <c r="C146" s="91">
        <v>3.31</v>
      </c>
      <c r="D146" s="91">
        <v>3.28</v>
      </c>
      <c r="E146" s="91">
        <v>3.28</v>
      </c>
      <c r="F146" s="91">
        <v>3.28</v>
      </c>
      <c r="G146" s="91">
        <v>3.33</v>
      </c>
      <c r="H146" s="91">
        <v>3.28</v>
      </c>
      <c r="I146" s="91">
        <v>3.28</v>
      </c>
      <c r="J146" s="91">
        <v>3.34</v>
      </c>
      <c r="K146" s="91">
        <v>3.35</v>
      </c>
      <c r="L146" s="91">
        <v>3.31</v>
      </c>
      <c r="M146" s="91">
        <v>3.36</v>
      </c>
    </row>
    <row r="147" spans="1:13" ht="9.6" customHeight="1" x14ac:dyDescent="0.15">
      <c r="A147" s="34" t="s">
        <v>81</v>
      </c>
      <c r="B147" s="91">
        <v>3.34</v>
      </c>
      <c r="C147" s="91">
        <v>3.3</v>
      </c>
      <c r="D147" s="91">
        <v>3.3</v>
      </c>
      <c r="E147" s="91">
        <v>3.3</v>
      </c>
      <c r="F147" s="91">
        <v>3.3</v>
      </c>
      <c r="G147" s="91">
        <v>3.35</v>
      </c>
      <c r="H147" s="91">
        <v>3.3</v>
      </c>
      <c r="I147" s="91">
        <v>3.3</v>
      </c>
      <c r="J147" s="91">
        <v>3.36</v>
      </c>
      <c r="K147" s="91">
        <v>3.37</v>
      </c>
      <c r="L147" s="91">
        <v>3.33</v>
      </c>
      <c r="M147" s="91">
        <v>3.38</v>
      </c>
    </row>
    <row r="148" spans="1:13" ht="9.6" customHeight="1" x14ac:dyDescent="0.15">
      <c r="A148" s="34" t="s">
        <v>82</v>
      </c>
      <c r="B148" s="91">
        <v>3.33</v>
      </c>
      <c r="C148" s="91">
        <v>3.3049999999999997</v>
      </c>
      <c r="D148" s="91">
        <v>3.29</v>
      </c>
      <c r="E148" s="91">
        <v>3.29</v>
      </c>
      <c r="F148" s="91">
        <v>3.29</v>
      </c>
      <c r="G148" s="91">
        <v>3.34</v>
      </c>
      <c r="H148" s="91">
        <v>3.29</v>
      </c>
      <c r="I148" s="91">
        <v>3.29</v>
      </c>
      <c r="J148" s="91">
        <v>3.3499999999999996</v>
      </c>
      <c r="K148" s="91">
        <v>3.3600000000000003</v>
      </c>
      <c r="L148" s="91">
        <v>3.3200000000000003</v>
      </c>
      <c r="M148" s="91">
        <v>3.37</v>
      </c>
    </row>
    <row r="149" spans="1:13" ht="9.6" customHeight="1" x14ac:dyDescent="0.15">
      <c r="A149" s="85" t="s">
        <v>83</v>
      </c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</row>
    <row r="150" spans="1:13" ht="9.6" customHeight="1" x14ac:dyDescent="0.15">
      <c r="A150" s="34" t="s">
        <v>80</v>
      </c>
      <c r="B150" s="91">
        <v>3.3170000000000002</v>
      </c>
      <c r="C150" s="91">
        <v>3.28</v>
      </c>
      <c r="D150" s="91">
        <v>3.29</v>
      </c>
      <c r="E150" s="91">
        <v>3.28</v>
      </c>
      <c r="F150" s="91">
        <v>3.33</v>
      </c>
      <c r="G150" s="91">
        <v>3.28</v>
      </c>
      <c r="H150" s="91">
        <v>3.27</v>
      </c>
      <c r="I150" s="91">
        <v>3.35</v>
      </c>
      <c r="J150" s="91">
        <v>3.34</v>
      </c>
      <c r="K150" s="91">
        <v>3.31</v>
      </c>
      <c r="L150" s="91">
        <v>3.375</v>
      </c>
      <c r="M150" s="91">
        <v>3.3</v>
      </c>
    </row>
    <row r="151" spans="1:13" ht="9.6" customHeight="1" x14ac:dyDescent="0.15">
      <c r="A151" s="34" t="s">
        <v>81</v>
      </c>
      <c r="B151" s="91">
        <v>3.3370000000000002</v>
      </c>
      <c r="C151" s="91">
        <v>3.3</v>
      </c>
      <c r="D151" s="91">
        <v>3.31</v>
      </c>
      <c r="E151" s="91">
        <v>3.3</v>
      </c>
      <c r="F151" s="91">
        <v>3.35</v>
      </c>
      <c r="G151" s="91">
        <v>3.3</v>
      </c>
      <c r="H151" s="91">
        <v>3.2850000000000001</v>
      </c>
      <c r="I151" s="91">
        <v>3.37</v>
      </c>
      <c r="J151" s="91">
        <v>3.36</v>
      </c>
      <c r="K151" s="91">
        <v>3.33</v>
      </c>
      <c r="L151" s="91">
        <v>3.39</v>
      </c>
      <c r="M151" s="91">
        <v>3.31</v>
      </c>
    </row>
    <row r="152" spans="1:13" ht="9.6" customHeight="1" x14ac:dyDescent="0.15">
      <c r="A152" s="34" t="s">
        <v>82</v>
      </c>
      <c r="B152" s="91">
        <v>3.327</v>
      </c>
      <c r="C152" s="91">
        <v>3.29</v>
      </c>
      <c r="D152" s="91">
        <v>3.3</v>
      </c>
      <c r="E152" s="91">
        <v>3.29</v>
      </c>
      <c r="F152" s="91">
        <v>3.34</v>
      </c>
      <c r="G152" s="91">
        <v>3.29</v>
      </c>
      <c r="H152" s="91">
        <v>3.2774999999999999</v>
      </c>
      <c r="I152" s="91">
        <v>3.3600000000000003</v>
      </c>
      <c r="J152" s="91">
        <v>3.3499999999999996</v>
      </c>
      <c r="K152" s="91">
        <v>3.3200000000000003</v>
      </c>
      <c r="L152" s="91">
        <v>3.3825000000000003</v>
      </c>
      <c r="M152" s="91">
        <v>3.3049999999999997</v>
      </c>
    </row>
    <row r="153" spans="1:13" ht="9.6" customHeight="1" x14ac:dyDescent="0.15">
      <c r="A153" s="85" t="s">
        <v>84</v>
      </c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</row>
    <row r="154" spans="1:13" ht="9.6" customHeight="1" x14ac:dyDescent="0.15">
      <c r="A154" s="34" t="s">
        <v>80</v>
      </c>
      <c r="B154" s="91">
        <v>3.33</v>
      </c>
      <c r="C154" s="91">
        <v>3.3119999999999998</v>
      </c>
      <c r="D154" s="91">
        <v>3.29</v>
      </c>
      <c r="E154" s="91">
        <v>3.29</v>
      </c>
      <c r="F154" s="91">
        <v>3.33</v>
      </c>
      <c r="G154" s="91">
        <v>3.33</v>
      </c>
      <c r="H154" s="91">
        <v>3.28</v>
      </c>
      <c r="I154" s="91">
        <v>3.35</v>
      </c>
      <c r="J154" s="91">
        <v>3.36</v>
      </c>
      <c r="K154" s="91">
        <v>3.35</v>
      </c>
      <c r="L154" s="91">
        <v>3.375</v>
      </c>
      <c r="M154" s="91">
        <v>3.36</v>
      </c>
    </row>
    <row r="155" spans="1:13" ht="9.6" customHeight="1" x14ac:dyDescent="0.15">
      <c r="A155" s="34" t="s">
        <v>81</v>
      </c>
      <c r="B155" s="91">
        <v>3.35</v>
      </c>
      <c r="C155" s="91">
        <v>3.33</v>
      </c>
      <c r="D155" s="91">
        <v>3.31</v>
      </c>
      <c r="E155" s="91">
        <v>3.31</v>
      </c>
      <c r="F155" s="91">
        <v>3.35</v>
      </c>
      <c r="G155" s="91">
        <v>3.35</v>
      </c>
      <c r="H155" s="91">
        <v>3.3</v>
      </c>
      <c r="I155" s="91">
        <v>3.37</v>
      </c>
      <c r="J155" s="91">
        <v>3.38</v>
      </c>
      <c r="K155" s="91">
        <v>3.37</v>
      </c>
      <c r="L155" s="91">
        <v>3.39</v>
      </c>
      <c r="M155" s="91">
        <v>3.38</v>
      </c>
    </row>
    <row r="156" spans="1:13" ht="9.6" customHeight="1" x14ac:dyDescent="0.15">
      <c r="A156" s="34" t="s">
        <v>82</v>
      </c>
      <c r="B156" s="91">
        <v>3.34</v>
      </c>
      <c r="C156" s="91">
        <v>3.3209999999999997</v>
      </c>
      <c r="D156" s="91">
        <v>3.3</v>
      </c>
      <c r="E156" s="91">
        <v>3.3</v>
      </c>
      <c r="F156" s="91">
        <v>3.34</v>
      </c>
      <c r="G156" s="91">
        <v>3.34</v>
      </c>
      <c r="H156" s="91">
        <v>3.29</v>
      </c>
      <c r="I156" s="91">
        <v>3.3600000000000003</v>
      </c>
      <c r="J156" s="91">
        <v>3.37</v>
      </c>
      <c r="K156" s="91">
        <v>3.3600000000000003</v>
      </c>
      <c r="L156" s="91">
        <v>3.3825000000000003</v>
      </c>
      <c r="M156" s="91">
        <v>3.37</v>
      </c>
    </row>
    <row r="157" spans="1:13" ht="9.6" customHeight="1" x14ac:dyDescent="0.15">
      <c r="A157" s="85" t="s">
        <v>85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</row>
    <row r="158" spans="1:13" ht="9.6" customHeight="1" x14ac:dyDescent="0.15">
      <c r="A158" s="34" t="s">
        <v>80</v>
      </c>
      <c r="B158" s="91">
        <v>3.31</v>
      </c>
      <c r="C158" s="91">
        <v>3.28</v>
      </c>
      <c r="D158" s="91">
        <v>3.28</v>
      </c>
      <c r="E158" s="91">
        <v>3.27</v>
      </c>
      <c r="F158" s="91">
        <v>3.28</v>
      </c>
      <c r="G158" s="91">
        <v>3.28</v>
      </c>
      <c r="H158" s="91">
        <v>3.26</v>
      </c>
      <c r="I158" s="91">
        <v>3.28</v>
      </c>
      <c r="J158" s="91">
        <v>3.32</v>
      </c>
      <c r="K158" s="91">
        <v>3.31</v>
      </c>
      <c r="L158" s="91">
        <v>3.31</v>
      </c>
      <c r="M158" s="91">
        <v>3.3</v>
      </c>
    </row>
    <row r="159" spans="1:13" ht="9.6" customHeight="1" x14ac:dyDescent="0.15">
      <c r="A159" s="34" t="s">
        <v>81</v>
      </c>
      <c r="B159" s="91">
        <v>3.33</v>
      </c>
      <c r="C159" s="91">
        <v>3.2989999999999999</v>
      </c>
      <c r="D159" s="91">
        <v>3.3</v>
      </c>
      <c r="E159" s="91">
        <v>2.31</v>
      </c>
      <c r="F159" s="91">
        <v>3.3</v>
      </c>
      <c r="G159" s="91">
        <v>3.3</v>
      </c>
      <c r="H159" s="91">
        <v>3.2749999999999999</v>
      </c>
      <c r="I159" s="91">
        <v>3.3</v>
      </c>
      <c r="J159" s="91">
        <v>3.34</v>
      </c>
      <c r="K159" s="91">
        <v>3.33</v>
      </c>
      <c r="L159" s="91">
        <v>3.33</v>
      </c>
      <c r="M159" s="91">
        <v>3.31</v>
      </c>
    </row>
    <row r="160" spans="1:13" ht="9.6" customHeight="1" x14ac:dyDescent="0.15">
      <c r="A160" s="34" t="s">
        <v>82</v>
      </c>
      <c r="B160" s="91">
        <v>3.3200000000000003</v>
      </c>
      <c r="C160" s="91">
        <v>3.2894999999999999</v>
      </c>
      <c r="D160" s="91">
        <v>3.29</v>
      </c>
      <c r="E160" s="91">
        <v>2.79</v>
      </c>
      <c r="F160" s="91">
        <v>3.29</v>
      </c>
      <c r="G160" s="91">
        <v>3.29</v>
      </c>
      <c r="H160" s="91">
        <v>3.2675000000000001</v>
      </c>
      <c r="I160" s="91">
        <v>3.29</v>
      </c>
      <c r="J160" s="91">
        <v>3.33</v>
      </c>
      <c r="K160" s="91">
        <v>3.3200000000000003</v>
      </c>
      <c r="L160" s="91">
        <v>3.3200000000000003</v>
      </c>
      <c r="M160" s="91">
        <v>3.3049999999999997</v>
      </c>
    </row>
    <row r="161" spans="1:13" ht="9.6" customHeight="1" x14ac:dyDescent="0.15">
      <c r="A161" s="85" t="s">
        <v>86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</row>
    <row r="162" spans="1:13" ht="9.6" customHeight="1" x14ac:dyDescent="0.15">
      <c r="A162" s="34" t="s">
        <v>80</v>
      </c>
      <c r="B162" s="91">
        <v>3.3188181818181821</v>
      </c>
      <c r="C162" s="91">
        <v>3.2981000000000003</v>
      </c>
      <c r="D162" s="91">
        <v>3.2830476190476197</v>
      </c>
      <c r="E162" s="91">
        <v>3.2814999999999999</v>
      </c>
      <c r="F162" s="91">
        <v>3.2986956521739126</v>
      </c>
      <c r="G162" s="91">
        <v>3.3024999999999998</v>
      </c>
      <c r="H162" s="91">
        <v>3.2678571428571423</v>
      </c>
      <c r="I162" s="91">
        <v>3.3271500000000005</v>
      </c>
      <c r="J162" s="91">
        <v>3.332380952380952</v>
      </c>
      <c r="K162" s="91">
        <v>3.3328571428571432</v>
      </c>
      <c r="L162" s="91">
        <v>3.3455263157894741</v>
      </c>
      <c r="M162" s="91">
        <v>3.332380952380952</v>
      </c>
    </row>
    <row r="163" spans="1:13" ht="9.6" customHeight="1" x14ac:dyDescent="0.15">
      <c r="A163" s="34" t="s">
        <v>81</v>
      </c>
      <c r="B163" s="91">
        <v>3.339863636363638</v>
      </c>
      <c r="C163" s="91">
        <v>3.3148499999999999</v>
      </c>
      <c r="D163" s="91">
        <v>3.3019047619047606</v>
      </c>
      <c r="E163" s="91">
        <v>3.2499000000000002</v>
      </c>
      <c r="F163" s="91">
        <v>3.3182608695652163</v>
      </c>
      <c r="G163" s="91">
        <v>3.3222500000000004</v>
      </c>
      <c r="H163" s="91">
        <v>3.28547619047619</v>
      </c>
      <c r="I163" s="91">
        <v>3.3478000000000003</v>
      </c>
      <c r="J163" s="91">
        <v>3.3526190476190485</v>
      </c>
      <c r="K163" s="91">
        <v>3.3526190476190485</v>
      </c>
      <c r="L163" s="91">
        <v>3.3655263157894741</v>
      </c>
      <c r="M163" s="91">
        <v>3.3500000000000005</v>
      </c>
    </row>
    <row r="164" spans="1:13" ht="9.6" customHeight="1" x14ac:dyDescent="0.15">
      <c r="A164" s="98" t="s">
        <v>82</v>
      </c>
      <c r="B164" s="91">
        <v>3.3293409090909103</v>
      </c>
      <c r="C164" s="91">
        <v>3.3064749999999998</v>
      </c>
      <c r="D164" s="91">
        <v>3.2924761904761901</v>
      </c>
      <c r="E164" s="91">
        <v>3.2656999999999998</v>
      </c>
      <c r="F164" s="91">
        <v>3.3084782608695642</v>
      </c>
      <c r="G164" s="91">
        <v>3.3123750000000003</v>
      </c>
      <c r="H164" s="91">
        <v>3.2766666666666664</v>
      </c>
      <c r="I164" s="91">
        <v>3.3374750000000004</v>
      </c>
      <c r="J164" s="91">
        <v>3.3425000000000002</v>
      </c>
      <c r="K164" s="91">
        <v>3.3427380952380958</v>
      </c>
      <c r="L164" s="91">
        <v>3.3555263157894739</v>
      </c>
      <c r="M164" s="91">
        <v>3.3411904761904765</v>
      </c>
    </row>
    <row r="165" spans="1:13" ht="5.25" customHeight="1" x14ac:dyDescent="0.15">
      <c r="A165" s="98"/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</row>
    <row r="166" spans="1:13" ht="9.75" customHeight="1" x14ac:dyDescent="0.15">
      <c r="A166" s="85">
        <v>2020</v>
      </c>
      <c r="B166" s="86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13" ht="9.75" customHeight="1" x14ac:dyDescent="0.15">
      <c r="A167" s="85" t="s">
        <v>79</v>
      </c>
      <c r="B167" s="87"/>
      <c r="C167" s="88"/>
      <c r="D167" s="88"/>
      <c r="E167" s="88"/>
      <c r="F167" s="88"/>
      <c r="G167" s="88"/>
      <c r="H167" s="88"/>
      <c r="I167" s="88"/>
      <c r="J167" s="88"/>
    </row>
    <row r="168" spans="1:13" ht="9.75" customHeight="1" x14ac:dyDescent="0.15">
      <c r="A168" s="34" t="s">
        <v>80</v>
      </c>
      <c r="B168" s="91">
        <v>3.3</v>
      </c>
      <c r="C168" s="91">
        <v>3.34</v>
      </c>
      <c r="D168" s="91">
        <v>3.41</v>
      </c>
      <c r="E168" s="91">
        <v>3.35</v>
      </c>
      <c r="F168" s="91">
        <v>3.39</v>
      </c>
      <c r="G168" s="91">
        <v>3.42</v>
      </c>
      <c r="H168" s="91">
        <v>3.5</v>
      </c>
      <c r="I168" s="91">
        <v>3.5</v>
      </c>
      <c r="J168" s="91">
        <v>3.51</v>
      </c>
      <c r="K168" s="91">
        <v>3.58</v>
      </c>
      <c r="L168" s="91">
        <v>3.6</v>
      </c>
      <c r="M168" s="91">
        <v>3.6</v>
      </c>
    </row>
    <row r="169" spans="1:13" ht="9.75" customHeight="1" x14ac:dyDescent="0.15">
      <c r="A169" s="34" t="s">
        <v>81</v>
      </c>
      <c r="B169" s="91">
        <v>3.32</v>
      </c>
      <c r="C169" s="91">
        <v>3.36</v>
      </c>
      <c r="D169" s="91">
        <v>3.43</v>
      </c>
      <c r="E169" s="91">
        <v>3.37</v>
      </c>
      <c r="F169" s="91">
        <v>3.41</v>
      </c>
      <c r="G169" s="91">
        <v>3.44</v>
      </c>
      <c r="H169" s="91">
        <v>3.5150000000000001</v>
      </c>
      <c r="I169" s="91">
        <v>3.52</v>
      </c>
      <c r="J169" s="91">
        <v>3.54</v>
      </c>
      <c r="K169" s="91">
        <v>3.5950000000000002</v>
      </c>
      <c r="L169" s="91">
        <v>3.6150000000000002</v>
      </c>
      <c r="M169" s="91">
        <v>3.61</v>
      </c>
    </row>
    <row r="170" spans="1:13" ht="9.75" customHeight="1" x14ac:dyDescent="0.15">
      <c r="A170" s="34" t="s">
        <v>82</v>
      </c>
      <c r="B170" s="91">
        <v>3.3099999999999996</v>
      </c>
      <c r="C170" s="91">
        <v>3.3499999999999996</v>
      </c>
      <c r="D170" s="91">
        <v>3.42</v>
      </c>
      <c r="E170" s="91">
        <v>3.3600000000000003</v>
      </c>
      <c r="F170" s="91">
        <v>3.4000000000000004</v>
      </c>
      <c r="G170" s="91">
        <v>3.4299999999999997</v>
      </c>
      <c r="H170" s="91">
        <v>3.5075000000000003</v>
      </c>
      <c r="I170" s="91">
        <v>3.51</v>
      </c>
      <c r="J170" s="91">
        <v>3.5249999999999999</v>
      </c>
      <c r="K170" s="91">
        <v>3.5875000000000004</v>
      </c>
      <c r="L170" s="91">
        <v>3.6074999999999999</v>
      </c>
      <c r="M170" s="91">
        <v>3.605</v>
      </c>
    </row>
    <row r="171" spans="1:13" ht="9.75" customHeight="1" x14ac:dyDescent="0.15">
      <c r="A171" s="85" t="s">
        <v>83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</row>
    <row r="172" spans="1:13" ht="9.75" customHeight="1" x14ac:dyDescent="0.15">
      <c r="A172" s="34" t="s">
        <v>80</v>
      </c>
      <c r="B172" s="91">
        <v>3.34</v>
      </c>
      <c r="C172" s="91">
        <v>3.42</v>
      </c>
      <c r="D172" s="91">
        <v>3.35</v>
      </c>
      <c r="E172" s="91">
        <v>3.37</v>
      </c>
      <c r="F172" s="91">
        <v>3.42</v>
      </c>
      <c r="G172" s="91">
        <v>3.5</v>
      </c>
      <c r="H172" s="91">
        <v>3.51</v>
      </c>
      <c r="I172" s="91">
        <v>3.53</v>
      </c>
      <c r="J172" s="91">
        <v>3.57</v>
      </c>
      <c r="K172" s="91">
        <v>3.6</v>
      </c>
      <c r="L172" s="91">
        <v>3.6</v>
      </c>
      <c r="M172" s="91">
        <v>3.58</v>
      </c>
    </row>
    <row r="173" spans="1:13" ht="9.75" customHeight="1" x14ac:dyDescent="0.15">
      <c r="A173" s="34" t="s">
        <v>81</v>
      </c>
      <c r="B173" s="91">
        <v>3.36</v>
      </c>
      <c r="C173" s="91">
        <v>3.44</v>
      </c>
      <c r="D173" s="91">
        <v>3.37</v>
      </c>
      <c r="E173" s="91">
        <v>3.39</v>
      </c>
      <c r="F173" s="91">
        <v>3.44</v>
      </c>
      <c r="G173" s="91">
        <v>3.52</v>
      </c>
      <c r="H173" s="91">
        <v>3.52</v>
      </c>
      <c r="I173" s="91">
        <v>3.55</v>
      </c>
      <c r="J173" s="91">
        <v>3.59</v>
      </c>
      <c r="K173" s="91">
        <v>3.61</v>
      </c>
      <c r="L173" s="91">
        <v>3.6150000000000002</v>
      </c>
      <c r="M173" s="91">
        <v>3.6</v>
      </c>
    </row>
    <row r="174" spans="1:13" ht="9.75" customHeight="1" x14ac:dyDescent="0.15">
      <c r="A174" s="34" t="s">
        <v>82</v>
      </c>
      <c r="B174" s="91">
        <v>3.3499999999999996</v>
      </c>
      <c r="C174" s="91">
        <v>3.4299999999999997</v>
      </c>
      <c r="D174" s="91">
        <v>3.3600000000000003</v>
      </c>
      <c r="E174" s="91">
        <v>3.38</v>
      </c>
      <c r="F174" s="91">
        <v>3.4299999999999997</v>
      </c>
      <c r="G174" s="91">
        <v>3.51</v>
      </c>
      <c r="H174" s="91">
        <v>3.5149999999999997</v>
      </c>
      <c r="I174" s="91">
        <v>3.54</v>
      </c>
      <c r="J174" s="91">
        <v>3.58</v>
      </c>
      <c r="K174" s="91">
        <v>3.605</v>
      </c>
      <c r="L174" s="91">
        <v>3.6074999999999999</v>
      </c>
      <c r="M174" s="91">
        <v>3.59</v>
      </c>
    </row>
    <row r="175" spans="1:13" ht="9.75" customHeight="1" x14ac:dyDescent="0.15">
      <c r="A175" s="85" t="s">
        <v>84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</row>
    <row r="176" spans="1:13" ht="9.75" customHeight="1" x14ac:dyDescent="0.15">
      <c r="A176" s="34" t="s">
        <v>80</v>
      </c>
      <c r="B176" s="91">
        <v>3.34</v>
      </c>
      <c r="C176" s="91">
        <v>3.42</v>
      </c>
      <c r="D176" s="91">
        <v>3.49</v>
      </c>
      <c r="E176" s="91">
        <v>3.37</v>
      </c>
      <c r="F176" s="91">
        <v>3.42</v>
      </c>
      <c r="G176" s="91">
        <v>3.5</v>
      </c>
      <c r="H176" s="91">
        <v>3.51</v>
      </c>
      <c r="I176" s="91">
        <v>4.54</v>
      </c>
      <c r="J176" s="91">
        <v>3.57</v>
      </c>
      <c r="K176" s="91">
        <v>3.6</v>
      </c>
      <c r="L176" s="91">
        <v>3.62</v>
      </c>
      <c r="M176" s="91">
        <v>3.6</v>
      </c>
    </row>
    <row r="177" spans="1:13" ht="9.75" customHeight="1" x14ac:dyDescent="0.15">
      <c r="A177" s="34" t="s">
        <v>81</v>
      </c>
      <c r="B177" s="91">
        <v>3.36</v>
      </c>
      <c r="C177" s="91">
        <v>3.44</v>
      </c>
      <c r="D177" s="91">
        <v>3.52</v>
      </c>
      <c r="E177" s="91">
        <v>3.39</v>
      </c>
      <c r="F177" s="91">
        <v>3.44</v>
      </c>
      <c r="G177" s="91">
        <v>3.52</v>
      </c>
      <c r="H177" s="91">
        <v>3.53</v>
      </c>
      <c r="I177" s="91">
        <v>3.58</v>
      </c>
      <c r="J177" s="91">
        <v>3.59</v>
      </c>
      <c r="K177" s="91">
        <v>3.61</v>
      </c>
      <c r="L177" s="91">
        <v>3.64</v>
      </c>
      <c r="M177" s="91">
        <v>3.61</v>
      </c>
    </row>
    <row r="178" spans="1:13" ht="9.75" customHeight="1" x14ac:dyDescent="0.15">
      <c r="A178" s="34" t="s">
        <v>82</v>
      </c>
      <c r="B178" s="91">
        <v>3.3499999999999996</v>
      </c>
      <c r="C178" s="91">
        <v>3.4299999999999997</v>
      </c>
      <c r="D178" s="91">
        <v>3.5049999999999999</v>
      </c>
      <c r="E178" s="91">
        <v>3.38</v>
      </c>
      <c r="F178" s="91">
        <v>3.4299999999999997</v>
      </c>
      <c r="G178" s="91">
        <v>3.51</v>
      </c>
      <c r="H178" s="91">
        <v>3.5199999999999996</v>
      </c>
      <c r="I178" s="91">
        <v>4.0600000000000005</v>
      </c>
      <c r="J178" s="91">
        <v>3.58</v>
      </c>
      <c r="K178" s="91">
        <v>3.605</v>
      </c>
      <c r="L178" s="91">
        <v>3.63</v>
      </c>
      <c r="M178" s="91">
        <v>3.605</v>
      </c>
    </row>
    <row r="179" spans="1:13" ht="9.75" customHeight="1" x14ac:dyDescent="0.15">
      <c r="A179" s="85" t="s">
        <v>85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</row>
    <row r="180" spans="1:13" ht="9.75" customHeight="1" x14ac:dyDescent="0.15">
      <c r="A180" s="34" t="s">
        <v>80</v>
      </c>
      <c r="B180" s="91">
        <v>3.3</v>
      </c>
      <c r="C180" s="91">
        <v>3.33</v>
      </c>
      <c r="D180" s="91">
        <v>3.35</v>
      </c>
      <c r="E180" s="91">
        <v>3.35</v>
      </c>
      <c r="F180" s="91">
        <v>3.39</v>
      </c>
      <c r="G180" s="91">
        <v>3.42</v>
      </c>
      <c r="H180" s="91">
        <v>3.49</v>
      </c>
      <c r="I180" s="91">
        <v>3.5</v>
      </c>
      <c r="J180" s="91">
        <v>3.51</v>
      </c>
      <c r="K180" s="91">
        <v>3.56</v>
      </c>
      <c r="L180" s="91">
        <v>3.57</v>
      </c>
      <c r="M180" s="91">
        <v>3.57</v>
      </c>
    </row>
    <row r="181" spans="1:13" ht="9.75" customHeight="1" x14ac:dyDescent="0.15">
      <c r="A181" s="34" t="s">
        <v>81</v>
      </c>
      <c r="B181" s="91">
        <v>3.3149999999999999</v>
      </c>
      <c r="C181" s="91">
        <v>3.35</v>
      </c>
      <c r="D181" s="91">
        <v>3.37</v>
      </c>
      <c r="E181" s="91">
        <v>3.37</v>
      </c>
      <c r="F181" s="91">
        <v>3.41</v>
      </c>
      <c r="G181" s="91">
        <v>3.44</v>
      </c>
      <c r="H181" s="91">
        <v>3.51</v>
      </c>
      <c r="I181" s="91">
        <v>3.52</v>
      </c>
      <c r="J181" s="91">
        <v>3.53</v>
      </c>
      <c r="K181" s="91">
        <v>3.58</v>
      </c>
      <c r="L181" s="91">
        <v>3.59</v>
      </c>
      <c r="M181" s="91">
        <v>3.58</v>
      </c>
    </row>
    <row r="182" spans="1:13" ht="9.75" customHeight="1" x14ac:dyDescent="0.15">
      <c r="A182" s="34" t="s">
        <v>82</v>
      </c>
      <c r="B182" s="91">
        <v>3.3075000000000001</v>
      </c>
      <c r="C182" s="91">
        <v>3.34</v>
      </c>
      <c r="D182" s="91">
        <v>3.3600000000000003</v>
      </c>
      <c r="E182" s="91">
        <v>3.3600000000000003</v>
      </c>
      <c r="F182" s="91">
        <v>3.4000000000000004</v>
      </c>
      <c r="G182" s="91">
        <v>3.4299999999999997</v>
      </c>
      <c r="H182" s="91">
        <v>3.5</v>
      </c>
      <c r="I182" s="91">
        <v>3.51</v>
      </c>
      <c r="J182" s="91">
        <v>3.5199999999999996</v>
      </c>
      <c r="K182" s="91">
        <v>3.5700000000000003</v>
      </c>
      <c r="L182" s="91">
        <v>3.58</v>
      </c>
      <c r="M182" s="91">
        <v>3.5750000000000002</v>
      </c>
    </row>
    <row r="183" spans="1:13" ht="9.75" customHeight="1" x14ac:dyDescent="0.15">
      <c r="A183" s="85" t="s">
        <v>86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</row>
    <row r="184" spans="1:13" ht="9.75" customHeight="1" x14ac:dyDescent="0.15">
      <c r="A184" s="34" t="s">
        <v>80</v>
      </c>
      <c r="B184" s="91">
        <v>3.3082608695652174</v>
      </c>
      <c r="C184" s="91">
        <v>3.3547368421052632</v>
      </c>
      <c r="D184" s="91">
        <v>3.4275000000000002</v>
      </c>
      <c r="E184" s="91">
        <v>3.3600000000000003</v>
      </c>
      <c r="F184" s="91">
        <v>3.4050000000000002</v>
      </c>
      <c r="G184" s="91">
        <v>3.4764285714285714</v>
      </c>
      <c r="H184" s="91">
        <v>3.4981250000000004</v>
      </c>
      <c r="I184" s="91">
        <v>3.5759090909090911</v>
      </c>
      <c r="J184" s="91">
        <v>3.5386956521739119</v>
      </c>
      <c r="K184" s="91">
        <v>3.5804347826086942</v>
      </c>
      <c r="L184" s="91">
        <v>3.5930434782608685</v>
      </c>
      <c r="M184" s="91">
        <v>3.5819444444444439</v>
      </c>
    </row>
    <row r="185" spans="1:13" ht="9.75" customHeight="1" x14ac:dyDescent="0.15">
      <c r="A185" s="34" t="s">
        <v>81</v>
      </c>
      <c r="B185" s="91">
        <v>3.3254347826086956</v>
      </c>
      <c r="C185" s="91">
        <v>3.3747368421052633</v>
      </c>
      <c r="D185" s="91">
        <v>3.4516666666666662</v>
      </c>
      <c r="E185" s="91">
        <v>3.38</v>
      </c>
      <c r="F185" s="91">
        <v>3.4249999999999998</v>
      </c>
      <c r="G185" s="91">
        <v>3.4957142857142856</v>
      </c>
      <c r="H185" s="91">
        <v>3.5170833333333325</v>
      </c>
      <c r="I185" s="91">
        <v>3.5518181818181818</v>
      </c>
      <c r="J185" s="91">
        <v>3.5584782608695651</v>
      </c>
      <c r="K185" s="91">
        <v>3.5973913043478265</v>
      </c>
      <c r="L185" s="91">
        <v>3.6106521739130431</v>
      </c>
      <c r="M185" s="91">
        <v>3.5966111111111112</v>
      </c>
    </row>
    <row r="186" spans="1:13" ht="9.75" customHeight="1" x14ac:dyDescent="0.15">
      <c r="A186" s="98" t="s">
        <v>82</v>
      </c>
      <c r="B186" s="91">
        <v>3.3168478260869563</v>
      </c>
      <c r="C186" s="91">
        <v>3.3647368421052635</v>
      </c>
      <c r="D186" s="91">
        <v>3.4395833333333332</v>
      </c>
      <c r="E186" s="91">
        <v>3.37</v>
      </c>
      <c r="F186" s="91">
        <v>3.415</v>
      </c>
      <c r="G186" s="91">
        <v>3.4860714285714285</v>
      </c>
      <c r="H186" s="91">
        <v>3.5076041666666664</v>
      </c>
      <c r="I186" s="91">
        <v>3.5638636363636365</v>
      </c>
      <c r="J186" s="91">
        <v>3.5485869565217385</v>
      </c>
      <c r="K186" s="91">
        <v>3.5889130434782603</v>
      </c>
      <c r="L186" s="91">
        <v>3.6018478260869555</v>
      </c>
      <c r="M186" s="91">
        <v>3.5892777777777773</v>
      </c>
    </row>
    <row r="187" spans="1:13" ht="5.0999999999999996" customHeight="1" x14ac:dyDescent="0.15">
      <c r="A187" s="335"/>
      <c r="B187" s="334"/>
      <c r="C187" s="33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</row>
    <row r="188" spans="1:13" ht="9.75" customHeight="1" x14ac:dyDescent="0.15">
      <c r="A188" s="60"/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101" t="s">
        <v>117</v>
      </c>
    </row>
    <row r="189" spans="1:13" ht="9.75" customHeight="1" x14ac:dyDescent="0.15">
      <c r="A189" s="60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151"/>
    </row>
    <row r="190" spans="1:13" ht="9.75" customHeight="1" x14ac:dyDescent="0.15">
      <c r="A190" s="79" t="s">
        <v>343</v>
      </c>
      <c r="B190" s="333"/>
      <c r="C190" s="333"/>
      <c r="D190" s="333"/>
      <c r="E190" s="333"/>
      <c r="F190" s="333"/>
      <c r="G190" s="333"/>
      <c r="H190" s="91"/>
      <c r="I190" s="91"/>
      <c r="J190" s="91"/>
      <c r="K190" s="91"/>
      <c r="L190" s="91"/>
      <c r="M190" s="91"/>
    </row>
    <row r="191" spans="1:13" x14ac:dyDescent="0.15">
      <c r="A191" s="142" t="s">
        <v>342</v>
      </c>
      <c r="B191" s="103"/>
      <c r="C191" s="103"/>
      <c r="D191" s="103"/>
      <c r="E191" s="103"/>
      <c r="F191" s="103"/>
      <c r="G191" s="103"/>
      <c r="H191" s="103"/>
      <c r="I191" s="103"/>
      <c r="J191" s="103"/>
      <c r="K191" s="103"/>
      <c r="L191" s="103"/>
      <c r="M191" s="103"/>
    </row>
    <row r="192" spans="1:13" ht="9" customHeight="1" x14ac:dyDescent="0.15">
      <c r="A192" s="142"/>
      <c r="B192" s="103"/>
      <c r="C192" s="103"/>
      <c r="D192" s="103"/>
      <c r="E192" s="103"/>
      <c r="F192" s="103"/>
      <c r="G192" s="103"/>
      <c r="H192" s="103"/>
      <c r="I192" s="103"/>
      <c r="J192" s="103"/>
      <c r="K192" s="103"/>
      <c r="L192" s="473" t="s">
        <v>281</v>
      </c>
      <c r="M192" s="473"/>
    </row>
    <row r="193" spans="1:13" x14ac:dyDescent="0.15">
      <c r="A193" s="63" t="s">
        <v>344</v>
      </c>
      <c r="B193" s="64" t="s">
        <v>259</v>
      </c>
      <c r="C193" s="8" t="s">
        <v>260</v>
      </c>
      <c r="D193" s="8" t="s">
        <v>261</v>
      </c>
      <c r="E193" s="8" t="s">
        <v>262</v>
      </c>
      <c r="F193" s="8" t="s">
        <v>263</v>
      </c>
      <c r="G193" s="8" t="s">
        <v>264</v>
      </c>
      <c r="H193" s="8" t="s">
        <v>265</v>
      </c>
      <c r="I193" s="8" t="s">
        <v>266</v>
      </c>
      <c r="J193" s="8" t="s">
        <v>267</v>
      </c>
      <c r="K193" s="8" t="s">
        <v>268</v>
      </c>
      <c r="L193" s="8" t="s">
        <v>269</v>
      </c>
      <c r="M193" s="8" t="s">
        <v>270</v>
      </c>
    </row>
    <row r="194" spans="1:13" ht="5.0999999999999996" customHeight="1" x14ac:dyDescent="0.15">
      <c r="A194" s="34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</row>
    <row r="195" spans="1:13" ht="10.5" customHeight="1" x14ac:dyDescent="0.15">
      <c r="A195" s="85">
        <v>2021</v>
      </c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</row>
    <row r="196" spans="1:13" ht="9.75" customHeight="1" x14ac:dyDescent="0.15">
      <c r="A196" s="85" t="s">
        <v>79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</row>
    <row r="197" spans="1:13" ht="9.75" customHeight="1" x14ac:dyDescent="0.15">
      <c r="A197" s="34" t="s">
        <v>80</v>
      </c>
      <c r="B197" s="91">
        <v>3.6</v>
      </c>
      <c r="C197" s="91">
        <v>3.63</v>
      </c>
      <c r="D197" s="91">
        <v>3.64</v>
      </c>
      <c r="E197" s="91">
        <v>3.69</v>
      </c>
      <c r="F197" s="91">
        <v>3.78</v>
      </c>
      <c r="G197" s="91">
        <v>3.79</v>
      </c>
      <c r="H197" s="91">
        <v>3.84</v>
      </c>
      <c r="I197" s="91">
        <v>3.96</v>
      </c>
      <c r="J197" s="91">
        <v>4.0599999999999996</v>
      </c>
      <c r="K197" s="91">
        <v>4.12</v>
      </c>
      <c r="L197" s="91">
        <v>3.98</v>
      </c>
      <c r="M197" s="91">
        <v>4.04</v>
      </c>
    </row>
    <row r="198" spans="1:13" ht="9.75" customHeight="1" x14ac:dyDescent="0.15">
      <c r="A198" s="34" t="s">
        <v>81</v>
      </c>
      <c r="B198" s="91">
        <v>3.62</v>
      </c>
      <c r="C198" s="91">
        <v>3.645</v>
      </c>
      <c r="D198" s="91">
        <v>3.66</v>
      </c>
      <c r="E198" s="91">
        <v>3.72</v>
      </c>
      <c r="F198" s="91">
        <v>3.8</v>
      </c>
      <c r="G198" s="91">
        <v>3.82</v>
      </c>
      <c r="H198" s="91">
        <v>3.86</v>
      </c>
      <c r="I198" s="91">
        <v>3.99</v>
      </c>
      <c r="J198" s="91">
        <v>4.08</v>
      </c>
      <c r="K198" s="91">
        <v>4.1349999999999998</v>
      </c>
      <c r="L198" s="91">
        <v>4.01</v>
      </c>
      <c r="M198" s="91">
        <v>4.0599999999999996</v>
      </c>
    </row>
    <row r="199" spans="1:13" ht="9.75" customHeight="1" x14ac:dyDescent="0.15">
      <c r="A199" s="34" t="s">
        <v>82</v>
      </c>
      <c r="B199" s="91">
        <v>3.6100000000000003</v>
      </c>
      <c r="C199" s="91">
        <v>3.6375000000000002</v>
      </c>
      <c r="D199" s="91">
        <v>3.6500000000000004</v>
      </c>
      <c r="E199" s="91">
        <v>3.7050000000000001</v>
      </c>
      <c r="F199" s="91">
        <v>3.79</v>
      </c>
      <c r="G199" s="91">
        <v>3.8049999999999997</v>
      </c>
      <c r="H199" s="91">
        <v>3.8499999999999996</v>
      </c>
      <c r="I199" s="91">
        <v>3.9750000000000001</v>
      </c>
      <c r="J199" s="91">
        <v>4.07</v>
      </c>
      <c r="K199" s="91">
        <v>4.1274999999999995</v>
      </c>
      <c r="L199" s="91">
        <v>3.9950000000000001</v>
      </c>
      <c r="M199" s="91">
        <v>4.05</v>
      </c>
    </row>
    <row r="200" spans="1:13" ht="9.75" customHeight="1" x14ac:dyDescent="0.15">
      <c r="A200" s="85" t="s">
        <v>83</v>
      </c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</row>
    <row r="201" spans="1:13" ht="9.75" customHeight="1" x14ac:dyDescent="0.15">
      <c r="A201" s="34" t="s">
        <v>80</v>
      </c>
      <c r="B201" s="91">
        <v>3.63</v>
      </c>
      <c r="C201" s="91">
        <v>3.64</v>
      </c>
      <c r="D201" s="91">
        <v>3.72</v>
      </c>
      <c r="E201" s="91">
        <v>3.76</v>
      </c>
      <c r="F201" s="91">
        <v>3.78</v>
      </c>
      <c r="G201" s="91">
        <v>3.85</v>
      </c>
      <c r="H201" s="91">
        <v>3.96</v>
      </c>
      <c r="I201" s="91">
        <v>4.0599999999999996</v>
      </c>
      <c r="J201" s="91">
        <v>4.12</v>
      </c>
      <c r="K201" s="91">
        <v>3.98</v>
      </c>
      <c r="L201" s="91">
        <v>4.05</v>
      </c>
      <c r="M201" s="91">
        <v>3.97</v>
      </c>
    </row>
    <row r="202" spans="1:13" ht="9.75" customHeight="1" x14ac:dyDescent="0.15">
      <c r="A202" s="34" t="s">
        <v>81</v>
      </c>
      <c r="B202" s="91">
        <v>3.645</v>
      </c>
      <c r="C202" s="91">
        <v>3.66</v>
      </c>
      <c r="D202" s="91">
        <v>3.74</v>
      </c>
      <c r="E202" s="91">
        <v>3.78</v>
      </c>
      <c r="F202" s="91">
        <v>3.8</v>
      </c>
      <c r="G202" s="91">
        <v>3.88</v>
      </c>
      <c r="H202" s="91">
        <v>3.99</v>
      </c>
      <c r="I202" s="91">
        <v>4.08</v>
      </c>
      <c r="J202" s="91">
        <v>4.1399999999999997</v>
      </c>
      <c r="K202" s="91">
        <v>3.9950000000000001</v>
      </c>
      <c r="L202" s="91">
        <v>4.0650000000000004</v>
      </c>
      <c r="M202" s="91">
        <v>3.9950000000000001</v>
      </c>
    </row>
    <row r="203" spans="1:13" ht="9.75" customHeight="1" x14ac:dyDescent="0.15">
      <c r="A203" s="34" t="s">
        <v>82</v>
      </c>
      <c r="B203" s="91">
        <v>3.6375000000000002</v>
      </c>
      <c r="C203" s="91">
        <v>3.6500000000000004</v>
      </c>
      <c r="D203" s="91">
        <v>3.7300000000000004</v>
      </c>
      <c r="E203" s="91">
        <v>3.7699999999999996</v>
      </c>
      <c r="F203" s="91">
        <v>3.79</v>
      </c>
      <c r="G203" s="91">
        <v>3.8650000000000002</v>
      </c>
      <c r="H203" s="91">
        <v>3.9750000000000001</v>
      </c>
      <c r="I203" s="91">
        <v>4.07</v>
      </c>
      <c r="J203" s="91">
        <v>4.13</v>
      </c>
      <c r="K203" s="91">
        <v>3.9874999999999998</v>
      </c>
      <c r="L203" s="91">
        <v>4.0575000000000001</v>
      </c>
      <c r="M203" s="91">
        <v>3.9824999999999999</v>
      </c>
    </row>
    <row r="204" spans="1:13" ht="9.75" customHeight="1" x14ac:dyDescent="0.15">
      <c r="A204" s="85" t="s">
        <v>84</v>
      </c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</row>
    <row r="205" spans="1:13" ht="9.75" customHeight="1" x14ac:dyDescent="0.15">
      <c r="A205" s="34" t="s">
        <v>80</v>
      </c>
      <c r="B205" s="91">
        <v>3.64</v>
      </c>
      <c r="C205" s="91">
        <v>3.64</v>
      </c>
      <c r="D205" s="91">
        <v>3.72</v>
      </c>
      <c r="E205" s="91">
        <v>3.78</v>
      </c>
      <c r="F205" s="91">
        <v>3.8</v>
      </c>
      <c r="G205" s="91">
        <v>3.96</v>
      </c>
      <c r="H205" s="91">
        <v>3.96</v>
      </c>
      <c r="I205" s="91">
        <v>4.0999999999999996</v>
      </c>
      <c r="J205" s="91">
        <v>4.12</v>
      </c>
      <c r="K205" s="91">
        <v>4.13</v>
      </c>
      <c r="L205" s="91">
        <v>4.05</v>
      </c>
      <c r="M205" s="91">
        <v>4.0599999999999996</v>
      </c>
    </row>
    <row r="206" spans="1:13" ht="9.75" customHeight="1" x14ac:dyDescent="0.15">
      <c r="A206" s="34" t="s">
        <v>81</v>
      </c>
      <c r="B206" s="91">
        <v>3.66</v>
      </c>
      <c r="C206" s="91">
        <v>3.66</v>
      </c>
      <c r="D206" s="91">
        <v>3.74</v>
      </c>
      <c r="E206" s="91">
        <v>3.81</v>
      </c>
      <c r="F206" s="91">
        <v>3.82</v>
      </c>
      <c r="G206" s="91">
        <v>3.98</v>
      </c>
      <c r="H206" s="91">
        <v>3.99</v>
      </c>
      <c r="I206" s="91">
        <v>4.12</v>
      </c>
      <c r="J206" s="91">
        <v>4.1399999999999997</v>
      </c>
      <c r="K206" s="91">
        <v>4.1449999999999996</v>
      </c>
      <c r="L206" s="91">
        <v>4.0650000000000004</v>
      </c>
      <c r="M206" s="91">
        <v>4.07</v>
      </c>
    </row>
    <row r="207" spans="1:13" ht="9.75" customHeight="1" x14ac:dyDescent="0.15">
      <c r="A207" s="34" t="s">
        <v>82</v>
      </c>
      <c r="B207" s="91">
        <v>3.6500000000000004</v>
      </c>
      <c r="C207" s="91">
        <v>3.6500000000000004</v>
      </c>
      <c r="D207" s="91">
        <v>3.7300000000000004</v>
      </c>
      <c r="E207" s="91">
        <v>3.7949999999999999</v>
      </c>
      <c r="F207" s="91">
        <v>3.8099999999999996</v>
      </c>
      <c r="G207" s="91">
        <v>3.9699999999999998</v>
      </c>
      <c r="H207" s="91">
        <v>3.9750000000000001</v>
      </c>
      <c r="I207" s="91">
        <v>4.1099999999999994</v>
      </c>
      <c r="J207" s="91">
        <v>4.13</v>
      </c>
      <c r="K207" s="91">
        <v>4.1374999999999993</v>
      </c>
      <c r="L207" s="91">
        <v>4.0575000000000001</v>
      </c>
      <c r="M207" s="91">
        <v>4.0650000000000004</v>
      </c>
    </row>
    <row r="208" spans="1:13" ht="9.75" customHeight="1" x14ac:dyDescent="0.15">
      <c r="A208" s="85" t="s">
        <v>85</v>
      </c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</row>
    <row r="209" spans="1:13" ht="9.75" customHeight="1" x14ac:dyDescent="0.15">
      <c r="A209" s="34" t="s">
        <v>80</v>
      </c>
      <c r="B209" s="91">
        <v>3.6</v>
      </c>
      <c r="C209" s="91">
        <v>3.62</v>
      </c>
      <c r="D209" s="91">
        <v>3.64</v>
      </c>
      <c r="E209" s="91">
        <v>3.6</v>
      </c>
      <c r="F209" s="91">
        <v>3.69</v>
      </c>
      <c r="G209" s="91">
        <v>3.79</v>
      </c>
      <c r="H209" s="91">
        <v>3.84</v>
      </c>
      <c r="I209" s="91">
        <v>3.96</v>
      </c>
      <c r="J209" s="91">
        <v>4.0599999999999996</v>
      </c>
      <c r="K209" s="91">
        <v>3.89</v>
      </c>
      <c r="L209" s="91">
        <v>3.98</v>
      </c>
      <c r="M209" s="91">
        <v>3.96</v>
      </c>
    </row>
    <row r="210" spans="1:13" ht="9.75" customHeight="1" x14ac:dyDescent="0.15">
      <c r="A210" s="34" t="s">
        <v>81</v>
      </c>
      <c r="B210" s="91">
        <v>3.6150000000000002</v>
      </c>
      <c r="C210" s="91">
        <v>3.6379999999999999</v>
      </c>
      <c r="D210" s="91">
        <v>3.66</v>
      </c>
      <c r="E210" s="91">
        <v>3.62</v>
      </c>
      <c r="F210" s="91">
        <v>3.71</v>
      </c>
      <c r="G210" s="91">
        <v>3.81</v>
      </c>
      <c r="H210" s="91">
        <v>3.86</v>
      </c>
      <c r="I210" s="91">
        <v>3.99</v>
      </c>
      <c r="J210" s="91">
        <v>4.08</v>
      </c>
      <c r="K210" s="91">
        <v>3.91</v>
      </c>
      <c r="L210" s="91">
        <v>4</v>
      </c>
      <c r="M210" s="91">
        <v>3.99</v>
      </c>
    </row>
    <row r="211" spans="1:13" ht="9.75" customHeight="1" x14ac:dyDescent="0.15">
      <c r="A211" s="60" t="s">
        <v>82</v>
      </c>
      <c r="B211" s="106">
        <v>3.6074999999999999</v>
      </c>
      <c r="C211" s="91">
        <v>3.629</v>
      </c>
      <c r="D211" s="91">
        <v>3.6500000000000004</v>
      </c>
      <c r="E211" s="91">
        <v>3.6100000000000003</v>
      </c>
      <c r="F211" s="91">
        <v>3.7</v>
      </c>
      <c r="G211" s="91">
        <v>3.8</v>
      </c>
      <c r="H211" s="91">
        <v>3.8499999999999996</v>
      </c>
      <c r="I211" s="91">
        <v>3.9750000000000001</v>
      </c>
      <c r="J211" s="91">
        <v>4.07</v>
      </c>
      <c r="K211" s="91">
        <v>3.9000000000000004</v>
      </c>
      <c r="L211" s="91">
        <v>3.99</v>
      </c>
      <c r="M211" s="91">
        <v>3.9750000000000001</v>
      </c>
    </row>
    <row r="212" spans="1:13" ht="9.75" customHeight="1" x14ac:dyDescent="0.15">
      <c r="A212" s="40" t="s">
        <v>86</v>
      </c>
      <c r="B212" s="106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</row>
    <row r="213" spans="1:13" ht="9.75" customHeight="1" x14ac:dyDescent="0.15">
      <c r="A213" s="60" t="s">
        <v>80</v>
      </c>
      <c r="B213" s="106">
        <v>3.6137499999999996</v>
      </c>
      <c r="C213" s="91">
        <v>3.628000000000001</v>
      </c>
      <c r="D213" s="91">
        <v>3.6852173913043473</v>
      </c>
      <c r="E213" s="91">
        <v>3.6802500000000009</v>
      </c>
      <c r="F213" s="91">
        <v>3.7504761904761899</v>
      </c>
      <c r="G213" s="91">
        <v>3.8595238095238087</v>
      </c>
      <c r="H213" s="91">
        <v>3.9090000000000011</v>
      </c>
      <c r="I213" s="91">
        <v>4.0580952380952384</v>
      </c>
      <c r="J213" s="91">
        <v>4.0959090909090907</v>
      </c>
      <c r="K213" s="91">
        <v>3.9944999999999999</v>
      </c>
      <c r="L213" s="91">
        <v>4.0054999999999996</v>
      </c>
      <c r="M213" s="91">
        <v>4.0194999999999999</v>
      </c>
    </row>
    <row r="214" spans="1:13" ht="9.75" customHeight="1" x14ac:dyDescent="0.15">
      <c r="A214" s="60" t="s">
        <v>81</v>
      </c>
      <c r="B214" s="106">
        <v>3.6319000000000004</v>
      </c>
      <c r="C214" s="91">
        <v>3.64615</v>
      </c>
      <c r="D214" s="91">
        <v>3.7017391304347824</v>
      </c>
      <c r="E214" s="91">
        <v>3.7030000000000003</v>
      </c>
      <c r="F214" s="91">
        <v>3.7738095238095233</v>
      </c>
      <c r="G214" s="91">
        <v>3.8847619047619046</v>
      </c>
      <c r="H214" s="91">
        <v>3.9297499999999994</v>
      </c>
      <c r="I214" s="91">
        <v>4.0809523809523807</v>
      </c>
      <c r="J214" s="91">
        <v>4.1145454545454552</v>
      </c>
      <c r="K214" s="91">
        <v>4.0156000000000009</v>
      </c>
      <c r="L214" s="91">
        <v>4.0239999999999991</v>
      </c>
      <c r="M214" s="91">
        <v>4.0407000000000002</v>
      </c>
    </row>
    <row r="215" spans="1:13" ht="9.75" customHeight="1" x14ac:dyDescent="0.15">
      <c r="A215" s="60" t="s">
        <v>82</v>
      </c>
      <c r="B215" s="106">
        <v>3.6228249999999997</v>
      </c>
      <c r="C215" s="91">
        <v>3.6370750000000003</v>
      </c>
      <c r="D215" s="91">
        <v>3.6934782608695649</v>
      </c>
      <c r="E215" s="91">
        <v>3.6916250000000006</v>
      </c>
      <c r="F215" s="91">
        <v>3.7621428571428566</v>
      </c>
      <c r="G215" s="91">
        <v>3.8721428571428564</v>
      </c>
      <c r="H215" s="91">
        <v>3.9193750000000005</v>
      </c>
      <c r="I215" s="91">
        <v>4.06952380952381</v>
      </c>
      <c r="J215" s="91">
        <v>4.1052272727272729</v>
      </c>
      <c r="K215" s="91">
        <v>4.0050500000000007</v>
      </c>
      <c r="L215" s="91">
        <v>4.0147499999999994</v>
      </c>
      <c r="M215" s="91">
        <v>4.0301</v>
      </c>
    </row>
    <row r="216" spans="1:13" ht="7.5" customHeight="1" x14ac:dyDescent="0.15">
      <c r="A216" s="60"/>
      <c r="B216" s="106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</row>
    <row r="217" spans="1:13" ht="9.75" customHeight="1" x14ac:dyDescent="0.15">
      <c r="A217" s="40">
        <v>2022</v>
      </c>
      <c r="B217" s="106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</row>
    <row r="218" spans="1:13" ht="9.75" customHeight="1" x14ac:dyDescent="0.15">
      <c r="A218" s="40" t="s">
        <v>79</v>
      </c>
      <c r="B218" s="106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1"/>
    </row>
    <row r="219" spans="1:13" ht="9.75" customHeight="1" x14ac:dyDescent="0.15">
      <c r="A219" s="60" t="s">
        <v>80</v>
      </c>
      <c r="B219" s="106">
        <v>3.98</v>
      </c>
      <c r="C219" s="91">
        <v>3.87</v>
      </c>
      <c r="D219" s="91">
        <v>3.75</v>
      </c>
      <c r="E219" s="91">
        <v>3.64</v>
      </c>
      <c r="F219" s="91">
        <v>3.79</v>
      </c>
      <c r="G219" s="91">
        <v>3.7</v>
      </c>
      <c r="H219" s="91">
        <v>3.79</v>
      </c>
      <c r="I219" s="91">
        <v>3.84</v>
      </c>
      <c r="J219" s="91">
        <v>3.85</v>
      </c>
      <c r="K219" s="91">
        <v>3.92</v>
      </c>
      <c r="L219" s="91">
        <v>3.95</v>
      </c>
      <c r="M219" s="91">
        <v>3.81</v>
      </c>
    </row>
    <row r="220" spans="1:13" ht="9.75" customHeight="1" x14ac:dyDescent="0.15">
      <c r="A220" s="34" t="s">
        <v>81</v>
      </c>
      <c r="B220" s="91">
        <v>4</v>
      </c>
      <c r="C220" s="91">
        <v>3.89</v>
      </c>
      <c r="D220" s="91">
        <v>3.7650000000000001</v>
      </c>
      <c r="E220" s="91">
        <v>3.66</v>
      </c>
      <c r="F220" s="91">
        <v>3.81</v>
      </c>
      <c r="G220" s="91">
        <v>3.72</v>
      </c>
      <c r="H220" s="91">
        <v>3.81</v>
      </c>
      <c r="I220" s="91">
        <v>3.86</v>
      </c>
      <c r="J220" s="91">
        <v>3.86</v>
      </c>
      <c r="K220" s="91">
        <v>3.94</v>
      </c>
      <c r="L220" s="91">
        <v>3.97</v>
      </c>
      <c r="M220" s="91">
        <v>3.83</v>
      </c>
    </row>
    <row r="221" spans="1:13" ht="9.75" customHeight="1" x14ac:dyDescent="0.15">
      <c r="A221" s="34" t="s">
        <v>82</v>
      </c>
      <c r="B221" s="91">
        <v>3.99</v>
      </c>
      <c r="C221" s="91">
        <v>3.88</v>
      </c>
      <c r="D221" s="91">
        <v>3.7575000000000003</v>
      </c>
      <c r="E221" s="91">
        <v>3.6500000000000004</v>
      </c>
      <c r="F221" s="91">
        <v>3.8</v>
      </c>
      <c r="G221" s="91">
        <v>3.71</v>
      </c>
      <c r="H221" s="91">
        <v>3.8</v>
      </c>
      <c r="I221" s="91">
        <v>3.8499999999999996</v>
      </c>
      <c r="J221" s="91">
        <v>3.855</v>
      </c>
      <c r="K221" s="91">
        <v>3.9299999999999997</v>
      </c>
      <c r="L221" s="91">
        <v>3.96</v>
      </c>
      <c r="M221" s="91">
        <v>3.8200000000000003</v>
      </c>
    </row>
    <row r="222" spans="1:13" ht="9.75" customHeight="1" x14ac:dyDescent="0.15">
      <c r="A222" s="85" t="s">
        <v>83</v>
      </c>
      <c r="B222" s="91"/>
      <c r="C222" s="91"/>
      <c r="D222" s="91"/>
      <c r="E222" s="91"/>
      <c r="F222" s="91"/>
      <c r="G222" s="91"/>
      <c r="H222" s="91"/>
      <c r="I222" s="91"/>
      <c r="J222" s="104"/>
      <c r="K222" s="104"/>
      <c r="L222" s="104"/>
      <c r="M222" s="91"/>
    </row>
    <row r="223" spans="1:13" ht="9.75" customHeight="1" x14ac:dyDescent="0.15">
      <c r="A223" s="34" t="s">
        <v>80</v>
      </c>
      <c r="B223" s="91">
        <v>3.85</v>
      </c>
      <c r="C223" s="91">
        <v>3.76</v>
      </c>
      <c r="D223" s="91">
        <v>3.68</v>
      </c>
      <c r="E223" s="91">
        <v>3.79</v>
      </c>
      <c r="F223" s="91">
        <v>3.69</v>
      </c>
      <c r="G223" s="91">
        <v>3.69</v>
      </c>
      <c r="H223" s="91">
        <v>3.88</v>
      </c>
      <c r="I223" s="91">
        <v>3.85</v>
      </c>
      <c r="J223" s="91">
        <v>3.94</v>
      </c>
      <c r="K223" s="91">
        <v>3.96</v>
      </c>
      <c r="L223" s="91">
        <v>3.84</v>
      </c>
      <c r="M223" s="91">
        <v>3.8</v>
      </c>
    </row>
    <row r="224" spans="1:13" ht="9.75" customHeight="1" x14ac:dyDescent="0.15">
      <c r="A224" s="34" t="s">
        <v>81</v>
      </c>
      <c r="B224" s="91">
        <v>3.8650000000000002</v>
      </c>
      <c r="C224" s="91">
        <v>3.79</v>
      </c>
      <c r="D224" s="91">
        <v>3.7</v>
      </c>
      <c r="E224" s="91">
        <v>3.81</v>
      </c>
      <c r="F224" s="91">
        <v>3.71</v>
      </c>
      <c r="G224" s="91">
        <v>3.71</v>
      </c>
      <c r="H224" s="91">
        <v>3.9</v>
      </c>
      <c r="I224" s="91">
        <v>3.86</v>
      </c>
      <c r="J224" s="91">
        <v>3.96</v>
      </c>
      <c r="K224" s="91">
        <v>3.9750000000000001</v>
      </c>
      <c r="L224" s="91">
        <v>3.855</v>
      </c>
      <c r="M224" s="91">
        <v>3.81</v>
      </c>
    </row>
    <row r="225" spans="1:13" ht="9.75" customHeight="1" x14ac:dyDescent="0.15">
      <c r="A225" s="34" t="s">
        <v>82</v>
      </c>
      <c r="B225" s="91">
        <v>3.8574999999999999</v>
      </c>
      <c r="C225" s="91">
        <v>3.7749999999999999</v>
      </c>
      <c r="D225" s="91">
        <v>3.6900000000000004</v>
      </c>
      <c r="E225" s="91">
        <v>3.8</v>
      </c>
      <c r="F225" s="91">
        <v>3.7</v>
      </c>
      <c r="G225" s="91">
        <v>3.7</v>
      </c>
      <c r="H225" s="91">
        <v>3.8899999999999997</v>
      </c>
      <c r="I225" s="91">
        <v>3.855</v>
      </c>
      <c r="J225" s="91">
        <v>3.95</v>
      </c>
      <c r="K225" s="91">
        <v>3.9675000000000002</v>
      </c>
      <c r="L225" s="91">
        <v>3.8475000000000001</v>
      </c>
      <c r="M225" s="91">
        <v>3.8049999999999997</v>
      </c>
    </row>
    <row r="226" spans="1:13" ht="9.75" customHeight="1" x14ac:dyDescent="0.15">
      <c r="A226" s="85" t="s">
        <v>84</v>
      </c>
      <c r="B226" s="91"/>
      <c r="C226" s="91"/>
      <c r="D226" s="91"/>
      <c r="E226" s="91"/>
      <c r="F226" s="91"/>
      <c r="G226" s="91"/>
      <c r="H226" s="91"/>
      <c r="I226" s="91"/>
      <c r="J226" s="104"/>
      <c r="K226" s="104"/>
      <c r="L226" s="104"/>
      <c r="M226" s="91"/>
    </row>
    <row r="227" spans="1:13" ht="9.75" customHeight="1" x14ac:dyDescent="0.15">
      <c r="A227" s="34" t="s">
        <v>80</v>
      </c>
      <c r="B227" s="91">
        <v>3.99</v>
      </c>
      <c r="C227" s="91">
        <v>3.87</v>
      </c>
      <c r="D227" s="91">
        <v>3.76</v>
      </c>
      <c r="E227" s="91">
        <v>3.8</v>
      </c>
      <c r="F227" s="91">
        <v>3.8</v>
      </c>
      <c r="G227" s="91">
        <v>3.77</v>
      </c>
      <c r="H227" s="91">
        <v>3.92</v>
      </c>
      <c r="I227" s="91">
        <v>3.88</v>
      </c>
      <c r="J227" s="91">
        <v>3.94</v>
      </c>
      <c r="K227" s="91">
        <v>3.97</v>
      </c>
      <c r="L227" s="91">
        <v>3.95</v>
      </c>
      <c r="M227" s="91">
        <v>3.83</v>
      </c>
    </row>
    <row r="228" spans="1:13" ht="9.75" customHeight="1" x14ac:dyDescent="0.15">
      <c r="A228" s="34" t="s">
        <v>81</v>
      </c>
      <c r="B228" s="91">
        <v>4</v>
      </c>
      <c r="C228" s="91">
        <v>3.89</v>
      </c>
      <c r="D228" s="91">
        <v>3.78</v>
      </c>
      <c r="E228" s="91">
        <v>3.82</v>
      </c>
      <c r="F228" s="91">
        <v>3.8149999999999999</v>
      </c>
      <c r="G228" s="91">
        <v>3.79</v>
      </c>
      <c r="H228" s="91">
        <v>3.9449999999999998</v>
      </c>
      <c r="I228" s="91">
        <v>3.9</v>
      </c>
      <c r="J228" s="91">
        <v>3.96</v>
      </c>
      <c r="K228" s="91">
        <v>3.9849999999999999</v>
      </c>
      <c r="L228" s="91">
        <v>3.97</v>
      </c>
      <c r="M228" s="91">
        <v>3.85</v>
      </c>
    </row>
    <row r="229" spans="1:13" ht="9.75" customHeight="1" x14ac:dyDescent="0.15">
      <c r="A229" s="34" t="s">
        <v>82</v>
      </c>
      <c r="B229" s="91">
        <v>3.9950000000000001</v>
      </c>
      <c r="C229" s="91">
        <v>3.88</v>
      </c>
      <c r="D229" s="91">
        <v>3.7699999999999996</v>
      </c>
      <c r="E229" s="91">
        <v>3.8099999999999996</v>
      </c>
      <c r="F229" s="91">
        <v>3.8075000000000001</v>
      </c>
      <c r="G229" s="91">
        <v>3.7800000000000002</v>
      </c>
      <c r="H229" s="91">
        <v>3.9325000000000001</v>
      </c>
      <c r="I229" s="91">
        <v>3.8899999999999997</v>
      </c>
      <c r="J229" s="91">
        <v>3.95</v>
      </c>
      <c r="K229" s="91">
        <v>3.9775</v>
      </c>
      <c r="L229" s="91">
        <v>3.96</v>
      </c>
      <c r="M229" s="91">
        <v>3.84</v>
      </c>
    </row>
    <row r="230" spans="1:13" ht="9.75" customHeight="1" x14ac:dyDescent="0.15">
      <c r="A230" s="85" t="s">
        <v>85</v>
      </c>
      <c r="B230" s="91"/>
      <c r="C230" s="91"/>
      <c r="D230" s="91"/>
      <c r="E230" s="91"/>
      <c r="F230" s="91"/>
      <c r="G230" s="91"/>
      <c r="H230" s="91"/>
      <c r="I230" s="91"/>
      <c r="J230" s="104"/>
      <c r="K230" s="104"/>
      <c r="L230" s="104"/>
      <c r="M230" s="91"/>
    </row>
    <row r="231" spans="1:13" ht="9.75" customHeight="1" x14ac:dyDescent="0.15">
      <c r="A231" s="34" t="s">
        <v>80</v>
      </c>
      <c r="B231" s="91">
        <v>3.82</v>
      </c>
      <c r="C231" s="91">
        <v>3.72</v>
      </c>
      <c r="D231" s="91">
        <v>3.68</v>
      </c>
      <c r="E231" s="91">
        <v>3.62</v>
      </c>
      <c r="F231" s="91">
        <v>3.67</v>
      </c>
      <c r="G231" s="91">
        <v>3.68</v>
      </c>
      <c r="H231" s="91">
        <v>3.78</v>
      </c>
      <c r="I231" s="91">
        <v>3.83</v>
      </c>
      <c r="J231" s="91">
        <v>3.84</v>
      </c>
      <c r="K231" s="91">
        <v>3.91</v>
      </c>
      <c r="L231" s="91">
        <v>3.82</v>
      </c>
      <c r="M231" s="91">
        <v>3.79</v>
      </c>
    </row>
    <row r="232" spans="1:13" ht="9.75" customHeight="1" x14ac:dyDescent="0.15">
      <c r="A232" s="34" t="s">
        <v>81</v>
      </c>
      <c r="B232" s="91">
        <v>3.84</v>
      </c>
      <c r="C232" s="91">
        <v>3.74</v>
      </c>
      <c r="D232" s="91">
        <v>3.7</v>
      </c>
      <c r="E232" s="91">
        <v>3.64</v>
      </c>
      <c r="F232" s="91">
        <v>3.69</v>
      </c>
      <c r="G232" s="91">
        <v>3.7</v>
      </c>
      <c r="H232" s="91">
        <v>3.8</v>
      </c>
      <c r="I232" s="91">
        <v>3.85</v>
      </c>
      <c r="J232" s="91">
        <v>3.855</v>
      </c>
      <c r="K232" s="91">
        <v>3.93</v>
      </c>
      <c r="L232" s="91">
        <v>3.84</v>
      </c>
      <c r="M232" s="91">
        <v>3.81</v>
      </c>
    </row>
    <row r="233" spans="1:13" ht="9.75" customHeight="1" x14ac:dyDescent="0.15">
      <c r="A233" s="34" t="s">
        <v>82</v>
      </c>
      <c r="B233" s="91">
        <v>3.83</v>
      </c>
      <c r="C233" s="91">
        <v>3.7300000000000004</v>
      </c>
      <c r="D233" s="91">
        <v>3.6900000000000004</v>
      </c>
      <c r="E233" s="91">
        <v>3.63</v>
      </c>
      <c r="F233" s="91">
        <v>3.6799999999999997</v>
      </c>
      <c r="G233" s="91">
        <v>3.6900000000000004</v>
      </c>
      <c r="H233" s="91">
        <v>3.79</v>
      </c>
      <c r="I233" s="91">
        <v>3.84</v>
      </c>
      <c r="J233" s="91">
        <v>3.8475000000000001</v>
      </c>
      <c r="K233" s="91">
        <v>3.92</v>
      </c>
      <c r="L233" s="91">
        <v>3.83</v>
      </c>
      <c r="M233" s="91">
        <v>3.8</v>
      </c>
    </row>
    <row r="234" spans="1:13" ht="9.75" customHeight="1" x14ac:dyDescent="0.15">
      <c r="A234" s="85" t="s">
        <v>86</v>
      </c>
      <c r="B234" s="91"/>
      <c r="C234" s="91"/>
      <c r="D234" s="91"/>
      <c r="E234" s="91"/>
      <c r="F234" s="91"/>
      <c r="G234" s="91"/>
      <c r="H234" s="91"/>
      <c r="I234" s="91"/>
      <c r="J234" s="104"/>
      <c r="K234" s="104"/>
      <c r="L234" s="104"/>
      <c r="M234" s="91"/>
    </row>
    <row r="235" spans="1:13" ht="9.75" customHeight="1" x14ac:dyDescent="0.15">
      <c r="A235" s="34" t="s">
        <v>80</v>
      </c>
      <c r="B235" s="91">
        <v>3.8890476190476186</v>
      </c>
      <c r="C235" s="91">
        <v>3.7894444444444448</v>
      </c>
      <c r="D235" s="91">
        <v>3.729318181818182</v>
      </c>
      <c r="E235" s="91">
        <v>3.7010526315789476</v>
      </c>
      <c r="F235" s="91">
        <v>3.74409090909091</v>
      </c>
      <c r="G235" s="91">
        <v>3.7154545454545458</v>
      </c>
      <c r="H235" s="91">
        <v>3.8626315789473677</v>
      </c>
      <c r="I235" s="91">
        <v>3.8585714285714281</v>
      </c>
      <c r="J235" s="91">
        <v>3.8695454545454551</v>
      </c>
      <c r="K235" s="91">
        <v>3.9472499999999995</v>
      </c>
      <c r="L235" s="91">
        <v>3.8574999999999995</v>
      </c>
      <c r="M235" s="91">
        <v>3.8073684210526304</v>
      </c>
    </row>
    <row r="236" spans="1:13" ht="9.75" customHeight="1" x14ac:dyDescent="0.15">
      <c r="A236" s="34" t="s">
        <v>81</v>
      </c>
      <c r="B236" s="91">
        <v>3.907142857142857</v>
      </c>
      <c r="C236" s="91">
        <v>3.8105555555555557</v>
      </c>
      <c r="D236" s="91">
        <v>3.7481818181818185</v>
      </c>
      <c r="E236" s="91">
        <v>3.7215789473684215</v>
      </c>
      <c r="F236" s="91">
        <v>3.7629545454545448</v>
      </c>
      <c r="G236" s="91">
        <v>3.7345454545454539</v>
      </c>
      <c r="H236" s="91">
        <v>3.8860526315789485</v>
      </c>
      <c r="I236" s="91">
        <v>3.8773809523809515</v>
      </c>
      <c r="J236" s="91">
        <v>3.8886363636363641</v>
      </c>
      <c r="K236" s="91">
        <v>3.9647499999999996</v>
      </c>
      <c r="L236" s="91">
        <v>3.8777500000000003</v>
      </c>
      <c r="M236" s="91">
        <v>3.8239473684210536</v>
      </c>
    </row>
    <row r="237" spans="1:13" ht="9.75" customHeight="1" x14ac:dyDescent="0.15">
      <c r="A237" s="98" t="s">
        <v>82</v>
      </c>
      <c r="B237" s="91">
        <v>3.8980952380952378</v>
      </c>
      <c r="C237" s="91">
        <v>3.8000000000000003</v>
      </c>
      <c r="D237" s="91">
        <v>3.7387500000000005</v>
      </c>
      <c r="E237" s="91">
        <v>3.7113157894736846</v>
      </c>
      <c r="F237" s="91">
        <v>3.7535227272727276</v>
      </c>
      <c r="G237" s="91">
        <v>3.7249999999999996</v>
      </c>
      <c r="H237" s="91">
        <v>3.8743421052631581</v>
      </c>
      <c r="I237" s="91">
        <v>3.86797619047619</v>
      </c>
      <c r="J237" s="91">
        <v>3.8790909090909098</v>
      </c>
      <c r="K237" s="91">
        <v>3.9559999999999995</v>
      </c>
      <c r="L237" s="91">
        <v>3.8676249999999999</v>
      </c>
      <c r="M237" s="91">
        <v>3.8156578947368418</v>
      </c>
    </row>
    <row r="238" spans="1:13" ht="7.5" customHeight="1" x14ac:dyDescent="0.15">
      <c r="A238" s="60"/>
      <c r="B238" s="106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1"/>
    </row>
    <row r="239" spans="1:13" ht="10.5" customHeight="1" x14ac:dyDescent="0.15">
      <c r="A239" s="40">
        <v>2023</v>
      </c>
      <c r="B239" s="106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</row>
    <row r="240" spans="1:13" ht="9.75" customHeight="1" x14ac:dyDescent="0.15">
      <c r="A240" s="40" t="s">
        <v>79</v>
      </c>
      <c r="B240" s="106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</row>
    <row r="241" spans="1:13" ht="9.75" customHeight="1" x14ac:dyDescent="0.15">
      <c r="A241" s="60" t="s">
        <v>80</v>
      </c>
      <c r="B241" s="106">
        <v>3.8</v>
      </c>
      <c r="C241" s="91">
        <v>3.82</v>
      </c>
      <c r="D241" s="91">
        <v>3.8</v>
      </c>
      <c r="E241" s="91">
        <v>3.74</v>
      </c>
      <c r="F241" s="91">
        <v>3.68</v>
      </c>
      <c r="G241" s="91">
        <v>3.67</v>
      </c>
      <c r="H241" s="91">
        <v>3.61</v>
      </c>
      <c r="I241" s="91">
        <v>3.6</v>
      </c>
      <c r="J241" s="91">
        <v>3.68</v>
      </c>
      <c r="K241" s="91">
        <v>3.77</v>
      </c>
      <c r="L241" s="91">
        <v>3.77</v>
      </c>
      <c r="M241" s="91">
        <v>3.72</v>
      </c>
    </row>
    <row r="242" spans="1:13" ht="9.75" customHeight="1" x14ac:dyDescent="0.15">
      <c r="A242" s="34" t="s">
        <v>81</v>
      </c>
      <c r="B242" s="106">
        <v>3.8149999999999999</v>
      </c>
      <c r="C242" s="91">
        <v>3.84</v>
      </c>
      <c r="D242" s="91">
        <v>3.82</v>
      </c>
      <c r="E242" s="91">
        <v>3.76</v>
      </c>
      <c r="F242" s="91">
        <v>3.7</v>
      </c>
      <c r="G242" s="91">
        <v>3.69</v>
      </c>
      <c r="H242" s="91">
        <v>3.625</v>
      </c>
      <c r="I242" s="91">
        <v>3.62</v>
      </c>
      <c r="J242" s="91">
        <v>3.69</v>
      </c>
      <c r="K242" s="91">
        <v>3.79</v>
      </c>
      <c r="L242" s="91">
        <v>3.79</v>
      </c>
      <c r="M242" s="91">
        <v>3.74</v>
      </c>
    </row>
    <row r="243" spans="1:13" ht="9.75" customHeight="1" x14ac:dyDescent="0.15">
      <c r="A243" s="34" t="s">
        <v>82</v>
      </c>
      <c r="B243" s="91">
        <v>3.8075000000000001</v>
      </c>
      <c r="C243" s="91">
        <v>3.83</v>
      </c>
      <c r="D243" s="91">
        <v>3.8099999999999996</v>
      </c>
      <c r="E243" s="91">
        <v>3.75</v>
      </c>
      <c r="F243" s="91">
        <v>3.6900000000000004</v>
      </c>
      <c r="G243" s="91">
        <v>3.6799999999999997</v>
      </c>
      <c r="H243" s="91">
        <v>3.6174999999999997</v>
      </c>
      <c r="I243" s="91">
        <v>3.6100000000000003</v>
      </c>
      <c r="J243" s="91">
        <v>3.6850000000000001</v>
      </c>
      <c r="K243" s="91">
        <v>3.7800000000000002</v>
      </c>
      <c r="L243" s="91">
        <v>3.7800000000000002</v>
      </c>
      <c r="M243" s="91">
        <v>3.7300000000000004</v>
      </c>
    </row>
    <row r="244" spans="1:13" ht="9.75" customHeight="1" x14ac:dyDescent="0.15">
      <c r="A244" s="85" t="s">
        <v>83</v>
      </c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1"/>
    </row>
    <row r="245" spans="1:13" ht="9.75" customHeight="1" x14ac:dyDescent="0.15">
      <c r="A245" s="34" t="s">
        <v>80</v>
      </c>
      <c r="B245" s="91">
        <v>3.82</v>
      </c>
      <c r="C245" s="91">
        <v>3.8</v>
      </c>
      <c r="D245" s="91">
        <v>3.74</v>
      </c>
      <c r="E245" s="91">
        <v>3.7</v>
      </c>
      <c r="F245" s="91">
        <v>3.66</v>
      </c>
      <c r="G245" s="91">
        <v>3.61</v>
      </c>
      <c r="H245" s="91">
        <v>3.57</v>
      </c>
      <c r="I245" s="91">
        <v>3.67</v>
      </c>
      <c r="J245" s="91">
        <v>3.7850000000000001</v>
      </c>
      <c r="K245" s="91">
        <v>3.81</v>
      </c>
      <c r="L245" s="91">
        <v>3.72</v>
      </c>
      <c r="M245" s="91">
        <v>3.6850000000000001</v>
      </c>
    </row>
    <row r="246" spans="1:13" ht="9.75" customHeight="1" x14ac:dyDescent="0.15">
      <c r="A246" s="34" t="s">
        <v>81</v>
      </c>
      <c r="B246" s="91">
        <v>3.83</v>
      </c>
      <c r="C246" s="91">
        <v>3.8149999999999999</v>
      </c>
      <c r="D246" s="91">
        <v>3.76</v>
      </c>
      <c r="E246" s="91">
        <v>3.7250000000000001</v>
      </c>
      <c r="F246" s="91">
        <v>3.6749999999999998</v>
      </c>
      <c r="G246" s="91">
        <v>3.63</v>
      </c>
      <c r="H246" s="91">
        <v>3.6</v>
      </c>
      <c r="I246" s="91">
        <v>3.68</v>
      </c>
      <c r="J246" s="91">
        <v>3.7949999999999999</v>
      </c>
      <c r="K246" s="91">
        <v>3.8250000000000002</v>
      </c>
      <c r="L246" s="91">
        <v>3.74</v>
      </c>
      <c r="M246" s="91">
        <v>3.7</v>
      </c>
    </row>
    <row r="247" spans="1:13" ht="9.75" customHeight="1" x14ac:dyDescent="0.15">
      <c r="A247" s="34" t="s">
        <v>82</v>
      </c>
      <c r="B247" s="91">
        <v>3.8250000000000002</v>
      </c>
      <c r="C247" s="91">
        <v>3.8075000000000001</v>
      </c>
      <c r="D247" s="91">
        <v>3.75</v>
      </c>
      <c r="E247" s="91">
        <v>3.7125000000000004</v>
      </c>
      <c r="F247" s="91">
        <v>3.6675</v>
      </c>
      <c r="G247" s="91">
        <v>3.62</v>
      </c>
      <c r="H247" s="91">
        <v>3.585</v>
      </c>
      <c r="I247" s="91">
        <v>3.6749999999999998</v>
      </c>
      <c r="J247" s="91">
        <v>3.79</v>
      </c>
      <c r="K247" s="91">
        <v>3.8174999999999999</v>
      </c>
      <c r="L247" s="91">
        <v>3.7300000000000004</v>
      </c>
      <c r="M247" s="91">
        <v>3.6924999999999999</v>
      </c>
    </row>
    <row r="248" spans="1:13" ht="9.75" customHeight="1" x14ac:dyDescent="0.15">
      <c r="A248" s="85" t="s">
        <v>84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</row>
    <row r="249" spans="1:13" ht="9.75" customHeight="1" x14ac:dyDescent="0.15">
      <c r="A249" s="34" t="s">
        <v>80</v>
      </c>
      <c r="B249" s="91">
        <v>3.85</v>
      </c>
      <c r="C249" s="91">
        <v>3.84</v>
      </c>
      <c r="D249" s="91">
        <v>3.8</v>
      </c>
      <c r="E249" s="91">
        <v>3.76</v>
      </c>
      <c r="F249" s="91">
        <v>3.76</v>
      </c>
      <c r="G249" s="91">
        <v>3.67</v>
      </c>
      <c r="H249" s="91">
        <v>3.62</v>
      </c>
      <c r="I249" s="91">
        <v>3.7</v>
      </c>
      <c r="J249" s="91">
        <v>3.7850000000000001</v>
      </c>
      <c r="K249" s="91">
        <v>3.84</v>
      </c>
      <c r="L249" s="91">
        <v>3.79</v>
      </c>
      <c r="M249" s="91">
        <v>3.75</v>
      </c>
    </row>
    <row r="250" spans="1:13" ht="9.75" customHeight="1" x14ac:dyDescent="0.15">
      <c r="A250" s="34" t="s">
        <v>81</v>
      </c>
      <c r="B250" s="91">
        <v>3.87</v>
      </c>
      <c r="C250" s="91">
        <v>3.85</v>
      </c>
      <c r="D250" s="91">
        <v>3.82</v>
      </c>
      <c r="E250" s="91">
        <v>3.7749999999999999</v>
      </c>
      <c r="F250" s="91">
        <v>3.71</v>
      </c>
      <c r="G250" s="91">
        <v>3.69</v>
      </c>
      <c r="H250" s="91">
        <v>3.64</v>
      </c>
      <c r="I250" s="91">
        <v>3.72</v>
      </c>
      <c r="J250" s="91">
        <v>3.7949999999999999</v>
      </c>
      <c r="K250" s="91">
        <v>3.85</v>
      </c>
      <c r="L250" s="91">
        <v>3.8</v>
      </c>
      <c r="M250" s="91">
        <v>3.77</v>
      </c>
    </row>
    <row r="251" spans="1:13" ht="9.75" customHeight="1" x14ac:dyDescent="0.15">
      <c r="A251" s="34" t="s">
        <v>82</v>
      </c>
      <c r="B251" s="91">
        <v>3.8600000000000003</v>
      </c>
      <c r="C251" s="91">
        <v>3.8449999999999998</v>
      </c>
      <c r="D251" s="91">
        <v>3.8099999999999996</v>
      </c>
      <c r="E251" s="91">
        <v>3.7675000000000001</v>
      </c>
      <c r="F251" s="91">
        <v>3.7349999999999999</v>
      </c>
      <c r="G251" s="91">
        <v>3.6799999999999997</v>
      </c>
      <c r="H251" s="91">
        <v>3.63</v>
      </c>
      <c r="I251" s="91">
        <v>3.71</v>
      </c>
      <c r="J251" s="91">
        <v>3.79</v>
      </c>
      <c r="K251" s="91">
        <v>3.8449999999999998</v>
      </c>
      <c r="L251" s="91">
        <v>3.7949999999999999</v>
      </c>
      <c r="M251" s="91">
        <v>3.76</v>
      </c>
    </row>
    <row r="252" spans="1:13" ht="9.75" customHeight="1" x14ac:dyDescent="0.15">
      <c r="A252" s="85" t="s">
        <v>85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</row>
    <row r="253" spans="1:13" ht="9.75" customHeight="1" x14ac:dyDescent="0.15">
      <c r="A253" s="34" t="s">
        <v>80</v>
      </c>
      <c r="B253" s="91">
        <v>3.77</v>
      </c>
      <c r="C253" s="91">
        <v>3.8</v>
      </c>
      <c r="D253" s="91">
        <v>3.74</v>
      </c>
      <c r="E253" s="91">
        <v>3.7</v>
      </c>
      <c r="F253" s="91">
        <v>3.65</v>
      </c>
      <c r="G253" s="91">
        <v>3.61</v>
      </c>
      <c r="H253" s="91">
        <v>3.55</v>
      </c>
      <c r="I253" s="91">
        <v>3.6</v>
      </c>
      <c r="J253" s="91">
        <v>3.67</v>
      </c>
      <c r="K253" s="91">
        <v>3.77</v>
      </c>
      <c r="L253" s="91">
        <v>3.7</v>
      </c>
      <c r="M253" s="91">
        <v>3.67</v>
      </c>
    </row>
    <row r="254" spans="1:13" ht="9.75" customHeight="1" x14ac:dyDescent="0.15">
      <c r="A254" s="34" t="s">
        <v>81</v>
      </c>
      <c r="B254" s="91">
        <v>3.79</v>
      </c>
      <c r="C254" s="91">
        <v>3.8149999999999999</v>
      </c>
      <c r="D254" s="91">
        <v>3.75</v>
      </c>
      <c r="E254" s="91">
        <v>3.7250000000000001</v>
      </c>
      <c r="F254" s="91">
        <v>3.6659999999999999</v>
      </c>
      <c r="G254" s="91">
        <v>3.63</v>
      </c>
      <c r="H254" s="91">
        <v>3.57</v>
      </c>
      <c r="I254" s="91">
        <v>3.62</v>
      </c>
      <c r="J254" s="91">
        <v>3.68</v>
      </c>
      <c r="K254" s="91">
        <v>3.79</v>
      </c>
      <c r="L254" s="91">
        <v>3.72</v>
      </c>
      <c r="M254" s="91">
        <v>3.69</v>
      </c>
    </row>
    <row r="255" spans="1:13" ht="9.75" customHeight="1" x14ac:dyDescent="0.15">
      <c r="A255" s="34" t="s">
        <v>82</v>
      </c>
      <c r="B255" s="91">
        <v>3.7800000000000002</v>
      </c>
      <c r="C255" s="91">
        <v>3.8075000000000001</v>
      </c>
      <c r="D255" s="91">
        <v>3.7450000000000001</v>
      </c>
      <c r="E255" s="91">
        <v>3.7125000000000004</v>
      </c>
      <c r="F255" s="91">
        <v>3.6579999999999999</v>
      </c>
      <c r="G255" s="91">
        <v>3.62</v>
      </c>
      <c r="H255" s="91">
        <v>3.5599999999999996</v>
      </c>
      <c r="I255" s="91">
        <v>3.6100000000000003</v>
      </c>
      <c r="J255" s="91">
        <v>3.6749999999999998</v>
      </c>
      <c r="K255" s="91">
        <v>3.7800000000000002</v>
      </c>
      <c r="L255" s="91">
        <v>3.71</v>
      </c>
      <c r="M255" s="91">
        <v>3.6799999999999997</v>
      </c>
    </row>
    <row r="256" spans="1:13" ht="9.75" customHeight="1" x14ac:dyDescent="0.15">
      <c r="A256" s="85" t="s">
        <v>86</v>
      </c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</row>
    <row r="257" spans="1:13" ht="9.75" customHeight="1" x14ac:dyDescent="0.15">
      <c r="A257" s="34" t="s">
        <v>80</v>
      </c>
      <c r="B257" s="91">
        <v>3.8077272727272713</v>
      </c>
      <c r="C257" s="91">
        <v>3.8184999999999993</v>
      </c>
      <c r="D257" s="91">
        <v>3.7732608695652172</v>
      </c>
      <c r="E257" s="91">
        <v>3.7408333333333328</v>
      </c>
      <c r="F257" s="91">
        <v>3.6763636363636367</v>
      </c>
      <c r="G257" s="91">
        <v>3.63225</v>
      </c>
      <c r="H257" s="91">
        <v>3.5832499999999987</v>
      </c>
      <c r="I257" s="91">
        <v>3.6703181818181823</v>
      </c>
      <c r="J257" s="91">
        <v>3.7069047619047617</v>
      </c>
      <c r="K257" s="91">
        <v>3.8114285714285718</v>
      </c>
      <c r="L257" s="91">
        <v>3.7423809523809513</v>
      </c>
      <c r="M257" s="91">
        <v>3.7115789473684209</v>
      </c>
    </row>
    <row r="258" spans="1:13" ht="9.75" customHeight="1" x14ac:dyDescent="0.15">
      <c r="A258" s="34" t="s">
        <v>81</v>
      </c>
      <c r="B258" s="91">
        <v>3.8270454545454542</v>
      </c>
      <c r="C258" s="91">
        <v>3.8365</v>
      </c>
      <c r="D258" s="91">
        <v>3.7900000000000005</v>
      </c>
      <c r="E258" s="91">
        <v>3.7583333333333329</v>
      </c>
      <c r="F258" s="91">
        <v>3.6861818181818191</v>
      </c>
      <c r="G258" s="91">
        <v>3.6492499999999999</v>
      </c>
      <c r="H258" s="91">
        <v>3.6027500000000003</v>
      </c>
      <c r="I258" s="91">
        <v>3.6875909090909089</v>
      </c>
      <c r="J258" s="91">
        <v>3.7216666666666676</v>
      </c>
      <c r="K258" s="91">
        <v>3.8266666666666658</v>
      </c>
      <c r="L258" s="91">
        <v>3.7592857142857148</v>
      </c>
      <c r="M258" s="91">
        <v>3.7300000000000004</v>
      </c>
    </row>
    <row r="259" spans="1:13" ht="9.75" customHeight="1" x14ac:dyDescent="0.15">
      <c r="A259" s="98" t="s">
        <v>82</v>
      </c>
      <c r="B259" s="91">
        <v>3.8173863636363627</v>
      </c>
      <c r="C259" s="91">
        <v>3.8274999999999997</v>
      </c>
      <c r="D259" s="91">
        <v>3.7816304347826089</v>
      </c>
      <c r="E259" s="91">
        <v>3.7495833333333328</v>
      </c>
      <c r="F259" s="91">
        <v>3.6812727272727281</v>
      </c>
      <c r="G259" s="91">
        <v>3.6407499999999997</v>
      </c>
      <c r="H259" s="91">
        <v>3.5929999999999995</v>
      </c>
      <c r="I259" s="91">
        <v>3.6789545454545456</v>
      </c>
      <c r="J259" s="91">
        <v>3.7142857142857144</v>
      </c>
      <c r="K259" s="91">
        <v>3.8190476190476188</v>
      </c>
      <c r="L259" s="91">
        <v>3.750833333333333</v>
      </c>
      <c r="M259" s="91">
        <v>3.7207894736842109</v>
      </c>
    </row>
    <row r="260" spans="1:13" ht="5.0999999999999996" customHeight="1" x14ac:dyDescent="0.25">
      <c r="A260" s="99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</row>
    <row r="261" spans="1:13" ht="11.1" customHeight="1" x14ac:dyDescent="0.15">
      <c r="A261" s="5" t="s">
        <v>359</v>
      </c>
      <c r="B261" s="105"/>
      <c r="C261" s="105"/>
      <c r="D261" s="105"/>
      <c r="E261" s="105"/>
      <c r="F261" s="105"/>
      <c r="G261" s="101"/>
      <c r="H261" s="77"/>
      <c r="I261" s="77"/>
      <c r="J261" s="77"/>
      <c r="K261" s="77"/>
      <c r="L261" s="77"/>
      <c r="M261" s="77"/>
    </row>
    <row r="262" spans="1:13" ht="11.1" customHeight="1" x14ac:dyDescent="0.25">
      <c r="A262" s="67" t="s">
        <v>360</v>
      </c>
      <c r="H262" s="105"/>
      <c r="I262" s="105"/>
      <c r="J262" s="105"/>
      <c r="K262" s="105"/>
      <c r="L262" s="105"/>
      <c r="M262" s="105"/>
    </row>
  </sheetData>
  <customSheetViews>
    <customSheetView guid="{3E1AE235-D4AB-4EE5-9ECB-EFB23A645F44}" showPageBreaks="1" topLeftCell="A55">
      <selection activeCell="A64" sqref="A64:M64"/>
      <pageMargins left="1.1811023622047245" right="0.98425196850393704" top="0.98425196850393704" bottom="0.98425196850393704" header="0.31496062992125984" footer="0.31496062992125984"/>
      <pageSetup paperSize="9" orientation="portrait" r:id="rId1"/>
    </customSheetView>
  </customSheetViews>
  <mergeCells count="4">
    <mergeCell ref="A1:G1"/>
    <mergeCell ref="A2:G2"/>
    <mergeCell ref="A53:L53"/>
    <mergeCell ref="L192:M192"/>
  </mergeCells>
  <phoneticPr fontId="18" type="noConversion"/>
  <pageMargins left="0.98425196850393704" right="0.78740157480314965" top="0.78740157480314965" bottom="0.78740157480314965" header="0.31496062992125984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autoPageBreaks="0"/>
  </sheetPr>
  <dimension ref="A1:Q363"/>
  <sheetViews>
    <sheetView showGridLines="0" topLeftCell="A97" zoomScaleNormal="100" zoomScaleSheetLayoutView="100" workbookViewId="0">
      <selection activeCell="I173" sqref="I173"/>
    </sheetView>
  </sheetViews>
  <sheetFormatPr baseColWidth="10" defaultColWidth="11.42578125" defaultRowHeight="9" x14ac:dyDescent="0.15"/>
  <cols>
    <col min="1" max="1" width="27.7109375" style="95" customWidth="1"/>
    <col min="2" max="4" width="9.28515625" style="144" customWidth="1"/>
    <col min="5" max="7" width="9.28515625" style="5" customWidth="1"/>
    <col min="8" max="8" width="5.140625" style="5" customWidth="1"/>
    <col min="9" max="9" width="27.42578125" style="5" customWidth="1"/>
    <col min="10" max="15" width="9.28515625" style="5" customWidth="1"/>
    <col min="16" max="16384" width="11.42578125" style="5"/>
  </cols>
  <sheetData>
    <row r="1" spans="1:15" s="80" customFormat="1" ht="14.1" hidden="1" customHeight="1" x14ac:dyDescent="0.2">
      <c r="A1" s="79" t="s">
        <v>310</v>
      </c>
      <c r="B1" s="79"/>
      <c r="C1" s="79"/>
      <c r="D1" s="79"/>
      <c r="E1" s="79"/>
      <c r="F1" s="79"/>
      <c r="G1" s="79"/>
      <c r="I1" s="107" t="str">
        <f>A1</f>
        <v>25.3   PUNO: EXPORTACIONES (FOB) POR MES, SEGÚN GRUPO DE PRODUCTOS,  2017 - 2021</v>
      </c>
      <c r="J1" s="109"/>
      <c r="K1" s="109"/>
      <c r="L1" s="109"/>
      <c r="M1" s="109"/>
      <c r="N1" s="110"/>
      <c r="O1" s="110"/>
    </row>
    <row r="2" spans="1:15" s="80" customFormat="1" ht="12.95" hidden="1" customHeight="1" x14ac:dyDescent="0.2">
      <c r="A2" s="142" t="s">
        <v>205</v>
      </c>
      <c r="B2" s="108"/>
      <c r="C2" s="108"/>
      <c r="D2" s="108"/>
      <c r="E2" s="79"/>
      <c r="F2" s="79"/>
      <c r="G2" s="79"/>
      <c r="I2" s="269" t="str">
        <f>A2</f>
        <v xml:space="preserve">        (Miles US dólares)</v>
      </c>
      <c r="J2" s="109"/>
      <c r="K2" s="109"/>
      <c r="L2" s="109"/>
      <c r="M2" s="109"/>
      <c r="N2" s="110"/>
      <c r="O2" s="110"/>
    </row>
    <row r="3" spans="1:15" s="267" customFormat="1" ht="3" hidden="1" customHeight="1" x14ac:dyDescent="0.2">
      <c r="B3" s="265"/>
      <c r="C3" s="265"/>
      <c r="D3" s="265"/>
      <c r="E3" s="266"/>
      <c r="F3" s="266"/>
      <c r="G3" s="266"/>
      <c r="I3" s="142"/>
      <c r="J3" s="268"/>
      <c r="K3" s="268"/>
      <c r="L3" s="268"/>
    </row>
    <row r="4" spans="1:15" s="81" customFormat="1" ht="14.1" hidden="1" customHeight="1" x14ac:dyDescent="0.2">
      <c r="A4" s="332" t="s">
        <v>137</v>
      </c>
      <c r="B4" s="112" t="s">
        <v>105</v>
      </c>
      <c r="C4" s="113" t="s">
        <v>106</v>
      </c>
      <c r="D4" s="113" t="s">
        <v>107</v>
      </c>
      <c r="E4" s="8" t="s">
        <v>108</v>
      </c>
      <c r="F4" s="8" t="s">
        <v>109</v>
      </c>
      <c r="G4" s="8" t="s">
        <v>110</v>
      </c>
      <c r="I4" s="332" t="s">
        <v>137</v>
      </c>
      <c r="J4" s="8" t="s">
        <v>111</v>
      </c>
      <c r="K4" s="8" t="s">
        <v>112</v>
      </c>
      <c r="L4" s="8" t="s">
        <v>113</v>
      </c>
      <c r="M4" s="8" t="s">
        <v>114</v>
      </c>
      <c r="N4" s="8" t="s">
        <v>115</v>
      </c>
      <c r="O4" s="8" t="s">
        <v>116</v>
      </c>
    </row>
    <row r="5" spans="1:15" s="81" customFormat="1" ht="6" hidden="1" customHeight="1" x14ac:dyDescent="0.2">
      <c r="A5" s="83"/>
      <c r="B5" s="114"/>
      <c r="C5" s="114"/>
      <c r="D5" s="114"/>
      <c r="E5" s="46"/>
      <c r="F5" s="46"/>
      <c r="G5" s="46"/>
      <c r="I5" s="83"/>
      <c r="J5" s="46"/>
      <c r="K5" s="46"/>
      <c r="L5" s="46"/>
      <c r="M5" s="46"/>
      <c r="N5" s="46"/>
      <c r="O5" s="46"/>
    </row>
    <row r="6" spans="1:15" s="89" customFormat="1" ht="12" hidden="1" customHeight="1" x14ac:dyDescent="0.25">
      <c r="A6" s="58">
        <v>2013</v>
      </c>
      <c r="B6" s="115">
        <f t="shared" ref="B6:G6" si="0">+B7+B10</f>
        <v>32646.137572</v>
      </c>
      <c r="C6" s="115">
        <f t="shared" si="0"/>
        <v>42853.512845999998</v>
      </c>
      <c r="D6" s="115">
        <f t="shared" si="0"/>
        <v>66733.15079</v>
      </c>
      <c r="E6" s="116">
        <f t="shared" si="0"/>
        <v>25454.139319999998</v>
      </c>
      <c r="F6" s="116">
        <f t="shared" si="0"/>
        <v>53640.851529999993</v>
      </c>
      <c r="G6" s="116">
        <f t="shared" si="0"/>
        <v>21109.708919999997</v>
      </c>
      <c r="I6" s="58">
        <v>2013</v>
      </c>
      <c r="J6" s="116">
        <f t="shared" ref="J6:O6" si="1">+J7+J10</f>
        <v>20676.001809999994</v>
      </c>
      <c r="K6" s="116">
        <f t="shared" si="1"/>
        <v>51130.522339999989</v>
      </c>
      <c r="L6" s="116">
        <f t="shared" si="1"/>
        <v>24190.715039999999</v>
      </c>
      <c r="M6" s="116">
        <f t="shared" si="1"/>
        <v>48662.981969999986</v>
      </c>
      <c r="N6" s="116">
        <f t="shared" si="1"/>
        <v>55864.544239999996</v>
      </c>
      <c r="O6" s="116">
        <f t="shared" si="1"/>
        <v>41171.623519999994</v>
      </c>
    </row>
    <row r="7" spans="1:15" s="89" customFormat="1" ht="12" hidden="1" customHeight="1" x14ac:dyDescent="0.25">
      <c r="A7" s="117" t="s">
        <v>175</v>
      </c>
      <c r="B7" s="118">
        <f t="shared" ref="B7:G7" si="2">SUM(B8:B9)</f>
        <v>31556.890289999999</v>
      </c>
      <c r="C7" s="118">
        <f t="shared" si="2"/>
        <v>42177.363740000001</v>
      </c>
      <c r="D7" s="118">
        <f t="shared" si="2"/>
        <v>64840.917699999998</v>
      </c>
      <c r="E7" s="119">
        <f t="shared" si="2"/>
        <v>23949.143189999999</v>
      </c>
      <c r="F7" s="119">
        <f t="shared" si="2"/>
        <v>52458.921249999992</v>
      </c>
      <c r="G7" s="119">
        <f t="shared" si="2"/>
        <v>19362.551699999996</v>
      </c>
      <c r="I7" s="117" t="s">
        <v>175</v>
      </c>
      <c r="J7" s="119">
        <f t="shared" ref="J7:O7" si="3">SUM(J8:J9)</f>
        <v>19208.022769999996</v>
      </c>
      <c r="K7" s="119">
        <f t="shared" si="3"/>
        <v>49751.602039999991</v>
      </c>
      <c r="L7" s="119">
        <f t="shared" si="3"/>
        <v>22453.83972</v>
      </c>
      <c r="M7" s="119">
        <f t="shared" si="3"/>
        <v>47431.165729999986</v>
      </c>
      <c r="N7" s="119">
        <f t="shared" si="3"/>
        <v>53956.664079999995</v>
      </c>
      <c r="O7" s="119">
        <f t="shared" si="3"/>
        <v>40056.277879999994</v>
      </c>
    </row>
    <row r="8" spans="1:15" s="89" customFormat="1" ht="12" hidden="1" customHeight="1" x14ac:dyDescent="0.25">
      <c r="A8" s="53" t="s">
        <v>172</v>
      </c>
      <c r="B8" s="120">
        <v>381.69370000000004</v>
      </c>
      <c r="C8" s="121">
        <v>443.83300000000003</v>
      </c>
      <c r="D8" s="121">
        <v>1336.8478599999999</v>
      </c>
      <c r="E8" s="122">
        <v>1189.0947900000001</v>
      </c>
      <c r="F8" s="122">
        <v>644.74192999999991</v>
      </c>
      <c r="G8" s="122">
        <v>437.42629999999997</v>
      </c>
      <c r="I8" s="53" t="s">
        <v>172</v>
      </c>
      <c r="J8" s="123">
        <v>525.54138</v>
      </c>
      <c r="K8" s="122">
        <v>445.73845999999998</v>
      </c>
      <c r="L8" s="124">
        <v>745.74541999999997</v>
      </c>
      <c r="M8" s="122">
        <v>313.37544000000003</v>
      </c>
      <c r="N8" s="122">
        <v>523.77672999999993</v>
      </c>
      <c r="O8" s="122">
        <v>431.41488999999996</v>
      </c>
    </row>
    <row r="9" spans="1:15" s="89" customFormat="1" ht="12" hidden="1" customHeight="1" x14ac:dyDescent="0.25">
      <c r="A9" s="53" t="s">
        <v>174</v>
      </c>
      <c r="B9" s="120">
        <v>31175.19659</v>
      </c>
      <c r="C9" s="121">
        <v>41733.530740000002</v>
      </c>
      <c r="D9" s="121">
        <v>63504.069839999996</v>
      </c>
      <c r="E9" s="122">
        <v>22760.0484</v>
      </c>
      <c r="F9" s="122">
        <v>51814.179319999996</v>
      </c>
      <c r="G9" s="122">
        <v>18925.125399999997</v>
      </c>
      <c r="I9" s="53" t="s">
        <v>174</v>
      </c>
      <c r="J9" s="122">
        <v>18682.481389999997</v>
      </c>
      <c r="K9" s="122">
        <v>49305.86357999999</v>
      </c>
      <c r="L9" s="122">
        <v>21708.094300000001</v>
      </c>
      <c r="M9" s="122">
        <v>47117.790289999983</v>
      </c>
      <c r="N9" s="122">
        <v>53432.887349999997</v>
      </c>
      <c r="O9" s="122">
        <v>39624.862989999994</v>
      </c>
    </row>
    <row r="10" spans="1:15" s="89" customFormat="1" ht="12" hidden="1" customHeight="1" x14ac:dyDescent="0.25">
      <c r="A10" s="117" t="s">
        <v>176</v>
      </c>
      <c r="B10" s="118">
        <f>SUM(B11:B19)</f>
        <v>1089.2472820000005</v>
      </c>
      <c r="C10" s="118">
        <f t="shared" ref="C10:G10" si="4">SUM(C11:C19)</f>
        <v>676.14910599999996</v>
      </c>
      <c r="D10" s="118">
        <f t="shared" si="4"/>
        <v>1892.2330900000004</v>
      </c>
      <c r="E10" s="119">
        <f t="shared" si="4"/>
        <v>1504.9961299999998</v>
      </c>
      <c r="F10" s="119">
        <f t="shared" si="4"/>
        <v>1181.9302800000003</v>
      </c>
      <c r="G10" s="119">
        <f t="shared" si="4"/>
        <v>1747.1572199999998</v>
      </c>
      <c r="I10" s="117" t="s">
        <v>176</v>
      </c>
      <c r="J10" s="119">
        <f>SUM(J11:J19)</f>
        <v>1467.9790399999999</v>
      </c>
      <c r="K10" s="119">
        <f t="shared" ref="K10:O10" si="5">SUM(K11:K19)</f>
        <v>1378.9203</v>
      </c>
      <c r="L10" s="119">
        <f t="shared" si="5"/>
        <v>1736.8753199999999</v>
      </c>
      <c r="M10" s="119">
        <f t="shared" si="5"/>
        <v>1231.8162399999999</v>
      </c>
      <c r="N10" s="119">
        <f t="shared" si="5"/>
        <v>1907.8801600000002</v>
      </c>
      <c r="O10" s="119">
        <f t="shared" si="5"/>
        <v>1115.3456400000002</v>
      </c>
    </row>
    <row r="11" spans="1:15" s="89" customFormat="1" ht="12" hidden="1" customHeight="1" x14ac:dyDescent="0.25">
      <c r="A11" s="53" t="s">
        <v>172</v>
      </c>
      <c r="B11" s="125">
        <v>809.79909000000021</v>
      </c>
      <c r="C11" s="121">
        <v>542.06583999999998</v>
      </c>
      <c r="D11" s="121">
        <v>730.82026999999994</v>
      </c>
      <c r="E11" s="122">
        <v>550.36973999999987</v>
      </c>
      <c r="F11" s="122">
        <v>594.04485000000011</v>
      </c>
      <c r="G11" s="122">
        <v>1051.6261499999998</v>
      </c>
      <c r="I11" s="53" t="s">
        <v>172</v>
      </c>
      <c r="J11" s="122">
        <v>789.05921000000001</v>
      </c>
      <c r="K11" s="122">
        <v>879.92052999999987</v>
      </c>
      <c r="L11" s="122">
        <v>960.49072000000012</v>
      </c>
      <c r="M11" s="122">
        <v>682.33944999999994</v>
      </c>
      <c r="N11" s="122">
        <v>1257.6668500000001</v>
      </c>
      <c r="O11" s="122">
        <v>861.60136999999997</v>
      </c>
    </row>
    <row r="12" spans="1:15" s="89" customFormat="1" ht="12" hidden="1" customHeight="1" x14ac:dyDescent="0.25">
      <c r="A12" s="53" t="s">
        <v>173</v>
      </c>
      <c r="B12" s="120">
        <v>257.77289200000007</v>
      </c>
      <c r="C12" s="121">
        <v>98.678516000000002</v>
      </c>
      <c r="D12" s="121">
        <v>887.06222000000025</v>
      </c>
      <c r="E12" s="126">
        <v>866.27228000000002</v>
      </c>
      <c r="F12" s="122">
        <v>359.40648999999996</v>
      </c>
      <c r="G12" s="122">
        <v>665.49770000000012</v>
      </c>
      <c r="I12" s="53" t="s">
        <v>173</v>
      </c>
      <c r="J12" s="122">
        <v>594.60169999999994</v>
      </c>
      <c r="K12" s="122">
        <v>416.22395999999998</v>
      </c>
      <c r="L12" s="122">
        <v>715.21550000000002</v>
      </c>
      <c r="M12" s="122">
        <v>435.89583999999996</v>
      </c>
      <c r="N12" s="122">
        <v>421.33920000000001</v>
      </c>
      <c r="O12" s="122">
        <v>190.91715000000002</v>
      </c>
    </row>
    <row r="13" spans="1:15" s="89" customFormat="1" ht="12" hidden="1" customHeight="1" x14ac:dyDescent="0.25">
      <c r="A13" s="53" t="s">
        <v>177</v>
      </c>
      <c r="B13" s="120">
        <v>16.840799999999998</v>
      </c>
      <c r="C13" s="121">
        <v>35.40475</v>
      </c>
      <c r="D13" s="121">
        <v>197.65426000000002</v>
      </c>
      <c r="E13" s="122">
        <v>23.413979999999999</v>
      </c>
      <c r="F13" s="122">
        <v>66.495260000000002</v>
      </c>
      <c r="G13" s="122">
        <v>23.54</v>
      </c>
      <c r="I13" s="53" t="s">
        <v>177</v>
      </c>
      <c r="J13" s="122">
        <v>71.826090000000008</v>
      </c>
      <c r="K13" s="122">
        <v>64.492519999999985</v>
      </c>
      <c r="L13" s="122">
        <v>57.703189999999999</v>
      </c>
      <c r="M13" s="122">
        <v>98.5608</v>
      </c>
      <c r="N13" s="122">
        <v>216.23320000000001</v>
      </c>
      <c r="O13" s="122">
        <v>38.637860000000003</v>
      </c>
    </row>
    <row r="14" spans="1:15" s="89" customFormat="1" ht="12" hidden="1" customHeight="1" x14ac:dyDescent="0.25">
      <c r="A14" s="127" t="s">
        <v>178</v>
      </c>
      <c r="B14" s="128">
        <v>0</v>
      </c>
      <c r="C14" s="128">
        <v>0</v>
      </c>
      <c r="D14" s="128">
        <v>0</v>
      </c>
      <c r="E14" s="129">
        <v>0</v>
      </c>
      <c r="F14" s="129">
        <v>0</v>
      </c>
      <c r="G14" s="129">
        <v>0</v>
      </c>
      <c r="I14" s="127" t="s">
        <v>178</v>
      </c>
      <c r="J14" s="129">
        <v>0</v>
      </c>
      <c r="K14" s="129">
        <v>0</v>
      </c>
      <c r="L14" s="126">
        <v>5.2880000000000003E-2</v>
      </c>
      <c r="M14" s="126">
        <v>0.20799999999999999</v>
      </c>
      <c r="N14" s="126">
        <v>0.05</v>
      </c>
      <c r="O14" s="129">
        <v>0</v>
      </c>
    </row>
    <row r="15" spans="1:15" s="89" customFormat="1" ht="12" hidden="1" customHeight="1" x14ac:dyDescent="0.25">
      <c r="A15" s="53" t="s">
        <v>179</v>
      </c>
      <c r="B15" s="128">
        <v>0</v>
      </c>
      <c r="C15" s="128">
        <v>0</v>
      </c>
      <c r="D15" s="128">
        <v>0</v>
      </c>
      <c r="E15" s="129">
        <v>0</v>
      </c>
      <c r="F15" s="129">
        <v>0</v>
      </c>
      <c r="G15" s="129">
        <v>0</v>
      </c>
      <c r="I15" s="53" t="s">
        <v>179</v>
      </c>
      <c r="J15" s="129">
        <v>0</v>
      </c>
      <c r="K15" s="126">
        <v>8.3629999999999996E-2</v>
      </c>
      <c r="L15" s="126">
        <v>7.4999999999999997E-2</v>
      </c>
      <c r="M15" s="129">
        <v>0</v>
      </c>
      <c r="N15" s="129">
        <v>0</v>
      </c>
      <c r="O15" s="129">
        <v>0</v>
      </c>
    </row>
    <row r="16" spans="1:15" s="89" customFormat="1" ht="12" hidden="1" customHeight="1" x14ac:dyDescent="0.25">
      <c r="A16" s="53" t="s">
        <v>180</v>
      </c>
      <c r="B16" s="125">
        <v>2.8384999999999998</v>
      </c>
      <c r="C16" s="128">
        <v>0</v>
      </c>
      <c r="D16" s="125">
        <v>0.16982</v>
      </c>
      <c r="E16" s="126">
        <v>1.36</v>
      </c>
      <c r="F16" s="129">
        <v>0</v>
      </c>
      <c r="G16" s="129">
        <v>0</v>
      </c>
      <c r="I16" s="53" t="s">
        <v>180</v>
      </c>
      <c r="J16" s="129">
        <v>0</v>
      </c>
      <c r="K16" s="126">
        <v>0</v>
      </c>
      <c r="L16" s="129">
        <v>0</v>
      </c>
      <c r="M16" s="126">
        <v>0.06</v>
      </c>
      <c r="N16" s="126">
        <v>0.80976999999999999</v>
      </c>
      <c r="O16" s="126">
        <v>2.7512699999999994</v>
      </c>
    </row>
    <row r="17" spans="1:15" s="89" customFormat="1" ht="12" hidden="1" customHeight="1" x14ac:dyDescent="0.25">
      <c r="A17" s="53" t="s">
        <v>181</v>
      </c>
      <c r="B17" s="128">
        <v>0</v>
      </c>
      <c r="C17" s="128">
        <v>0</v>
      </c>
      <c r="D17" s="128">
        <v>0</v>
      </c>
      <c r="E17" s="129">
        <v>0</v>
      </c>
      <c r="F17" s="129">
        <v>0</v>
      </c>
      <c r="G17" s="129">
        <v>0</v>
      </c>
      <c r="I17" s="53" t="s">
        <v>181</v>
      </c>
      <c r="J17" s="129">
        <v>0</v>
      </c>
      <c r="K17" s="129">
        <v>0</v>
      </c>
      <c r="L17" s="129">
        <v>0</v>
      </c>
      <c r="M17" s="129">
        <v>0</v>
      </c>
      <c r="N17" s="129">
        <v>0</v>
      </c>
      <c r="O17" s="129">
        <v>0</v>
      </c>
    </row>
    <row r="18" spans="1:15" s="89" customFormat="1" ht="12" hidden="1" customHeight="1" x14ac:dyDescent="0.25">
      <c r="A18" s="53" t="s">
        <v>182</v>
      </c>
      <c r="B18" s="128">
        <v>0</v>
      </c>
      <c r="C18" s="128">
        <v>0</v>
      </c>
      <c r="D18" s="125">
        <v>5.8950000000000002E-2</v>
      </c>
      <c r="E18" s="129">
        <v>0</v>
      </c>
      <c r="F18" s="130">
        <v>10</v>
      </c>
      <c r="G18" s="126">
        <v>7.1340000000000001E-2</v>
      </c>
      <c r="I18" s="53" t="s">
        <v>182</v>
      </c>
      <c r="J18" s="126">
        <v>6.4679999999999988E-2</v>
      </c>
      <c r="K18" s="126">
        <v>6.9749999999999996</v>
      </c>
      <c r="L18" s="129">
        <v>0</v>
      </c>
      <c r="M18" s="129">
        <v>0</v>
      </c>
      <c r="N18" s="126">
        <v>0.40417000000000003</v>
      </c>
      <c r="O18" s="126">
        <v>0.10490000000000001</v>
      </c>
    </row>
    <row r="19" spans="1:15" s="89" customFormat="1" ht="12" hidden="1" customHeight="1" x14ac:dyDescent="0.25">
      <c r="A19" s="53" t="s">
        <v>183</v>
      </c>
      <c r="B19" s="120">
        <v>1.996</v>
      </c>
      <c r="C19" s="128">
        <v>0</v>
      </c>
      <c r="D19" s="121">
        <v>76.467569999999995</v>
      </c>
      <c r="E19" s="122">
        <v>63.580130000000004</v>
      </c>
      <c r="F19" s="122">
        <v>151.98368000000002</v>
      </c>
      <c r="G19" s="122">
        <v>6.4220300000000003</v>
      </c>
      <c r="I19" s="53" t="s">
        <v>183</v>
      </c>
      <c r="J19" s="126">
        <v>12.427359999999998</v>
      </c>
      <c r="K19" s="122">
        <v>11.224659999999998</v>
      </c>
      <c r="L19" s="122">
        <v>3.3380299999999998</v>
      </c>
      <c r="M19" s="122">
        <v>14.75215</v>
      </c>
      <c r="N19" s="122">
        <v>11.376969999999998</v>
      </c>
      <c r="O19" s="122">
        <v>21.333089999999995</v>
      </c>
    </row>
    <row r="20" spans="1:15" s="81" customFormat="1" ht="12" hidden="1" customHeight="1" x14ac:dyDescent="0.2">
      <c r="A20" s="85"/>
      <c r="B20" s="114"/>
      <c r="C20" s="114"/>
      <c r="D20" s="114"/>
      <c r="E20" s="46"/>
      <c r="F20" s="46"/>
      <c r="G20" s="46"/>
      <c r="I20" s="85"/>
      <c r="J20" s="46"/>
      <c r="K20" s="46"/>
      <c r="L20" s="46"/>
      <c r="M20" s="46"/>
      <c r="N20" s="46"/>
      <c r="O20" s="46"/>
    </row>
    <row r="21" spans="1:15" s="89" customFormat="1" ht="12" hidden="1" customHeight="1" x14ac:dyDescent="0.25">
      <c r="A21" s="58">
        <v>2014</v>
      </c>
      <c r="B21" s="116">
        <f t="shared" ref="B21:G21" si="6">+B22+B25</f>
        <v>90871.321999999986</v>
      </c>
      <c r="C21" s="116">
        <f t="shared" si="6"/>
        <v>60909.789379999995</v>
      </c>
      <c r="D21" s="116">
        <f t="shared" si="6"/>
        <v>77318.483990000008</v>
      </c>
      <c r="E21" s="116">
        <f t="shared" si="6"/>
        <v>70346.490489999996</v>
      </c>
      <c r="F21" s="116">
        <f t="shared" si="6"/>
        <v>59606.066879999998</v>
      </c>
      <c r="G21" s="116">
        <f t="shared" si="6"/>
        <v>83186.162509999995</v>
      </c>
      <c r="I21" s="58">
        <v>2014</v>
      </c>
      <c r="J21" s="116">
        <f t="shared" ref="J21:O21" si="7">+J22+J25</f>
        <v>86530.33829</v>
      </c>
      <c r="K21" s="116">
        <f t="shared" si="7"/>
        <v>80413.883650000018</v>
      </c>
      <c r="L21" s="116">
        <f t="shared" si="7"/>
        <v>84229.978959999993</v>
      </c>
      <c r="M21" s="116">
        <f t="shared" si="7"/>
        <v>66777.168790000011</v>
      </c>
      <c r="N21" s="116">
        <f t="shared" si="7"/>
        <v>32324.461579999999</v>
      </c>
      <c r="O21" s="116">
        <f t="shared" si="7"/>
        <v>76649.646529999998</v>
      </c>
    </row>
    <row r="22" spans="1:15" s="89" customFormat="1" ht="12" hidden="1" customHeight="1" x14ac:dyDescent="0.25">
      <c r="A22" s="117" t="s">
        <v>175</v>
      </c>
      <c r="B22" s="119">
        <f t="shared" ref="B22:G22" si="8">SUM(B23:B24)</f>
        <v>89145.078759999989</v>
      </c>
      <c r="C22" s="119">
        <f t="shared" si="8"/>
        <v>59662.817599999995</v>
      </c>
      <c r="D22" s="119">
        <f t="shared" si="8"/>
        <v>75419.272880000004</v>
      </c>
      <c r="E22" s="119">
        <f t="shared" si="8"/>
        <v>69523.753960000002</v>
      </c>
      <c r="F22" s="119">
        <f t="shared" si="8"/>
        <v>58650.296689999996</v>
      </c>
      <c r="G22" s="119">
        <f t="shared" si="8"/>
        <v>82119.129249999998</v>
      </c>
      <c r="I22" s="117" t="s">
        <v>175</v>
      </c>
      <c r="J22" s="119">
        <f t="shared" ref="J22:O22" si="9">SUM(J23:J24)</f>
        <v>85627.591700000004</v>
      </c>
      <c r="K22" s="119">
        <f t="shared" si="9"/>
        <v>78432.432990000016</v>
      </c>
      <c r="L22" s="119">
        <f t="shared" si="9"/>
        <v>83395.318039999998</v>
      </c>
      <c r="M22" s="119">
        <f t="shared" si="9"/>
        <v>66015.742290000009</v>
      </c>
      <c r="N22" s="119">
        <f t="shared" si="9"/>
        <v>31345.19195</v>
      </c>
      <c r="O22" s="119">
        <f t="shared" si="9"/>
        <v>75410.736149999997</v>
      </c>
    </row>
    <row r="23" spans="1:15" s="89" customFormat="1" ht="12" hidden="1" customHeight="1" x14ac:dyDescent="0.25">
      <c r="A23" s="53" t="s">
        <v>172</v>
      </c>
      <c r="B23" s="131">
        <v>728.25388999999984</v>
      </c>
      <c r="C23" s="122">
        <v>1175.62481</v>
      </c>
      <c r="D23" s="122">
        <v>957.62942999999984</v>
      </c>
      <c r="E23" s="122">
        <v>316.66318999999999</v>
      </c>
      <c r="F23" s="122">
        <v>1306.1469800000004</v>
      </c>
      <c r="G23" s="122">
        <v>330.36915999999997</v>
      </c>
      <c r="I23" s="53" t="s">
        <v>172</v>
      </c>
      <c r="J23" s="126">
        <v>230.45453999999998</v>
      </c>
      <c r="K23" s="130">
        <v>237.36982</v>
      </c>
      <c r="L23" s="126">
        <v>245.39631</v>
      </c>
      <c r="M23" s="122">
        <v>244.15469000000002</v>
      </c>
      <c r="N23" s="122">
        <v>309.93086</v>
      </c>
      <c r="O23" s="122">
        <v>80.99091</v>
      </c>
    </row>
    <row r="24" spans="1:15" s="89" customFormat="1" ht="12" hidden="1" customHeight="1" x14ac:dyDescent="0.25">
      <c r="A24" s="53" t="s">
        <v>174</v>
      </c>
      <c r="B24" s="131">
        <v>88416.824869999997</v>
      </c>
      <c r="C24" s="122">
        <v>58487.192789999994</v>
      </c>
      <c r="D24" s="122">
        <v>74461.643450000003</v>
      </c>
      <c r="E24" s="122">
        <v>69207.090769999995</v>
      </c>
      <c r="F24" s="122">
        <v>57344.149709999998</v>
      </c>
      <c r="G24" s="122">
        <v>81788.760089999996</v>
      </c>
      <c r="I24" s="53" t="s">
        <v>174</v>
      </c>
      <c r="J24" s="122">
        <v>85397.137159999998</v>
      </c>
      <c r="K24" s="122">
        <v>78195.063170000009</v>
      </c>
      <c r="L24" s="122">
        <v>83149.921730000002</v>
      </c>
      <c r="M24" s="122">
        <v>65771.587600000013</v>
      </c>
      <c r="N24" s="122">
        <v>31035.26109</v>
      </c>
      <c r="O24" s="122">
        <v>75329.745240000004</v>
      </c>
    </row>
    <row r="25" spans="1:15" s="89" customFormat="1" ht="12" hidden="1" customHeight="1" x14ac:dyDescent="0.25">
      <c r="A25" s="117" t="s">
        <v>176</v>
      </c>
      <c r="B25" s="119">
        <f t="shared" ref="B25:G25" si="10">SUM(B26:B34)</f>
        <v>1726.2432400000002</v>
      </c>
      <c r="C25" s="119">
        <f t="shared" si="10"/>
        <v>1246.9717800000001</v>
      </c>
      <c r="D25" s="119">
        <f t="shared" si="10"/>
        <v>1899.2111100000002</v>
      </c>
      <c r="E25" s="119">
        <f t="shared" si="10"/>
        <v>822.73653000000002</v>
      </c>
      <c r="F25" s="119">
        <f t="shared" si="10"/>
        <v>955.77019000000018</v>
      </c>
      <c r="G25" s="119">
        <f t="shared" si="10"/>
        <v>1067.0332599999997</v>
      </c>
      <c r="I25" s="117" t="s">
        <v>176</v>
      </c>
      <c r="J25" s="119">
        <f t="shared" ref="J25:O25" si="11">SUM(J26:J34)</f>
        <v>902.74658999999986</v>
      </c>
      <c r="K25" s="119">
        <f t="shared" si="11"/>
        <v>1981.4506600000002</v>
      </c>
      <c r="L25" s="119">
        <f t="shared" si="11"/>
        <v>834.66092000000015</v>
      </c>
      <c r="M25" s="119">
        <f t="shared" si="11"/>
        <v>761.42650000000003</v>
      </c>
      <c r="N25" s="119">
        <f t="shared" si="11"/>
        <v>979.26963000000001</v>
      </c>
      <c r="O25" s="119">
        <f t="shared" si="11"/>
        <v>1238.9103799999998</v>
      </c>
    </row>
    <row r="26" spans="1:15" s="89" customFormat="1" ht="12" hidden="1" customHeight="1" x14ac:dyDescent="0.25">
      <c r="A26" s="53" t="s">
        <v>172</v>
      </c>
      <c r="B26" s="131">
        <v>1212.74827</v>
      </c>
      <c r="C26" s="122">
        <v>827.51258000000007</v>
      </c>
      <c r="D26" s="122">
        <v>1062.8820600000001</v>
      </c>
      <c r="E26" s="122">
        <v>420.00572</v>
      </c>
      <c r="F26" s="122">
        <v>429.64833000000004</v>
      </c>
      <c r="G26" s="122">
        <v>710.86466999999993</v>
      </c>
      <c r="I26" s="53" t="s">
        <v>172</v>
      </c>
      <c r="J26" s="122">
        <v>641.74823000000004</v>
      </c>
      <c r="K26" s="122">
        <v>910.49955999999997</v>
      </c>
      <c r="L26" s="122">
        <v>701.12522000000001</v>
      </c>
      <c r="M26" s="122">
        <v>329.29881</v>
      </c>
      <c r="N26" s="122">
        <v>426.113</v>
      </c>
      <c r="O26" s="122">
        <v>716.73990000000003</v>
      </c>
    </row>
    <row r="27" spans="1:15" s="89" customFormat="1" ht="12" hidden="1" customHeight="1" x14ac:dyDescent="0.25">
      <c r="A27" s="53" t="s">
        <v>173</v>
      </c>
      <c r="B27" s="131">
        <v>398.91950000000003</v>
      </c>
      <c r="C27" s="122">
        <v>348.21669999999995</v>
      </c>
      <c r="D27" s="122">
        <v>738.03640000000007</v>
      </c>
      <c r="E27" s="126">
        <v>355.53424999999999</v>
      </c>
      <c r="F27" s="122">
        <v>467.00118000000003</v>
      </c>
      <c r="G27" s="122">
        <v>252.54482000000002</v>
      </c>
      <c r="I27" s="53" t="s">
        <v>173</v>
      </c>
      <c r="J27" s="122">
        <v>211.74365999999998</v>
      </c>
      <c r="K27" s="122">
        <v>147.44836999999998</v>
      </c>
      <c r="L27" s="129">
        <v>0</v>
      </c>
      <c r="M27" s="122">
        <v>278.43046000000004</v>
      </c>
      <c r="N27" s="122">
        <v>159.44610999999998</v>
      </c>
      <c r="O27" s="122">
        <v>312.70571999999999</v>
      </c>
    </row>
    <row r="28" spans="1:15" s="89" customFormat="1" ht="12" hidden="1" customHeight="1" x14ac:dyDescent="0.25">
      <c r="A28" s="53" t="s">
        <v>177</v>
      </c>
      <c r="B28" s="131">
        <v>28.107500000000002</v>
      </c>
      <c r="C28" s="122">
        <v>65.546520000000001</v>
      </c>
      <c r="D28" s="122">
        <v>62.069540000000011</v>
      </c>
      <c r="E28" s="122">
        <v>41.709340000000019</v>
      </c>
      <c r="F28" s="122">
        <v>52.091520000000003</v>
      </c>
      <c r="G28" s="122">
        <v>92.029880000000006</v>
      </c>
      <c r="I28" s="53" t="s">
        <v>177</v>
      </c>
      <c r="J28" s="122">
        <v>15.04</v>
      </c>
      <c r="K28" s="122">
        <v>436.69114000000002</v>
      </c>
      <c r="L28" s="122">
        <v>77.370149999999981</v>
      </c>
      <c r="M28" s="122">
        <v>103.88621000000001</v>
      </c>
      <c r="N28" s="122">
        <v>362.90002999999996</v>
      </c>
      <c r="O28" s="122">
        <v>137.12890000000002</v>
      </c>
    </row>
    <row r="29" spans="1:15" s="89" customFormat="1" ht="12" hidden="1" customHeight="1" x14ac:dyDescent="0.25">
      <c r="A29" s="127" t="s">
        <v>178</v>
      </c>
      <c r="B29" s="129">
        <v>0</v>
      </c>
      <c r="C29" s="132">
        <v>0.03</v>
      </c>
      <c r="D29" s="129">
        <v>0</v>
      </c>
      <c r="E29" s="129">
        <v>0</v>
      </c>
      <c r="F29" s="54">
        <v>3.5000000000000003E-2</v>
      </c>
      <c r="G29" s="54">
        <v>0.1</v>
      </c>
      <c r="I29" s="127" t="s">
        <v>178</v>
      </c>
      <c r="J29" s="54">
        <v>3.5999999999999997E-2</v>
      </c>
      <c r="K29" s="129">
        <v>0</v>
      </c>
      <c r="L29" s="126">
        <v>0.11072</v>
      </c>
      <c r="M29" s="129">
        <v>0</v>
      </c>
      <c r="N29" s="126">
        <v>0.125</v>
      </c>
      <c r="O29" s="129">
        <v>0</v>
      </c>
    </row>
    <row r="30" spans="1:15" s="89" customFormat="1" ht="12" hidden="1" customHeight="1" x14ac:dyDescent="0.25">
      <c r="A30" s="53" t="s">
        <v>179</v>
      </c>
      <c r="B30" s="129">
        <v>0</v>
      </c>
      <c r="C30" s="54">
        <v>0.35199999999999998</v>
      </c>
      <c r="D30" s="54">
        <v>0.16400000000000001</v>
      </c>
      <c r="E30" s="54">
        <v>0.125</v>
      </c>
      <c r="F30" s="54">
        <v>0.125</v>
      </c>
      <c r="G30" s="54">
        <v>0.504</v>
      </c>
      <c r="I30" s="53" t="s">
        <v>179</v>
      </c>
      <c r="J30" s="54">
        <v>0.25900000000000001</v>
      </c>
      <c r="K30" s="126">
        <v>0.33500000000000002</v>
      </c>
      <c r="L30" s="126">
        <v>6.0732499999999998</v>
      </c>
      <c r="M30" s="126">
        <v>0.44929000000000002</v>
      </c>
      <c r="N30" s="126">
        <v>0.31262000000000001</v>
      </c>
      <c r="O30" s="126">
        <v>0.52813999999999994</v>
      </c>
    </row>
    <row r="31" spans="1:15" s="89" customFormat="1" ht="12" hidden="1" customHeight="1" x14ac:dyDescent="0.25">
      <c r="A31" s="53" t="s">
        <v>180</v>
      </c>
      <c r="B31" s="126">
        <v>1.21936</v>
      </c>
      <c r="C31" s="54">
        <v>3.14798</v>
      </c>
      <c r="D31" s="54">
        <v>0.74399999999999999</v>
      </c>
      <c r="E31" s="126">
        <v>0</v>
      </c>
      <c r="F31" s="126">
        <v>2.4753600000000002</v>
      </c>
      <c r="G31" s="54">
        <v>1.3489200000000001</v>
      </c>
      <c r="I31" s="53" t="s">
        <v>180</v>
      </c>
      <c r="J31" s="54">
        <v>1.2998999999999998</v>
      </c>
      <c r="K31" s="126">
        <v>0.121</v>
      </c>
      <c r="L31" s="126">
        <v>1.3415299999999999</v>
      </c>
      <c r="M31" s="126">
        <v>0.61345999999999989</v>
      </c>
      <c r="N31" s="126">
        <v>1.5671300000000001</v>
      </c>
      <c r="O31" s="126">
        <v>0.17104000000000003</v>
      </c>
    </row>
    <row r="32" spans="1:15" s="89" customFormat="1" ht="12" hidden="1" customHeight="1" x14ac:dyDescent="0.25">
      <c r="A32" s="53" t="s">
        <v>181</v>
      </c>
      <c r="B32" s="129">
        <v>0</v>
      </c>
      <c r="C32" s="129">
        <v>0</v>
      </c>
      <c r="D32" s="129">
        <v>0</v>
      </c>
      <c r="E32" s="129">
        <v>0</v>
      </c>
      <c r="F32" s="129">
        <v>0</v>
      </c>
      <c r="G32" s="54">
        <v>0.61950000000000005</v>
      </c>
      <c r="I32" s="53" t="s">
        <v>181</v>
      </c>
      <c r="J32" s="54">
        <v>7.0400000000000004E-2</v>
      </c>
      <c r="K32" s="129">
        <v>0</v>
      </c>
      <c r="L32" s="126">
        <v>0.6</v>
      </c>
      <c r="M32" s="126">
        <v>0.47271999999999997</v>
      </c>
      <c r="N32" s="126">
        <v>7.3960000000000012E-2</v>
      </c>
      <c r="O32" s="126">
        <v>0.14552999999999999</v>
      </c>
    </row>
    <row r="33" spans="1:15" s="89" customFormat="1" ht="12" hidden="1" customHeight="1" x14ac:dyDescent="0.25">
      <c r="A33" s="53" t="s">
        <v>182</v>
      </c>
      <c r="B33" s="129">
        <v>0</v>
      </c>
      <c r="C33" s="54">
        <v>0.128</v>
      </c>
      <c r="D33" s="54">
        <v>33.388169999999995</v>
      </c>
      <c r="E33" s="54">
        <v>0.21131999999999998</v>
      </c>
      <c r="F33" s="130">
        <v>0.104</v>
      </c>
      <c r="G33" s="126">
        <v>0.26144000000000001</v>
      </c>
      <c r="I33" s="53" t="s">
        <v>182</v>
      </c>
      <c r="J33" s="126">
        <v>1.663</v>
      </c>
      <c r="K33" s="126">
        <v>472.20668000000006</v>
      </c>
      <c r="L33" s="129">
        <v>14.01327</v>
      </c>
      <c r="M33" s="129">
        <v>39.719629999999995</v>
      </c>
      <c r="N33" s="126">
        <v>18.10408</v>
      </c>
      <c r="O33" s="126">
        <v>48</v>
      </c>
    </row>
    <row r="34" spans="1:15" s="89" customFormat="1" ht="12" hidden="1" customHeight="1" x14ac:dyDescent="0.25">
      <c r="A34" s="53" t="s">
        <v>183</v>
      </c>
      <c r="B34" s="131">
        <v>85.248609999999999</v>
      </c>
      <c r="C34" s="54">
        <v>2.0379999999999998</v>
      </c>
      <c r="D34" s="54">
        <v>1.9269400000000001</v>
      </c>
      <c r="E34" s="122">
        <v>5.1509000000000009</v>
      </c>
      <c r="F34" s="122">
        <v>4.2898000000000005</v>
      </c>
      <c r="G34" s="122">
        <v>8.7600299999999987</v>
      </c>
      <c r="I34" s="53" t="s">
        <v>183</v>
      </c>
      <c r="J34" s="126">
        <v>30.886400000000002</v>
      </c>
      <c r="K34" s="122">
        <v>14.148909999999999</v>
      </c>
      <c r="L34" s="122">
        <v>34.026780000000009</v>
      </c>
      <c r="M34" s="122">
        <v>8.5559200000000022</v>
      </c>
      <c r="N34" s="122">
        <v>10.627700000000001</v>
      </c>
      <c r="O34" s="122">
        <v>23.491149999999998</v>
      </c>
    </row>
    <row r="35" spans="1:15" ht="12.6" hidden="1" customHeight="1" x14ac:dyDescent="0.15">
      <c r="A35" s="58">
        <v>2015</v>
      </c>
      <c r="B35" s="119">
        <f t="shared" ref="B35:G35" si="12">B36+B39</f>
        <v>128717.96550000001</v>
      </c>
      <c r="C35" s="119">
        <f t="shared" si="12"/>
        <v>86427.545409999977</v>
      </c>
      <c r="D35" s="119">
        <f t="shared" si="12"/>
        <v>97671.21768999999</v>
      </c>
      <c r="E35" s="119">
        <f t="shared" si="12"/>
        <v>109626.23231000002</v>
      </c>
      <c r="F35" s="119">
        <f t="shared" si="12"/>
        <v>91544.566439999995</v>
      </c>
      <c r="G35" s="119">
        <f t="shared" si="12"/>
        <v>135563.57680000001</v>
      </c>
      <c r="I35" s="58">
        <v>2015</v>
      </c>
      <c r="J35" s="119">
        <f t="shared" ref="J35:O35" si="13">J36+J39</f>
        <v>111284.76010999999</v>
      </c>
      <c r="K35" s="119">
        <f t="shared" si="13"/>
        <v>114397.34828999999</v>
      </c>
      <c r="L35" s="119">
        <f t="shared" si="13"/>
        <v>133006.99103999999</v>
      </c>
      <c r="M35" s="119">
        <f t="shared" si="13"/>
        <v>172412.93689000004</v>
      </c>
      <c r="N35" s="119">
        <f t="shared" si="13"/>
        <v>105669.61378000001</v>
      </c>
      <c r="O35" s="119">
        <f t="shared" si="13"/>
        <v>142692.28665000002</v>
      </c>
    </row>
    <row r="36" spans="1:15" ht="12.95" hidden="1" customHeight="1" x14ac:dyDescent="0.25">
      <c r="A36" s="117" t="s">
        <v>175</v>
      </c>
      <c r="B36" s="119">
        <f t="shared" ref="B36:G36" si="14">SUM(B37:B38)</f>
        <v>127659.64852</v>
      </c>
      <c r="C36" s="119">
        <f t="shared" si="14"/>
        <v>85787.535929999984</v>
      </c>
      <c r="D36" s="119">
        <f t="shared" si="14"/>
        <v>95877.768809999994</v>
      </c>
      <c r="E36" s="119">
        <f t="shared" si="14"/>
        <v>108079.31212000002</v>
      </c>
      <c r="F36" s="119">
        <f t="shared" si="14"/>
        <v>89865.233840000001</v>
      </c>
      <c r="G36" s="119">
        <f t="shared" si="14"/>
        <v>133528.1237</v>
      </c>
      <c r="I36" s="117" t="s">
        <v>175</v>
      </c>
      <c r="J36" s="119">
        <f t="shared" ref="J36:O36" si="15">SUM(J37:J38)</f>
        <v>108641.30327999999</v>
      </c>
      <c r="K36" s="119">
        <f t="shared" si="15"/>
        <v>112411.56198999999</v>
      </c>
      <c r="L36" s="119">
        <f t="shared" si="15"/>
        <v>129833.36748</v>
      </c>
      <c r="M36" s="119">
        <f t="shared" si="15"/>
        <v>170307.93499000004</v>
      </c>
      <c r="N36" s="119">
        <f t="shared" si="15"/>
        <v>102917.08412000001</v>
      </c>
      <c r="O36" s="119">
        <f t="shared" si="15"/>
        <v>139920.72041000001</v>
      </c>
    </row>
    <row r="37" spans="1:15" ht="12.95" hidden="1" customHeight="1" x14ac:dyDescent="0.25">
      <c r="A37" s="53" t="s">
        <v>172</v>
      </c>
      <c r="B37" s="55" t="s">
        <v>204</v>
      </c>
      <c r="C37" s="55" t="s">
        <v>204</v>
      </c>
      <c r="D37" s="55" t="s">
        <v>204</v>
      </c>
      <c r="E37" s="54">
        <v>1.1373499999999999</v>
      </c>
      <c r="F37" s="55" t="s">
        <v>204</v>
      </c>
      <c r="G37" s="55" t="s">
        <v>204</v>
      </c>
      <c r="I37" s="53" t="s">
        <v>172</v>
      </c>
      <c r="J37" s="54">
        <v>175.72601999999998</v>
      </c>
      <c r="K37" s="54">
        <v>556.80617999999993</v>
      </c>
      <c r="L37" s="54">
        <v>347.45015000000001</v>
      </c>
      <c r="M37" s="54">
        <v>2058.9729600000001</v>
      </c>
      <c r="N37" s="54">
        <v>1273.1693799999998</v>
      </c>
      <c r="O37" s="54">
        <v>1074.1226899999999</v>
      </c>
    </row>
    <row r="38" spans="1:15" ht="12.75" hidden="1" customHeight="1" x14ac:dyDescent="0.25">
      <c r="A38" s="53" t="s">
        <v>174</v>
      </c>
      <c r="B38" s="54">
        <v>127659.64852</v>
      </c>
      <c r="C38" s="54">
        <v>85787.535929999984</v>
      </c>
      <c r="D38" s="54">
        <v>95877.768809999994</v>
      </c>
      <c r="E38" s="54">
        <v>108078.17477000001</v>
      </c>
      <c r="F38" s="54">
        <v>89865.233840000001</v>
      </c>
      <c r="G38" s="54">
        <v>133528.1237</v>
      </c>
      <c r="I38" s="53" t="s">
        <v>174</v>
      </c>
      <c r="J38" s="54">
        <v>108465.57725999999</v>
      </c>
      <c r="K38" s="54">
        <v>111854.75580999999</v>
      </c>
      <c r="L38" s="54">
        <v>129485.91733</v>
      </c>
      <c r="M38" s="54">
        <v>168248.96203000002</v>
      </c>
      <c r="N38" s="54">
        <v>101643.91474000001</v>
      </c>
      <c r="O38" s="54">
        <v>138846.59772000002</v>
      </c>
    </row>
    <row r="39" spans="1:15" ht="12.95" hidden="1" customHeight="1" x14ac:dyDescent="0.25">
      <c r="A39" s="117" t="s">
        <v>176</v>
      </c>
      <c r="B39" s="133">
        <f t="shared" ref="B39:G39" si="16">SUM(B40:B48)</f>
        <v>1058.3169799999998</v>
      </c>
      <c r="C39" s="119">
        <f t="shared" si="16"/>
        <v>640.00948000000005</v>
      </c>
      <c r="D39" s="119">
        <f t="shared" si="16"/>
        <v>1793.4488800000001</v>
      </c>
      <c r="E39" s="119">
        <f t="shared" si="16"/>
        <v>1546.92019</v>
      </c>
      <c r="F39" s="119">
        <f t="shared" si="16"/>
        <v>1679.3325999999997</v>
      </c>
      <c r="G39" s="119">
        <f t="shared" si="16"/>
        <v>2035.4531000000002</v>
      </c>
      <c r="I39" s="117" t="s">
        <v>176</v>
      </c>
      <c r="J39" s="119">
        <f t="shared" ref="J39:O39" si="17">SUM(J40:J48)</f>
        <v>2643.4568300000005</v>
      </c>
      <c r="K39" s="119">
        <f t="shared" si="17"/>
        <v>1985.7863000000004</v>
      </c>
      <c r="L39" s="119">
        <f t="shared" si="17"/>
        <v>3173.6235599999995</v>
      </c>
      <c r="M39" s="119">
        <f t="shared" si="17"/>
        <v>2105.0019000000007</v>
      </c>
      <c r="N39" s="119">
        <f t="shared" si="17"/>
        <v>2752.5296599999997</v>
      </c>
      <c r="O39" s="119">
        <f t="shared" si="17"/>
        <v>2771.5662400000006</v>
      </c>
    </row>
    <row r="40" spans="1:15" ht="12.95" hidden="1" customHeight="1" x14ac:dyDescent="0.25">
      <c r="A40" s="53" t="s">
        <v>172</v>
      </c>
      <c r="B40" s="54">
        <v>214.63502</v>
      </c>
      <c r="C40" s="54">
        <v>69.908249999999995</v>
      </c>
      <c r="D40" s="54">
        <v>648.85915</v>
      </c>
      <c r="E40" s="54">
        <v>75.837239999999994</v>
      </c>
      <c r="F40" s="54">
        <v>311.67207000000002</v>
      </c>
      <c r="G40" s="54">
        <v>254.70239999999998</v>
      </c>
      <c r="I40" s="53" t="s">
        <v>172</v>
      </c>
      <c r="J40" s="54">
        <v>776.41134000000011</v>
      </c>
      <c r="K40" s="54">
        <v>1033.0219000000002</v>
      </c>
      <c r="L40" s="54">
        <v>1265.99098</v>
      </c>
      <c r="M40" s="54">
        <v>1034.4282600000004</v>
      </c>
      <c r="N40" s="54">
        <v>1715.6810299999997</v>
      </c>
      <c r="O40" s="54">
        <v>880.98935000000017</v>
      </c>
    </row>
    <row r="41" spans="1:15" ht="12.95" hidden="1" customHeight="1" x14ac:dyDescent="0.25">
      <c r="A41" s="53" t="s">
        <v>173</v>
      </c>
      <c r="B41" s="54">
        <v>429.44711000000001</v>
      </c>
      <c r="C41" s="54">
        <v>192.80701000000002</v>
      </c>
      <c r="D41" s="54">
        <v>186.23188000000002</v>
      </c>
      <c r="E41" s="54">
        <v>536.10103000000004</v>
      </c>
      <c r="F41" s="54">
        <v>262.30876000000001</v>
      </c>
      <c r="G41" s="54">
        <v>556.88764000000003</v>
      </c>
      <c r="I41" s="53" t="s">
        <v>173</v>
      </c>
      <c r="J41" s="54">
        <v>375.72041999999999</v>
      </c>
      <c r="K41" s="54">
        <v>170.59120999999999</v>
      </c>
      <c r="L41" s="54">
        <v>615.76585999999998</v>
      </c>
      <c r="M41" s="54">
        <v>143.38325</v>
      </c>
      <c r="N41" s="54">
        <v>178.69752000000003</v>
      </c>
      <c r="O41" s="54">
        <v>392.65540000000004</v>
      </c>
    </row>
    <row r="42" spans="1:15" ht="12.95" hidden="1" customHeight="1" x14ac:dyDescent="0.25">
      <c r="A42" s="53" t="s">
        <v>177</v>
      </c>
      <c r="B42" s="54">
        <v>406.75366999999994</v>
      </c>
      <c r="C42" s="54">
        <v>309.93180000000007</v>
      </c>
      <c r="D42" s="54">
        <v>725.02132000000006</v>
      </c>
      <c r="E42" s="54">
        <v>412.41726</v>
      </c>
      <c r="F42" s="54">
        <v>453.47808999999995</v>
      </c>
      <c r="G42" s="54">
        <v>730.92667999999992</v>
      </c>
      <c r="I42" s="53" t="s">
        <v>177</v>
      </c>
      <c r="J42" s="54">
        <v>566.45573000000002</v>
      </c>
      <c r="K42" s="54">
        <v>107.25824000000001</v>
      </c>
      <c r="L42" s="54">
        <v>765.85276999999974</v>
      </c>
      <c r="M42" s="54">
        <v>523.28188</v>
      </c>
      <c r="N42" s="54">
        <v>261.67748</v>
      </c>
      <c r="O42" s="54">
        <v>1182.8100300000001</v>
      </c>
    </row>
    <row r="43" spans="1:15" ht="12.95" hidden="1" customHeight="1" x14ac:dyDescent="0.25">
      <c r="A43" s="127" t="s">
        <v>178</v>
      </c>
      <c r="B43" s="55" t="s">
        <v>204</v>
      </c>
      <c r="C43" s="55" t="s">
        <v>204</v>
      </c>
      <c r="D43" s="55" t="s">
        <v>204</v>
      </c>
      <c r="E43" s="55" t="s">
        <v>204</v>
      </c>
      <c r="F43" s="55" t="s">
        <v>204</v>
      </c>
      <c r="G43" s="54">
        <v>0.20305999999999999</v>
      </c>
      <c r="I43" s="127" t="s">
        <v>178</v>
      </c>
      <c r="J43" s="55" t="s">
        <v>204</v>
      </c>
      <c r="K43" s="55" t="s">
        <v>204</v>
      </c>
      <c r="L43" s="55" t="s">
        <v>204</v>
      </c>
      <c r="M43" s="54">
        <v>0.2</v>
      </c>
      <c r="N43" s="55" t="s">
        <v>204</v>
      </c>
      <c r="O43" s="54">
        <v>9.9000000000000005E-2</v>
      </c>
    </row>
    <row r="44" spans="1:15" ht="12.75" hidden="1" customHeight="1" x14ac:dyDescent="0.25">
      <c r="A44" s="53" t="s">
        <v>179</v>
      </c>
      <c r="B44" s="55" t="s">
        <v>204</v>
      </c>
      <c r="C44" s="54">
        <v>0.08</v>
      </c>
      <c r="D44" s="55" t="s">
        <v>204</v>
      </c>
      <c r="E44" s="55" t="s">
        <v>204</v>
      </c>
      <c r="F44" s="55" t="s">
        <v>204</v>
      </c>
      <c r="G44" s="54">
        <v>3.6019100000000002</v>
      </c>
      <c r="I44" s="53" t="s">
        <v>179</v>
      </c>
      <c r="J44" s="54">
        <v>6.1980000000000007E-2</v>
      </c>
      <c r="K44" s="54">
        <v>0.23618</v>
      </c>
      <c r="L44" s="54">
        <v>4.5099999999999994E-2</v>
      </c>
      <c r="M44" s="54">
        <v>0.59409999999999996</v>
      </c>
      <c r="N44" s="55" t="s">
        <v>204</v>
      </c>
      <c r="O44" s="55" t="s">
        <v>204</v>
      </c>
    </row>
    <row r="45" spans="1:15" ht="12.75" hidden="1" customHeight="1" x14ac:dyDescent="0.25">
      <c r="A45" s="53" t="s">
        <v>180</v>
      </c>
      <c r="B45" s="55" t="s">
        <v>204</v>
      </c>
      <c r="C45" s="54">
        <v>45.76352</v>
      </c>
      <c r="D45" s="54">
        <v>231.19653</v>
      </c>
      <c r="E45" s="54">
        <v>396.94812999999994</v>
      </c>
      <c r="F45" s="54">
        <v>601.63785999999993</v>
      </c>
      <c r="G45" s="54">
        <v>0.77664999999999995</v>
      </c>
      <c r="I45" s="53" t="s">
        <v>180</v>
      </c>
      <c r="J45" s="54">
        <v>208.30294000000001</v>
      </c>
      <c r="K45" s="54">
        <v>257.69153999999997</v>
      </c>
      <c r="L45" s="54">
        <v>268.54144000000008</v>
      </c>
      <c r="M45" s="54">
        <v>357.65502000000009</v>
      </c>
      <c r="N45" s="54">
        <v>536.00288000000012</v>
      </c>
      <c r="O45" s="54">
        <v>273.2677799999999</v>
      </c>
    </row>
    <row r="46" spans="1:15" ht="12.75" hidden="1" customHeight="1" x14ac:dyDescent="0.25">
      <c r="A46" s="53" t="s">
        <v>181</v>
      </c>
      <c r="B46" s="54">
        <v>0.11715</v>
      </c>
      <c r="C46" s="54">
        <v>0.26250000000000001</v>
      </c>
      <c r="D46" s="55" t="s">
        <v>204</v>
      </c>
      <c r="E46" s="55" t="s">
        <v>204</v>
      </c>
      <c r="F46" s="54">
        <v>5.0999999999999997E-2</v>
      </c>
      <c r="G46" s="54">
        <v>0.11705</v>
      </c>
      <c r="I46" s="53" t="s">
        <v>181</v>
      </c>
      <c r="J46" s="54">
        <v>0.10219</v>
      </c>
      <c r="K46" s="54">
        <v>0.28197000000000005</v>
      </c>
      <c r="L46" s="54">
        <v>5.8500000000000003E-2</v>
      </c>
      <c r="M46" s="54">
        <v>0.51861999999999997</v>
      </c>
      <c r="N46" s="55" t="s">
        <v>204</v>
      </c>
      <c r="O46" s="54">
        <v>6.3E-2</v>
      </c>
    </row>
    <row r="47" spans="1:15" ht="12.75" hidden="1" customHeight="1" x14ac:dyDescent="0.25">
      <c r="A47" s="53" t="s">
        <v>182</v>
      </c>
      <c r="B47" s="55" t="s">
        <v>204</v>
      </c>
      <c r="C47" s="54">
        <v>20</v>
      </c>
      <c r="D47" s="54">
        <v>2.14</v>
      </c>
      <c r="E47" s="54">
        <v>120.35892</v>
      </c>
      <c r="F47" s="54">
        <v>40</v>
      </c>
      <c r="G47" s="54">
        <v>442.58053999999987</v>
      </c>
      <c r="I47" s="53" t="s">
        <v>182</v>
      </c>
      <c r="J47" s="54">
        <v>689.55216999999993</v>
      </c>
      <c r="K47" s="54">
        <v>381.44007999999997</v>
      </c>
      <c r="L47" s="54">
        <v>208.65252000000001</v>
      </c>
      <c r="M47" s="54">
        <v>0.20832000000000001</v>
      </c>
      <c r="N47" s="54">
        <v>45</v>
      </c>
      <c r="O47" s="54">
        <v>0.23577999999999999</v>
      </c>
    </row>
    <row r="48" spans="1:15" ht="12.75" hidden="1" customHeight="1" x14ac:dyDescent="0.25">
      <c r="A48" s="53" t="s">
        <v>183</v>
      </c>
      <c r="B48" s="54">
        <v>7.3640300000000005</v>
      </c>
      <c r="C48" s="54">
        <v>1.2564000000000002</v>
      </c>
      <c r="D48" s="55" t="s">
        <v>204</v>
      </c>
      <c r="E48" s="54">
        <v>5.2576100000000006</v>
      </c>
      <c r="F48" s="54">
        <v>10.18482</v>
      </c>
      <c r="G48" s="54">
        <v>45.657170000000001</v>
      </c>
      <c r="I48" s="53" t="s">
        <v>183</v>
      </c>
      <c r="J48" s="54">
        <v>26.850060000000003</v>
      </c>
      <c r="K48" s="54">
        <v>35.265180000000022</v>
      </c>
      <c r="L48" s="54">
        <v>48.716390000000004</v>
      </c>
      <c r="M48" s="54">
        <v>44.732449999999993</v>
      </c>
      <c r="N48" s="54">
        <v>15.470750000000001</v>
      </c>
      <c r="O48" s="54">
        <v>41.445899999999995</v>
      </c>
    </row>
    <row r="49" spans="1:15" s="89" customFormat="1" ht="4.5" hidden="1" customHeight="1" x14ac:dyDescent="0.25">
      <c r="A49" s="134"/>
      <c r="B49" s="122"/>
      <c r="C49" s="129"/>
      <c r="D49" s="122"/>
      <c r="E49" s="122"/>
      <c r="F49" s="122"/>
      <c r="G49" s="122"/>
      <c r="I49" s="134"/>
      <c r="J49" s="126"/>
      <c r="K49" s="122"/>
      <c r="L49" s="122"/>
      <c r="M49" s="122"/>
      <c r="N49" s="122"/>
      <c r="O49" s="122"/>
    </row>
    <row r="50" spans="1:15" ht="12.95" hidden="1" customHeight="1" x14ac:dyDescent="0.15">
      <c r="A50" s="58">
        <v>2016</v>
      </c>
      <c r="B50" s="133">
        <f t="shared" ref="B50:G50" si="18">+B51+B54</f>
        <v>149138.01445999998</v>
      </c>
      <c r="C50" s="133">
        <f t="shared" si="18"/>
        <v>130441.73302</v>
      </c>
      <c r="D50" s="133">
        <f t="shared" si="18"/>
        <v>160142.59573999999</v>
      </c>
      <c r="E50" s="133">
        <f t="shared" si="18"/>
        <v>134702.40163000001</v>
      </c>
      <c r="F50" s="133">
        <f t="shared" si="18"/>
        <v>122569.35626</v>
      </c>
      <c r="G50" s="133">
        <f t="shared" si="18"/>
        <v>140712.59967999998</v>
      </c>
      <c r="I50" s="58">
        <v>2016</v>
      </c>
      <c r="J50" s="133">
        <f t="shared" ref="J50:O50" si="19">+J51+J54</f>
        <v>179334.87887999997</v>
      </c>
      <c r="K50" s="133">
        <f t="shared" si="19"/>
        <v>174865.45445999998</v>
      </c>
      <c r="L50" s="133">
        <f t="shared" si="19"/>
        <v>195896.23593000008</v>
      </c>
      <c r="M50" s="133">
        <f t="shared" si="19"/>
        <v>181900.86653999999</v>
      </c>
      <c r="N50" s="133">
        <f t="shared" si="19"/>
        <v>149191.89366000003</v>
      </c>
      <c r="O50" s="133">
        <f t="shared" si="19"/>
        <v>187231.67953000002</v>
      </c>
    </row>
    <row r="51" spans="1:15" ht="12.95" hidden="1" customHeight="1" x14ac:dyDescent="0.25">
      <c r="A51" s="117" t="s">
        <v>175</v>
      </c>
      <c r="B51" s="133">
        <f t="shared" ref="B51:G51" si="20">B52+B53</f>
        <v>145518.65511999998</v>
      </c>
      <c r="C51" s="133">
        <f t="shared" si="20"/>
        <v>126169.10696</v>
      </c>
      <c r="D51" s="133">
        <f t="shared" si="20"/>
        <v>157233.81023999999</v>
      </c>
      <c r="E51" s="133">
        <f t="shared" si="20"/>
        <v>131015.55772</v>
      </c>
      <c r="F51" s="133">
        <f t="shared" si="20"/>
        <v>120868.25644</v>
      </c>
      <c r="G51" s="133">
        <f t="shared" si="20"/>
        <v>139165.17867999998</v>
      </c>
      <c r="I51" s="117" t="s">
        <v>175</v>
      </c>
      <c r="J51" s="133">
        <f t="shared" ref="J51:O51" si="21">J52+J53</f>
        <v>177365.02433999997</v>
      </c>
      <c r="K51" s="133">
        <f t="shared" si="21"/>
        <v>172251.14841999998</v>
      </c>
      <c r="L51" s="133">
        <f t="shared" si="21"/>
        <v>193905.72971000007</v>
      </c>
      <c r="M51" s="133">
        <f t="shared" si="21"/>
        <v>179831.40055999998</v>
      </c>
      <c r="N51" s="133">
        <f t="shared" si="21"/>
        <v>147262.70643000002</v>
      </c>
      <c r="O51" s="133">
        <f t="shared" si="21"/>
        <v>183546.33634000001</v>
      </c>
    </row>
    <row r="52" spans="1:15" ht="12.95" hidden="1" customHeight="1" x14ac:dyDescent="0.25">
      <c r="A52" s="53" t="s">
        <v>172</v>
      </c>
      <c r="B52" s="54">
        <v>260.96476999999999</v>
      </c>
      <c r="C52" s="54">
        <v>158.96268000000001</v>
      </c>
      <c r="D52" s="54">
        <v>0.34214</v>
      </c>
      <c r="E52" s="54">
        <v>200.81268</v>
      </c>
      <c r="F52" s="54">
        <v>7.2</v>
      </c>
      <c r="G52" s="54">
        <v>15.341700000000001</v>
      </c>
      <c r="I52" s="53" t="s">
        <v>172</v>
      </c>
      <c r="J52" s="54">
        <v>262.37513000000001</v>
      </c>
      <c r="K52" s="54">
        <v>729.28958</v>
      </c>
      <c r="L52" s="54">
        <v>781.46259999999995</v>
      </c>
      <c r="M52" s="54">
        <v>205.30282</v>
      </c>
      <c r="N52" s="54">
        <v>880.03947000000005</v>
      </c>
      <c r="O52" s="54">
        <v>569.42362999999978</v>
      </c>
    </row>
    <row r="53" spans="1:15" ht="12.95" hidden="1" customHeight="1" x14ac:dyDescent="0.25">
      <c r="A53" s="53" t="s">
        <v>174</v>
      </c>
      <c r="B53" s="54">
        <v>145257.69034999999</v>
      </c>
      <c r="C53" s="54">
        <v>126010.14428000001</v>
      </c>
      <c r="D53" s="54">
        <v>157233.4681</v>
      </c>
      <c r="E53" s="54">
        <v>130814.74503999999</v>
      </c>
      <c r="F53" s="54">
        <v>120861.05644</v>
      </c>
      <c r="G53" s="54">
        <v>139149.83697999999</v>
      </c>
      <c r="I53" s="53" t="s">
        <v>174</v>
      </c>
      <c r="J53" s="54">
        <v>177102.64920999997</v>
      </c>
      <c r="K53" s="54">
        <v>171521.85883999997</v>
      </c>
      <c r="L53" s="54">
        <v>193124.26711000007</v>
      </c>
      <c r="M53" s="54">
        <v>179626.09773999997</v>
      </c>
      <c r="N53" s="54">
        <v>146382.66696000003</v>
      </c>
      <c r="O53" s="54">
        <v>182976.91271</v>
      </c>
    </row>
    <row r="54" spans="1:15" ht="12.95" hidden="1" customHeight="1" x14ac:dyDescent="0.25">
      <c r="A54" s="117" t="s">
        <v>176</v>
      </c>
      <c r="B54" s="133">
        <f t="shared" ref="B54:G54" si="22">SUM(B55:B63)</f>
        <v>3619.3593399999995</v>
      </c>
      <c r="C54" s="133">
        <f t="shared" si="22"/>
        <v>4272.6260600000005</v>
      </c>
      <c r="D54" s="133">
        <f t="shared" si="22"/>
        <v>2908.7855</v>
      </c>
      <c r="E54" s="133">
        <f t="shared" si="22"/>
        <v>3686.8439100000005</v>
      </c>
      <c r="F54" s="133">
        <f t="shared" si="22"/>
        <v>1701.0998199999997</v>
      </c>
      <c r="G54" s="133">
        <f t="shared" si="22"/>
        <v>1547.421</v>
      </c>
      <c r="I54" s="117" t="s">
        <v>176</v>
      </c>
      <c r="J54" s="133">
        <f t="shared" ref="J54:O54" si="23">SUM(J55:J63)</f>
        <v>1969.85454</v>
      </c>
      <c r="K54" s="133">
        <f t="shared" si="23"/>
        <v>2614.3060399999999</v>
      </c>
      <c r="L54" s="133">
        <f t="shared" si="23"/>
        <v>1990.5062199999998</v>
      </c>
      <c r="M54" s="133">
        <f t="shared" si="23"/>
        <v>2069.4659799999999</v>
      </c>
      <c r="N54" s="133">
        <f t="shared" si="23"/>
        <v>1929.1872299999991</v>
      </c>
      <c r="O54" s="133">
        <f t="shared" si="23"/>
        <v>3685.3431899999996</v>
      </c>
    </row>
    <row r="55" spans="1:15" ht="12.95" hidden="1" customHeight="1" x14ac:dyDescent="0.25">
      <c r="A55" s="53" t="s">
        <v>172</v>
      </c>
      <c r="B55" s="54">
        <v>1113.3521999999998</v>
      </c>
      <c r="C55" s="54">
        <v>535.58367999999996</v>
      </c>
      <c r="D55" s="54">
        <v>899.53279999999972</v>
      </c>
      <c r="E55" s="54">
        <v>827.66893999999991</v>
      </c>
      <c r="F55" s="54">
        <v>713.1041399999998</v>
      </c>
      <c r="G55" s="54">
        <v>634.66529000000003</v>
      </c>
      <c r="I55" s="53" t="s">
        <v>172</v>
      </c>
      <c r="J55" s="54">
        <v>558.48107000000005</v>
      </c>
      <c r="K55" s="54">
        <v>672.00144000000012</v>
      </c>
      <c r="L55" s="54">
        <v>744.34935999999993</v>
      </c>
      <c r="M55" s="54">
        <v>197.00884999999997</v>
      </c>
      <c r="N55" s="54">
        <v>222.41499999999999</v>
      </c>
      <c r="O55" s="54">
        <v>549.41552000000001</v>
      </c>
    </row>
    <row r="56" spans="1:15" ht="12.95" hidden="1" customHeight="1" x14ac:dyDescent="0.25">
      <c r="A56" s="53" t="s">
        <v>173</v>
      </c>
      <c r="B56" s="54">
        <v>246.37311</v>
      </c>
      <c r="C56" s="54">
        <v>422.99079999999998</v>
      </c>
      <c r="D56" s="54">
        <v>484.42104</v>
      </c>
      <c r="E56" s="54">
        <v>173.17675</v>
      </c>
      <c r="F56" s="54">
        <v>120.88</v>
      </c>
      <c r="G56" s="54">
        <v>463.71798999999999</v>
      </c>
      <c r="I56" s="53" t="s">
        <v>173</v>
      </c>
      <c r="J56" s="54">
        <v>274.66548</v>
      </c>
      <c r="K56" s="54">
        <v>406.98340000000002</v>
      </c>
      <c r="L56" s="54">
        <v>426.87900999999999</v>
      </c>
      <c r="M56" s="54">
        <v>542.68512999999996</v>
      </c>
      <c r="N56" s="54">
        <v>393.73124999999999</v>
      </c>
      <c r="O56" s="54">
        <v>529.18050000000005</v>
      </c>
    </row>
    <row r="57" spans="1:15" ht="12.75" hidden="1" customHeight="1" x14ac:dyDescent="0.25">
      <c r="A57" s="53" t="s">
        <v>177</v>
      </c>
      <c r="B57" s="54">
        <v>630.16503999999998</v>
      </c>
      <c r="C57" s="54">
        <v>658.48328000000004</v>
      </c>
      <c r="D57" s="54">
        <v>927.12161000000003</v>
      </c>
      <c r="E57" s="54">
        <v>792.31333000000006</v>
      </c>
      <c r="F57" s="54">
        <v>732.75757999999996</v>
      </c>
      <c r="G57" s="54">
        <v>273.44779999999997</v>
      </c>
      <c r="I57" s="53" t="s">
        <v>177</v>
      </c>
      <c r="J57" s="54">
        <v>741.64465000000018</v>
      </c>
      <c r="K57" s="54">
        <v>186.22423000000001</v>
      </c>
      <c r="L57" s="54">
        <v>380.36482000000001</v>
      </c>
      <c r="M57" s="54">
        <v>467.38920000000002</v>
      </c>
      <c r="N57" s="54">
        <v>370.55451999999997</v>
      </c>
      <c r="O57" s="54">
        <v>1171.7334500000002</v>
      </c>
    </row>
    <row r="58" spans="1:15" ht="12.75" hidden="1" customHeight="1" x14ac:dyDescent="0.25">
      <c r="A58" s="127" t="s">
        <v>178</v>
      </c>
      <c r="B58" s="54">
        <v>0</v>
      </c>
      <c r="C58" s="54">
        <v>0.26</v>
      </c>
      <c r="D58" s="54">
        <v>0</v>
      </c>
      <c r="E58" s="54">
        <v>0.36202000000000001</v>
      </c>
      <c r="F58" s="54">
        <v>0</v>
      </c>
      <c r="G58" s="54">
        <v>0</v>
      </c>
      <c r="I58" s="127" t="s">
        <v>178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</row>
    <row r="59" spans="1:15" ht="12.75" hidden="1" customHeight="1" x14ac:dyDescent="0.25">
      <c r="A59" s="53" t="s">
        <v>179</v>
      </c>
      <c r="B59" s="54">
        <v>0</v>
      </c>
      <c r="C59" s="54">
        <v>0.48114000000000001</v>
      </c>
      <c r="D59" s="54">
        <v>0.10206</v>
      </c>
      <c r="E59" s="54">
        <v>1.6646999999999998</v>
      </c>
      <c r="F59" s="54">
        <v>0</v>
      </c>
      <c r="G59" s="54">
        <v>0</v>
      </c>
      <c r="I59" s="53" t="s">
        <v>179</v>
      </c>
      <c r="J59" s="54">
        <v>4.8570000000000002E-2</v>
      </c>
      <c r="K59" s="54">
        <v>6.3990000000000005E-2</v>
      </c>
      <c r="L59" s="54">
        <v>0.32147000000000003</v>
      </c>
      <c r="M59" s="54">
        <v>2.4755700000000003</v>
      </c>
      <c r="N59" s="54">
        <v>0</v>
      </c>
      <c r="O59" s="54">
        <v>0.10173</v>
      </c>
    </row>
    <row r="60" spans="1:15" ht="12.75" hidden="1" customHeight="1" x14ac:dyDescent="0.25">
      <c r="A60" s="53" t="s">
        <v>180</v>
      </c>
      <c r="B60" s="54">
        <v>221.20770000000005</v>
      </c>
      <c r="C60" s="54">
        <v>2651.55501</v>
      </c>
      <c r="D60" s="54">
        <v>290.40426000000008</v>
      </c>
      <c r="E60" s="54">
        <v>136.83176</v>
      </c>
      <c r="F60" s="54">
        <v>127.58030000000002</v>
      </c>
      <c r="G60" s="54">
        <v>170.92991999999995</v>
      </c>
      <c r="I60" s="53" t="s">
        <v>180</v>
      </c>
      <c r="J60" s="54">
        <v>379.01317000000012</v>
      </c>
      <c r="K60" s="54">
        <v>1270.6748499999999</v>
      </c>
      <c r="L60" s="54">
        <v>365.08584999999999</v>
      </c>
      <c r="M60" s="54">
        <v>460.28789999999998</v>
      </c>
      <c r="N60" s="54">
        <v>778.52262999999937</v>
      </c>
      <c r="O60" s="54">
        <v>1034.0316999999993</v>
      </c>
    </row>
    <row r="61" spans="1:15" ht="12.75" hidden="1" customHeight="1" x14ac:dyDescent="0.25">
      <c r="A61" s="53" t="s">
        <v>181</v>
      </c>
      <c r="B61" s="54">
        <v>0.14349999999999999</v>
      </c>
      <c r="C61" s="54">
        <v>0.64529999999999998</v>
      </c>
      <c r="D61" s="54">
        <v>0.15414000000000003</v>
      </c>
      <c r="E61" s="54">
        <v>8.4500000000000006E-2</v>
      </c>
      <c r="F61" s="54">
        <v>0.17043</v>
      </c>
      <c r="G61" s="54">
        <v>0</v>
      </c>
      <c r="I61" s="53" t="s">
        <v>181</v>
      </c>
      <c r="J61" s="54">
        <v>0.19319999999999998</v>
      </c>
      <c r="K61" s="54">
        <v>0.20533999999999999</v>
      </c>
      <c r="L61" s="54">
        <v>0.50463000000000002</v>
      </c>
      <c r="M61" s="54">
        <v>0.128</v>
      </c>
      <c r="N61" s="54">
        <v>0.12765000000000001</v>
      </c>
      <c r="O61" s="54">
        <v>0</v>
      </c>
    </row>
    <row r="62" spans="1:15" ht="12.75" hidden="1" customHeight="1" x14ac:dyDescent="0.25">
      <c r="A62" s="53" t="s">
        <v>182</v>
      </c>
      <c r="B62" s="54">
        <v>4.2</v>
      </c>
      <c r="C62" s="54">
        <v>0.44786000000000004</v>
      </c>
      <c r="D62" s="54">
        <v>0.18143999999999999</v>
      </c>
      <c r="E62" s="54">
        <v>7.0438099999999997</v>
      </c>
      <c r="F62" s="54">
        <v>0.23269999999999999</v>
      </c>
      <c r="G62" s="54">
        <v>0</v>
      </c>
      <c r="I62" s="53" t="s">
        <v>182</v>
      </c>
      <c r="J62" s="54">
        <v>0.18581999999999999</v>
      </c>
      <c r="K62" s="54">
        <v>77.334800000000001</v>
      </c>
      <c r="L62" s="54">
        <v>42.767340000000004</v>
      </c>
      <c r="M62" s="54">
        <v>377.02139</v>
      </c>
      <c r="N62" s="54">
        <v>129.61595</v>
      </c>
      <c r="O62" s="54">
        <v>399.61551000000003</v>
      </c>
    </row>
    <row r="63" spans="1:15" ht="12.75" hidden="1" customHeight="1" x14ac:dyDescent="0.25">
      <c r="A63" s="53" t="s">
        <v>183</v>
      </c>
      <c r="B63" s="54">
        <v>1403.91779</v>
      </c>
      <c r="C63" s="54">
        <v>2.1789900000000002</v>
      </c>
      <c r="D63" s="54">
        <v>306.86814999999996</v>
      </c>
      <c r="E63" s="54">
        <v>1747.6981000000003</v>
      </c>
      <c r="F63" s="54">
        <v>6.3746700000000001</v>
      </c>
      <c r="G63" s="54">
        <v>4.66</v>
      </c>
      <c r="I63" s="53" t="s">
        <v>183</v>
      </c>
      <c r="J63" s="54">
        <v>15.622579999999997</v>
      </c>
      <c r="K63" s="54">
        <v>0.81798999999999999</v>
      </c>
      <c r="L63" s="54">
        <v>30.233740000000001</v>
      </c>
      <c r="M63" s="54">
        <v>22.469940000000001</v>
      </c>
      <c r="N63" s="54">
        <v>34.220230000000001</v>
      </c>
      <c r="O63" s="54">
        <v>1.26478</v>
      </c>
    </row>
    <row r="64" spans="1:15" ht="8.1" hidden="1" customHeight="1" x14ac:dyDescent="0.25">
      <c r="A64" s="53"/>
      <c r="B64" s="54"/>
      <c r="C64" s="54"/>
      <c r="D64" s="54"/>
      <c r="E64" s="54"/>
      <c r="F64" s="54"/>
      <c r="G64" s="54"/>
      <c r="I64" s="53"/>
      <c r="J64" s="54"/>
      <c r="K64" s="54"/>
      <c r="L64" s="54"/>
      <c r="M64" s="54"/>
      <c r="N64" s="54"/>
      <c r="O64" s="54"/>
    </row>
    <row r="65" spans="1:15" ht="21.6" hidden="1" customHeight="1" x14ac:dyDescent="0.15">
      <c r="A65" s="85">
        <v>2017</v>
      </c>
      <c r="B65" s="119">
        <v>147763.72581999999</v>
      </c>
      <c r="C65" s="119">
        <v>168151.14902999997</v>
      </c>
      <c r="D65" s="119">
        <v>146964.76335999998</v>
      </c>
      <c r="E65" s="119">
        <v>154970.79472999997</v>
      </c>
      <c r="F65" s="119">
        <v>147259.18671000001</v>
      </c>
      <c r="G65" s="119">
        <v>146263.16090000002</v>
      </c>
      <c r="I65" s="85">
        <v>2017</v>
      </c>
      <c r="J65" s="119">
        <v>144671.90609999999</v>
      </c>
      <c r="K65" s="119">
        <v>180652.20858000001</v>
      </c>
      <c r="L65" s="119">
        <v>202545.57673999999</v>
      </c>
      <c r="M65" s="119">
        <v>162930.00610000006</v>
      </c>
      <c r="N65" s="119">
        <v>157958.31245999999</v>
      </c>
      <c r="O65" s="119">
        <v>165103.79999999999</v>
      </c>
    </row>
    <row r="66" spans="1:15" ht="21.6" hidden="1" customHeight="1" x14ac:dyDescent="0.15">
      <c r="A66" s="154" t="s">
        <v>175</v>
      </c>
      <c r="B66" s="119">
        <v>145359.47500000001</v>
      </c>
      <c r="C66" s="119">
        <v>166414.56748999996</v>
      </c>
      <c r="D66" s="119">
        <v>144804.70340999999</v>
      </c>
      <c r="E66" s="119">
        <v>152433.73537999997</v>
      </c>
      <c r="F66" s="119">
        <v>145275.57391000001</v>
      </c>
      <c r="G66" s="119">
        <v>143129.91642000002</v>
      </c>
      <c r="I66" s="154" t="s">
        <v>175</v>
      </c>
      <c r="J66" s="119">
        <v>139800.78964</v>
      </c>
      <c r="K66" s="119">
        <v>174225.158</v>
      </c>
      <c r="L66" s="119">
        <v>195385.81230999998</v>
      </c>
      <c r="M66" s="119">
        <v>156948.10849000007</v>
      </c>
      <c r="N66" s="119">
        <v>155203.51247999998</v>
      </c>
      <c r="O66" s="119">
        <v>162847.5</v>
      </c>
    </row>
    <row r="67" spans="1:15" ht="21.6" hidden="1" customHeight="1" x14ac:dyDescent="0.15">
      <c r="A67" s="155" t="s">
        <v>172</v>
      </c>
      <c r="B67" s="150">
        <v>169.83908</v>
      </c>
      <c r="C67" s="150">
        <v>242.37434999999999</v>
      </c>
      <c r="D67" s="150">
        <v>368.60328000000004</v>
      </c>
      <c r="E67" s="150">
        <v>76.210819999999998</v>
      </c>
      <c r="F67" s="150">
        <v>102.54234000000001</v>
      </c>
      <c r="G67" s="150">
        <v>30.531359999999999</v>
      </c>
      <c r="I67" s="155" t="s">
        <v>172</v>
      </c>
      <c r="J67" s="150">
        <v>0</v>
      </c>
      <c r="K67" s="150">
        <v>0</v>
      </c>
      <c r="L67" s="150">
        <v>215.43285999999998</v>
      </c>
      <c r="M67" s="150">
        <v>488.65237000000002</v>
      </c>
      <c r="N67" s="150">
        <v>189.65875999999997</v>
      </c>
      <c r="O67" s="150">
        <v>926.6</v>
      </c>
    </row>
    <row r="68" spans="1:15" ht="21.6" hidden="1" customHeight="1" x14ac:dyDescent="0.15">
      <c r="A68" s="155" t="s">
        <v>174</v>
      </c>
      <c r="B68" s="150">
        <v>145189.63591999997</v>
      </c>
      <c r="C68" s="150">
        <v>166172.19313999999</v>
      </c>
      <c r="D68" s="150">
        <v>144436.10012999998</v>
      </c>
      <c r="E68" s="150">
        <v>152357.52455999996</v>
      </c>
      <c r="F68" s="150">
        <v>145173.03156999999</v>
      </c>
      <c r="G68" s="150">
        <v>143099.38506000003</v>
      </c>
      <c r="I68" s="155" t="s">
        <v>174</v>
      </c>
      <c r="J68" s="150">
        <v>139800.78964</v>
      </c>
      <c r="K68" s="150">
        <v>174225.158</v>
      </c>
      <c r="L68" s="150">
        <v>195170.37944999998</v>
      </c>
      <c r="M68" s="150">
        <v>156459.45612000008</v>
      </c>
      <c r="N68" s="150">
        <v>155013.85371999998</v>
      </c>
      <c r="O68" s="150">
        <v>161920.9</v>
      </c>
    </row>
    <row r="69" spans="1:15" ht="21.6" hidden="1" customHeight="1" x14ac:dyDescent="0.15">
      <c r="A69" s="154" t="s">
        <v>176</v>
      </c>
      <c r="B69" s="133">
        <v>2404.2508199999997</v>
      </c>
      <c r="C69" s="119">
        <v>1736.5815400000001</v>
      </c>
      <c r="D69" s="119">
        <v>2160.0599499999998</v>
      </c>
      <c r="E69" s="119">
        <v>2537.05935</v>
      </c>
      <c r="F69" s="119">
        <v>1983.6128000000001</v>
      </c>
      <c r="G69" s="119">
        <v>3133.2444799999998</v>
      </c>
      <c r="I69" s="154" t="s">
        <v>176</v>
      </c>
      <c r="J69" s="119">
        <v>4871.1164599999993</v>
      </c>
      <c r="K69" s="119">
        <v>6427.0505800000001</v>
      </c>
      <c r="L69" s="119">
        <v>7159.7644300000002</v>
      </c>
      <c r="M69" s="119">
        <v>5981.89761</v>
      </c>
      <c r="N69" s="119">
        <v>2754.7999799999998</v>
      </c>
      <c r="O69" s="119">
        <v>2256.3000000000002</v>
      </c>
    </row>
    <row r="70" spans="1:15" ht="21.6" hidden="1" customHeight="1" x14ac:dyDescent="0.15">
      <c r="A70" s="155" t="s">
        <v>172</v>
      </c>
      <c r="B70" s="150">
        <v>591.21279000000004</v>
      </c>
      <c r="C70" s="150">
        <v>279.98831000000007</v>
      </c>
      <c r="D70" s="150">
        <v>562.36329000000001</v>
      </c>
      <c r="E70" s="150">
        <v>829.07737000000009</v>
      </c>
      <c r="F70" s="150">
        <v>707.04310000000009</v>
      </c>
      <c r="G70" s="150">
        <v>630.83084000000008</v>
      </c>
      <c r="I70" s="155" t="s">
        <v>172</v>
      </c>
      <c r="J70" s="150">
        <v>520.2689499999999</v>
      </c>
      <c r="K70" s="150">
        <v>1585.1216100000001</v>
      </c>
      <c r="L70" s="150">
        <v>1073.70444</v>
      </c>
      <c r="M70" s="150">
        <v>1241.9685400000001</v>
      </c>
      <c r="N70" s="150">
        <v>322.64175</v>
      </c>
      <c r="O70" s="150">
        <v>262.10000000000002</v>
      </c>
    </row>
    <row r="71" spans="1:15" ht="21.6" hidden="1" customHeight="1" x14ac:dyDescent="0.15">
      <c r="A71" s="155" t="s">
        <v>173</v>
      </c>
      <c r="B71" s="150">
        <v>274.39999999999998</v>
      </c>
      <c r="C71" s="150">
        <v>541.69159999999999</v>
      </c>
      <c r="D71" s="150">
        <v>546.63400000000001</v>
      </c>
      <c r="E71" s="150">
        <v>445.30617000000001</v>
      </c>
      <c r="F71" s="150">
        <v>466.14375000000001</v>
      </c>
      <c r="G71" s="150">
        <v>849.70344</v>
      </c>
      <c r="I71" s="155" t="s">
        <v>173</v>
      </c>
      <c r="J71" s="150">
        <v>539.17952000000002</v>
      </c>
      <c r="K71" s="150">
        <v>823.09400000000005</v>
      </c>
      <c r="L71" s="150">
        <v>593.21962999999994</v>
      </c>
      <c r="M71" s="150">
        <v>608.70775000000003</v>
      </c>
      <c r="N71" s="150">
        <v>158.31419999999997</v>
      </c>
      <c r="O71" s="150">
        <v>291.8</v>
      </c>
    </row>
    <row r="72" spans="1:15" ht="21.6" hidden="1" customHeight="1" x14ac:dyDescent="0.15">
      <c r="A72" s="155" t="s">
        <v>177</v>
      </c>
      <c r="B72" s="150">
        <v>578.81649999999991</v>
      </c>
      <c r="C72" s="150">
        <v>634.59143999999992</v>
      </c>
      <c r="D72" s="150">
        <v>548.15959999999995</v>
      </c>
      <c r="E72" s="150">
        <v>663.20878000000005</v>
      </c>
      <c r="F72" s="150">
        <v>480.48966000000001</v>
      </c>
      <c r="G72" s="150">
        <v>577.51738</v>
      </c>
      <c r="I72" s="155" t="s">
        <v>177</v>
      </c>
      <c r="J72" s="150">
        <v>582.0222</v>
      </c>
      <c r="K72" s="150">
        <v>727.14436999999998</v>
      </c>
      <c r="L72" s="150">
        <v>938.85764000000017</v>
      </c>
      <c r="M72" s="150">
        <v>1124.8051300000002</v>
      </c>
      <c r="N72" s="150">
        <v>980.1014399999998</v>
      </c>
      <c r="O72" s="150">
        <v>1290.5</v>
      </c>
    </row>
    <row r="73" spans="1:15" ht="21.6" hidden="1" customHeight="1" x14ac:dyDescent="0.15">
      <c r="A73" s="155" t="s">
        <v>178</v>
      </c>
      <c r="B73" s="153">
        <v>0</v>
      </c>
      <c r="C73" s="153">
        <v>0</v>
      </c>
      <c r="D73" s="153">
        <v>0</v>
      </c>
      <c r="E73" s="153">
        <v>0</v>
      </c>
      <c r="F73" s="150">
        <v>0.06</v>
      </c>
      <c r="G73" s="153">
        <v>0</v>
      </c>
      <c r="I73" s="155" t="s">
        <v>178</v>
      </c>
      <c r="J73" s="153">
        <v>0</v>
      </c>
      <c r="K73" s="153">
        <v>0</v>
      </c>
      <c r="L73" s="153">
        <v>0</v>
      </c>
      <c r="M73" s="153">
        <v>0</v>
      </c>
      <c r="N73" s="153">
        <v>0</v>
      </c>
      <c r="O73" s="150">
        <v>0.3</v>
      </c>
    </row>
    <row r="74" spans="1:15" ht="21.6" hidden="1" customHeight="1" x14ac:dyDescent="0.15">
      <c r="A74" s="155" t="s">
        <v>179</v>
      </c>
      <c r="B74" s="153">
        <v>0</v>
      </c>
      <c r="C74" s="153">
        <v>0</v>
      </c>
      <c r="D74" s="150">
        <v>0.30984</v>
      </c>
      <c r="E74" s="153">
        <v>0</v>
      </c>
      <c r="F74" s="150">
        <v>7.6249999999999998E-2</v>
      </c>
      <c r="G74" s="150">
        <v>0.10299</v>
      </c>
      <c r="I74" s="155" t="s">
        <v>179</v>
      </c>
      <c r="J74" s="153">
        <v>0</v>
      </c>
      <c r="K74" s="150">
        <v>0.67300000000000004</v>
      </c>
      <c r="L74" s="153">
        <v>0</v>
      </c>
      <c r="M74" s="153">
        <v>0</v>
      </c>
      <c r="N74" s="153">
        <v>0</v>
      </c>
      <c r="O74" s="153">
        <v>0</v>
      </c>
    </row>
    <row r="75" spans="1:15" ht="21.6" hidden="1" customHeight="1" x14ac:dyDescent="0.15">
      <c r="A75" s="155" t="s">
        <v>180</v>
      </c>
      <c r="B75" s="150">
        <v>946.20406000000003</v>
      </c>
      <c r="C75" s="150">
        <v>209.33092000000005</v>
      </c>
      <c r="D75" s="150">
        <v>493.88544999999999</v>
      </c>
      <c r="E75" s="150">
        <v>573.94703000000004</v>
      </c>
      <c r="F75" s="150">
        <v>326.10998000000006</v>
      </c>
      <c r="G75" s="150">
        <v>199.71365999999998</v>
      </c>
      <c r="I75" s="155" t="s">
        <v>180</v>
      </c>
      <c r="J75" s="150">
        <v>199.15550999999999</v>
      </c>
      <c r="K75" s="150">
        <v>289.19940000000003</v>
      </c>
      <c r="L75" s="150">
        <v>397.76283000000001</v>
      </c>
      <c r="M75" s="150">
        <v>607.9559099999999</v>
      </c>
      <c r="N75" s="150">
        <v>439.32204999999988</v>
      </c>
      <c r="O75" s="150">
        <v>365.2</v>
      </c>
    </row>
    <row r="76" spans="1:15" ht="21.6" hidden="1" customHeight="1" x14ac:dyDescent="0.15">
      <c r="A76" s="155" t="s">
        <v>181</v>
      </c>
      <c r="B76" s="150">
        <v>0.18284999999999998</v>
      </c>
      <c r="C76" s="150">
        <v>0.42219000000000001</v>
      </c>
      <c r="D76" s="153">
        <v>0</v>
      </c>
      <c r="E76" s="153">
        <v>0</v>
      </c>
      <c r="F76" s="150">
        <v>0.19684000000000001</v>
      </c>
      <c r="G76" s="150">
        <v>805.08586000000003</v>
      </c>
      <c r="I76" s="155" t="s">
        <v>181</v>
      </c>
      <c r="J76" s="150">
        <v>2987.9607299999998</v>
      </c>
      <c r="K76" s="150">
        <v>2999.4656000000004</v>
      </c>
      <c r="L76" s="150">
        <v>3126.2783899999999</v>
      </c>
      <c r="M76" s="150">
        <v>2394.6981700000001</v>
      </c>
      <c r="N76" s="150">
        <v>850.41663000000005</v>
      </c>
      <c r="O76" s="150">
        <v>0.6</v>
      </c>
    </row>
    <row r="77" spans="1:15" ht="21.6" hidden="1" customHeight="1" x14ac:dyDescent="0.15">
      <c r="A77" s="155" t="s">
        <v>182</v>
      </c>
      <c r="B77" s="150">
        <v>9.2999999999999999E-2</v>
      </c>
      <c r="C77" s="153">
        <v>0</v>
      </c>
      <c r="D77" s="150">
        <v>0.36799999999999999</v>
      </c>
      <c r="E77" s="153">
        <v>0</v>
      </c>
      <c r="F77" s="150">
        <v>0.36625000000000002</v>
      </c>
      <c r="G77" s="150">
        <v>70.106959999999987</v>
      </c>
      <c r="I77" s="155" t="s">
        <v>182</v>
      </c>
      <c r="J77" s="150">
        <v>33.584429999999998</v>
      </c>
      <c r="K77" s="150">
        <v>0.31675999999999999</v>
      </c>
      <c r="L77" s="150">
        <v>1003.525</v>
      </c>
      <c r="M77" s="150">
        <v>0.35200999999999999</v>
      </c>
      <c r="N77" s="150">
        <v>0.24</v>
      </c>
      <c r="O77" s="150">
        <v>42.5</v>
      </c>
    </row>
    <row r="78" spans="1:15" ht="21.6" hidden="1" customHeight="1" x14ac:dyDescent="0.15">
      <c r="A78" s="155" t="s">
        <v>183</v>
      </c>
      <c r="B78" s="150">
        <v>13.311620000000001</v>
      </c>
      <c r="C78" s="150">
        <v>70.557079999999999</v>
      </c>
      <c r="D78" s="150">
        <v>8.3397699999999979</v>
      </c>
      <c r="E78" s="150">
        <v>25.52</v>
      </c>
      <c r="F78" s="150">
        <v>3.1269699999999996</v>
      </c>
      <c r="G78" s="150">
        <v>0.18335000000000001</v>
      </c>
      <c r="I78" s="155" t="s">
        <v>183</v>
      </c>
      <c r="J78" s="150">
        <v>8.914399999999997</v>
      </c>
      <c r="K78" s="150">
        <v>2.0358399999999999</v>
      </c>
      <c r="L78" s="150">
        <v>26.416499999999999</v>
      </c>
      <c r="M78" s="150">
        <v>3.4101000000000004</v>
      </c>
      <c r="N78" s="150">
        <v>3.7639099999999996</v>
      </c>
      <c r="O78" s="150">
        <v>3.3</v>
      </c>
    </row>
    <row r="79" spans="1:15" s="81" customFormat="1" ht="21.6" hidden="1" customHeight="1" x14ac:dyDescent="0.2">
      <c r="A79" s="58"/>
      <c r="B79" s="114"/>
      <c r="C79" s="114"/>
      <c r="D79" s="114"/>
      <c r="E79" s="46"/>
      <c r="F79" s="46"/>
      <c r="G79" s="46"/>
      <c r="I79" s="58"/>
      <c r="J79" s="46"/>
      <c r="K79" s="46"/>
      <c r="L79" s="46"/>
      <c r="M79" s="46"/>
      <c r="N79" s="46"/>
      <c r="O79" s="46"/>
    </row>
    <row r="80" spans="1:15" ht="21.6" hidden="1" customHeight="1" x14ac:dyDescent="0.15">
      <c r="A80" s="85">
        <v>2018</v>
      </c>
      <c r="B80" s="119">
        <v>169508.4</v>
      </c>
      <c r="C80" s="119">
        <v>164009.1</v>
      </c>
      <c r="D80" s="119">
        <v>177685.8</v>
      </c>
      <c r="E80" s="119">
        <v>165144.5</v>
      </c>
      <c r="F80" s="119">
        <v>143518.30000000002</v>
      </c>
      <c r="G80" s="119">
        <v>140781.1</v>
      </c>
      <c r="I80" s="85">
        <v>2018</v>
      </c>
      <c r="J80" s="119">
        <v>121276</v>
      </c>
      <c r="K80" s="119">
        <v>123143.40000000001</v>
      </c>
      <c r="L80" s="119">
        <v>107547.29999999999</v>
      </c>
      <c r="M80" s="119">
        <v>109232.30000000002</v>
      </c>
      <c r="N80" s="119">
        <v>85098.648589999997</v>
      </c>
      <c r="O80" s="119">
        <v>115440.11877000002</v>
      </c>
    </row>
    <row r="81" spans="1:15" ht="21.6" hidden="1" customHeight="1" x14ac:dyDescent="0.15">
      <c r="A81" s="154" t="s">
        <v>175</v>
      </c>
      <c r="B81" s="119">
        <v>165593.19999999998</v>
      </c>
      <c r="C81" s="119">
        <v>161799.20000000001</v>
      </c>
      <c r="D81" s="119">
        <v>175495.3</v>
      </c>
      <c r="E81" s="119">
        <v>161681.79999999999</v>
      </c>
      <c r="F81" s="119">
        <v>141307.70000000001</v>
      </c>
      <c r="G81" s="119">
        <v>138842.4</v>
      </c>
      <c r="I81" s="154" t="s">
        <v>175</v>
      </c>
      <c r="J81" s="119">
        <v>119568.7</v>
      </c>
      <c r="K81" s="119">
        <v>121381.90000000001</v>
      </c>
      <c r="L81" s="119">
        <v>105657.9</v>
      </c>
      <c r="M81" s="119">
        <v>107113.70000000001</v>
      </c>
      <c r="N81" s="152">
        <v>82757.875440000003</v>
      </c>
      <c r="O81" s="152">
        <v>114100.13955000002</v>
      </c>
    </row>
    <row r="82" spans="1:15" ht="21.6" hidden="1" customHeight="1" x14ac:dyDescent="0.15">
      <c r="A82" s="155" t="s">
        <v>172</v>
      </c>
      <c r="B82" s="150">
        <v>204.3</v>
      </c>
      <c r="C82" s="150">
        <v>295.7</v>
      </c>
      <c r="D82" s="150">
        <v>157.30000000000001</v>
      </c>
      <c r="E82" s="153">
        <v>0</v>
      </c>
      <c r="F82" s="153">
        <v>0</v>
      </c>
      <c r="G82" s="150">
        <v>3.5</v>
      </c>
      <c r="I82" s="155" t="s">
        <v>172</v>
      </c>
      <c r="J82" s="153">
        <v>0</v>
      </c>
      <c r="K82" s="150">
        <v>71.099999999999994</v>
      </c>
      <c r="L82" s="153">
        <v>0</v>
      </c>
      <c r="M82" s="150">
        <v>461.1</v>
      </c>
      <c r="N82" s="150">
        <v>423.20125000000002</v>
      </c>
      <c r="O82" s="150">
        <v>223.83904000000001</v>
      </c>
    </row>
    <row r="83" spans="1:15" ht="21.6" hidden="1" customHeight="1" x14ac:dyDescent="0.15">
      <c r="A83" s="155" t="s">
        <v>174</v>
      </c>
      <c r="B83" s="150">
        <v>165388.9</v>
      </c>
      <c r="C83" s="150">
        <v>161503.5</v>
      </c>
      <c r="D83" s="150">
        <v>175338</v>
      </c>
      <c r="E83" s="150">
        <v>161681.79999999999</v>
      </c>
      <c r="F83" s="150">
        <v>141307.70000000001</v>
      </c>
      <c r="G83" s="150">
        <v>138838.9</v>
      </c>
      <c r="I83" s="155" t="s">
        <v>174</v>
      </c>
      <c r="J83" s="150">
        <v>119568.7</v>
      </c>
      <c r="K83" s="150">
        <v>121310.8</v>
      </c>
      <c r="L83" s="150">
        <v>105657.9</v>
      </c>
      <c r="M83" s="150">
        <v>106652.6</v>
      </c>
      <c r="N83" s="150">
        <v>82334.674189999991</v>
      </c>
      <c r="O83" s="150">
        <v>113876.30051000002</v>
      </c>
    </row>
    <row r="84" spans="1:15" ht="21.6" hidden="1" customHeight="1" x14ac:dyDescent="0.15">
      <c r="A84" s="154" t="s">
        <v>176</v>
      </c>
      <c r="B84" s="133">
        <v>3915.2000000000003</v>
      </c>
      <c r="C84" s="119">
        <v>2209.9</v>
      </c>
      <c r="D84" s="119">
        <v>2190.4999999999995</v>
      </c>
      <c r="E84" s="119">
        <v>3462.7000000000003</v>
      </c>
      <c r="F84" s="119">
        <v>2210.6</v>
      </c>
      <c r="G84" s="119">
        <v>1938.6999999999998</v>
      </c>
      <c r="I84" s="154" t="s">
        <v>176</v>
      </c>
      <c r="J84" s="119">
        <v>1707.3</v>
      </c>
      <c r="K84" s="119">
        <v>1761.4999999999998</v>
      </c>
      <c r="L84" s="119">
        <v>1889.3999999999999</v>
      </c>
      <c r="M84" s="119">
        <v>2118.6</v>
      </c>
      <c r="N84" s="152">
        <v>2340.77315</v>
      </c>
      <c r="O84" s="152">
        <v>1339.9792199999999</v>
      </c>
    </row>
    <row r="85" spans="1:15" ht="21.6" hidden="1" customHeight="1" x14ac:dyDescent="0.15">
      <c r="A85" s="155" t="s">
        <v>172</v>
      </c>
      <c r="B85" s="150">
        <v>641.70000000000005</v>
      </c>
      <c r="C85" s="150">
        <v>348.9</v>
      </c>
      <c r="D85" s="150">
        <v>558.4</v>
      </c>
      <c r="E85" s="150">
        <v>1018.5</v>
      </c>
      <c r="F85" s="150">
        <v>546.4</v>
      </c>
      <c r="G85" s="150">
        <v>828.7</v>
      </c>
      <c r="I85" s="155" t="s">
        <v>172</v>
      </c>
      <c r="J85" s="150">
        <v>251.9</v>
      </c>
      <c r="K85" s="150">
        <v>473.4</v>
      </c>
      <c r="L85" s="150">
        <v>588.6</v>
      </c>
      <c r="M85" s="150">
        <v>312.89999999999998</v>
      </c>
      <c r="N85" s="150">
        <v>526.29935999999998</v>
      </c>
      <c r="O85" s="150">
        <v>251.01374999999999</v>
      </c>
    </row>
    <row r="86" spans="1:15" ht="21.6" hidden="1" customHeight="1" x14ac:dyDescent="0.15">
      <c r="A86" s="155" t="s">
        <v>173</v>
      </c>
      <c r="B86" s="150">
        <v>659.8</v>
      </c>
      <c r="C86" s="150">
        <v>59.6</v>
      </c>
      <c r="D86" s="150">
        <v>555.1</v>
      </c>
      <c r="E86" s="150">
        <v>897.3</v>
      </c>
      <c r="F86" s="150">
        <v>302.8</v>
      </c>
      <c r="G86" s="150">
        <v>773.4</v>
      </c>
      <c r="I86" s="155" t="s">
        <v>173</v>
      </c>
      <c r="J86" s="150">
        <v>818.7</v>
      </c>
      <c r="K86" s="150">
        <v>726.4</v>
      </c>
      <c r="L86" s="150">
        <v>518</v>
      </c>
      <c r="M86" s="150">
        <v>364.1</v>
      </c>
      <c r="N86" s="150">
        <v>908.03902000000005</v>
      </c>
      <c r="O86" s="150">
        <v>426.40179999999998</v>
      </c>
    </row>
    <row r="87" spans="1:15" ht="21.6" hidden="1" customHeight="1" x14ac:dyDescent="0.15">
      <c r="A87" s="155" t="s">
        <v>177</v>
      </c>
      <c r="B87" s="150">
        <v>2220.8000000000002</v>
      </c>
      <c r="C87" s="150">
        <v>1654.2</v>
      </c>
      <c r="D87" s="150">
        <v>814.6</v>
      </c>
      <c r="E87" s="150">
        <v>1220</v>
      </c>
      <c r="F87" s="150">
        <v>1303.0999999999999</v>
      </c>
      <c r="G87" s="150">
        <v>283.7</v>
      </c>
      <c r="I87" s="155" t="s">
        <v>177</v>
      </c>
      <c r="J87" s="150">
        <v>627.4</v>
      </c>
      <c r="K87" s="150">
        <v>540.29999999999995</v>
      </c>
      <c r="L87" s="150">
        <v>772.3</v>
      </c>
      <c r="M87" s="150">
        <v>1429.7</v>
      </c>
      <c r="N87" s="150">
        <v>881.88198</v>
      </c>
      <c r="O87" s="150">
        <v>646.16789000000006</v>
      </c>
    </row>
    <row r="88" spans="1:15" ht="21.6" hidden="1" customHeight="1" x14ac:dyDescent="0.15">
      <c r="A88" s="156" t="s">
        <v>178</v>
      </c>
      <c r="B88" s="153">
        <v>0</v>
      </c>
      <c r="C88" s="153">
        <v>0</v>
      </c>
      <c r="D88" s="150">
        <v>1</v>
      </c>
      <c r="E88" s="153">
        <v>0</v>
      </c>
      <c r="F88" s="150">
        <v>0.1</v>
      </c>
      <c r="G88" s="153">
        <v>0</v>
      </c>
      <c r="I88" s="156" t="s">
        <v>178</v>
      </c>
      <c r="J88" s="153">
        <v>0</v>
      </c>
      <c r="K88" s="153">
        <v>0</v>
      </c>
      <c r="L88" s="153">
        <v>0</v>
      </c>
      <c r="M88" s="150">
        <v>0.1</v>
      </c>
      <c r="N88" s="153">
        <v>0</v>
      </c>
      <c r="O88" s="153">
        <v>0</v>
      </c>
    </row>
    <row r="89" spans="1:15" ht="21.6" hidden="1" customHeight="1" x14ac:dyDescent="0.15">
      <c r="A89" s="155" t="s">
        <v>179</v>
      </c>
      <c r="B89" s="153">
        <v>0</v>
      </c>
      <c r="C89" s="153">
        <v>0</v>
      </c>
      <c r="D89" s="150">
        <v>1</v>
      </c>
      <c r="E89" s="153">
        <v>0</v>
      </c>
      <c r="F89" s="153">
        <v>0</v>
      </c>
      <c r="G89" s="153">
        <v>0</v>
      </c>
      <c r="I89" s="155" t="s">
        <v>179</v>
      </c>
      <c r="J89" s="150">
        <v>0.1</v>
      </c>
      <c r="K89" s="150">
        <v>0.3</v>
      </c>
      <c r="L89" s="150">
        <v>0.3</v>
      </c>
      <c r="M89" s="150">
        <v>0.3</v>
      </c>
      <c r="N89" s="150">
        <v>0.498</v>
      </c>
      <c r="O89" s="150">
        <v>6.8000000000000005E-2</v>
      </c>
    </row>
    <row r="90" spans="1:15" ht="21.6" hidden="1" customHeight="1" x14ac:dyDescent="0.15">
      <c r="A90" s="155" t="s">
        <v>180</v>
      </c>
      <c r="B90" s="150">
        <v>391.3</v>
      </c>
      <c r="C90" s="150">
        <v>127.8</v>
      </c>
      <c r="D90" s="150">
        <v>209.2</v>
      </c>
      <c r="E90" s="150">
        <v>316.8</v>
      </c>
      <c r="F90" s="150">
        <v>55.5</v>
      </c>
      <c r="G90" s="150">
        <v>45.6</v>
      </c>
      <c r="I90" s="155" t="s">
        <v>180</v>
      </c>
      <c r="J90" s="150">
        <v>0.5</v>
      </c>
      <c r="K90" s="150">
        <v>1.3</v>
      </c>
      <c r="L90" s="150">
        <v>0.6</v>
      </c>
      <c r="M90" s="150">
        <v>1.1000000000000001</v>
      </c>
      <c r="N90" s="153">
        <v>0</v>
      </c>
      <c r="O90" s="150">
        <v>0.12853999999999999</v>
      </c>
    </row>
    <row r="91" spans="1:15" ht="21.6" hidden="1" customHeight="1" x14ac:dyDescent="0.15">
      <c r="A91" s="155" t="s">
        <v>181</v>
      </c>
      <c r="B91" s="150">
        <v>0.1</v>
      </c>
      <c r="C91" s="153">
        <v>0</v>
      </c>
      <c r="D91" s="150">
        <v>0.6</v>
      </c>
      <c r="E91" s="150">
        <v>0.1</v>
      </c>
      <c r="F91" s="150">
        <v>0.4</v>
      </c>
      <c r="G91" s="153">
        <v>0</v>
      </c>
      <c r="I91" s="155" t="s">
        <v>181</v>
      </c>
      <c r="J91" s="150">
        <v>0.4</v>
      </c>
      <c r="K91" s="153">
        <v>0</v>
      </c>
      <c r="L91" s="150">
        <v>0.9</v>
      </c>
      <c r="M91" s="150">
        <v>0.5</v>
      </c>
      <c r="N91" s="150">
        <v>0.84919</v>
      </c>
      <c r="O91" s="153">
        <v>0</v>
      </c>
    </row>
    <row r="92" spans="1:15" ht="21.6" hidden="1" customHeight="1" x14ac:dyDescent="0.15">
      <c r="A92" s="155" t="s">
        <v>182</v>
      </c>
      <c r="B92" s="150">
        <v>0.2</v>
      </c>
      <c r="C92" s="150">
        <v>18.399999999999999</v>
      </c>
      <c r="D92" s="150">
        <v>7.2</v>
      </c>
      <c r="E92" s="153">
        <v>0</v>
      </c>
      <c r="F92" s="150">
        <v>0.2</v>
      </c>
      <c r="G92" s="150">
        <v>6.2</v>
      </c>
      <c r="I92" s="155" t="s">
        <v>182</v>
      </c>
      <c r="J92" s="150">
        <v>7.2</v>
      </c>
      <c r="K92" s="150">
        <v>0.6</v>
      </c>
      <c r="L92" s="150">
        <v>6.3</v>
      </c>
      <c r="M92" s="150">
        <v>0.3</v>
      </c>
      <c r="N92" s="150">
        <v>16.7</v>
      </c>
      <c r="O92" s="150">
        <v>0.06</v>
      </c>
    </row>
    <row r="93" spans="1:15" ht="21.6" hidden="1" customHeight="1" x14ac:dyDescent="0.15">
      <c r="A93" s="155" t="s">
        <v>183</v>
      </c>
      <c r="B93" s="150">
        <v>1.3</v>
      </c>
      <c r="C93" s="150">
        <v>1</v>
      </c>
      <c r="D93" s="150">
        <v>43.4</v>
      </c>
      <c r="E93" s="150">
        <v>10</v>
      </c>
      <c r="F93" s="150">
        <v>2.1</v>
      </c>
      <c r="G93" s="150">
        <v>1.1000000000000001</v>
      </c>
      <c r="I93" s="155" t="s">
        <v>183</v>
      </c>
      <c r="J93" s="150">
        <v>1.1000000000000001</v>
      </c>
      <c r="K93" s="150">
        <v>19.2</v>
      </c>
      <c r="L93" s="150">
        <v>2.4</v>
      </c>
      <c r="M93" s="150">
        <v>9.6</v>
      </c>
      <c r="N93" s="150">
        <v>6.5056000000000003</v>
      </c>
      <c r="O93" s="150">
        <v>16.139240000000001</v>
      </c>
    </row>
    <row r="94" spans="1:15" s="89" customFormat="1" ht="8.1" hidden="1" customHeight="1" x14ac:dyDescent="0.25">
      <c r="A94" s="135"/>
      <c r="B94" s="136"/>
      <c r="C94" s="136"/>
      <c r="D94" s="136"/>
      <c r="E94" s="137"/>
      <c r="F94" s="137"/>
      <c r="G94" s="137"/>
      <c r="I94" s="135"/>
      <c r="J94" s="138"/>
      <c r="K94" s="138"/>
      <c r="L94" s="138"/>
      <c r="M94" s="138"/>
      <c r="N94" s="138"/>
      <c r="O94" s="138"/>
    </row>
    <row r="95" spans="1:15" s="77" customFormat="1" ht="11.1" hidden="1" customHeight="1" x14ac:dyDescent="0.2">
      <c r="A95" s="39"/>
      <c r="B95" s="139"/>
      <c r="C95" s="140"/>
      <c r="D95" s="140"/>
      <c r="E95" s="116"/>
      <c r="F95" s="116"/>
      <c r="G95" s="141" t="s">
        <v>4</v>
      </c>
      <c r="I95" s="39"/>
      <c r="J95" s="116"/>
      <c r="K95" s="116"/>
      <c r="L95" s="116"/>
      <c r="M95" s="116"/>
      <c r="N95" s="116"/>
      <c r="O95" s="141" t="s">
        <v>4</v>
      </c>
    </row>
    <row r="96" spans="1:15" ht="12.75" hidden="1" x14ac:dyDescent="0.15">
      <c r="A96" s="40"/>
      <c r="B96" s="140"/>
      <c r="C96" s="140"/>
      <c r="D96" s="140"/>
      <c r="E96" s="116"/>
      <c r="F96" s="116"/>
      <c r="G96" s="116"/>
      <c r="I96" s="40"/>
      <c r="J96" s="116"/>
      <c r="K96" s="116"/>
      <c r="L96" s="116"/>
      <c r="M96" s="116"/>
      <c r="N96" s="116"/>
      <c r="O96" s="141"/>
    </row>
    <row r="97" spans="1:16" s="80" customFormat="1" ht="14.1" customHeight="1" x14ac:dyDescent="0.2">
      <c r="A97" s="470" t="s">
        <v>346</v>
      </c>
      <c r="B97" s="470"/>
      <c r="C97" s="470"/>
      <c r="D97" s="470"/>
      <c r="E97" s="470"/>
      <c r="F97" s="470"/>
      <c r="G97" s="79"/>
      <c r="I97" s="79" t="str">
        <f>A97</f>
        <v>25.3 PUNO: EXPORTACIONES (FOB) POR MES, SEGÚN GRUPO DE PRODUCTOS, 2019 - 2023</v>
      </c>
      <c r="J97" s="109"/>
      <c r="K97" s="109"/>
      <c r="L97" s="109"/>
      <c r="M97" s="109"/>
      <c r="N97" s="110"/>
      <c r="O97" s="110"/>
      <c r="P97" s="79"/>
    </row>
    <row r="98" spans="1:16" s="80" customFormat="1" ht="12.95" customHeight="1" x14ac:dyDescent="0.15">
      <c r="A98" s="417" t="s">
        <v>347</v>
      </c>
      <c r="B98" s="108"/>
      <c r="C98" s="108"/>
      <c r="D98" s="108"/>
      <c r="E98" s="79"/>
      <c r="F98" s="79"/>
      <c r="G98" s="79"/>
      <c r="I98" s="417" t="s">
        <v>347</v>
      </c>
      <c r="J98" s="109"/>
      <c r="K98" s="109"/>
      <c r="L98" s="109"/>
      <c r="M98" s="109"/>
      <c r="N98" s="110"/>
      <c r="O98" s="7"/>
    </row>
    <row r="99" spans="1:16" s="81" customFormat="1" ht="5.0999999999999996" customHeight="1" x14ac:dyDescent="0.2">
      <c r="B99" s="143"/>
      <c r="C99" s="143"/>
      <c r="D99" s="143"/>
    </row>
    <row r="100" spans="1:16" s="81" customFormat="1" ht="14.1" customHeight="1" x14ac:dyDescent="0.2">
      <c r="A100" s="332" t="s">
        <v>345</v>
      </c>
      <c r="B100" s="112" t="s">
        <v>105</v>
      </c>
      <c r="C100" s="113" t="s">
        <v>106</v>
      </c>
      <c r="D100" s="113" t="s">
        <v>107</v>
      </c>
      <c r="E100" s="8" t="s">
        <v>108</v>
      </c>
      <c r="F100" s="8" t="s">
        <v>109</v>
      </c>
      <c r="G100" s="8" t="s">
        <v>110</v>
      </c>
      <c r="I100" s="332" t="s">
        <v>345</v>
      </c>
      <c r="J100" s="8" t="s">
        <v>111</v>
      </c>
      <c r="K100" s="8" t="s">
        <v>112</v>
      </c>
      <c r="L100" s="8" t="s">
        <v>113</v>
      </c>
      <c r="M100" s="8" t="s">
        <v>114</v>
      </c>
      <c r="N100" s="8" t="s">
        <v>115</v>
      </c>
      <c r="O100" s="8" t="s">
        <v>116</v>
      </c>
    </row>
    <row r="101" spans="1:16" s="89" customFormat="1" ht="5.0999999999999996" customHeight="1" x14ac:dyDescent="0.25">
      <c r="A101" s="134"/>
      <c r="B101" s="122"/>
      <c r="C101" s="129"/>
      <c r="D101" s="122"/>
      <c r="E101" s="122"/>
      <c r="F101" s="122"/>
      <c r="G101" s="122"/>
      <c r="I101" s="134"/>
      <c r="J101" s="126"/>
      <c r="K101" s="122"/>
      <c r="L101" s="122"/>
      <c r="M101" s="122"/>
      <c r="N101" s="122"/>
      <c r="O101" s="122"/>
    </row>
    <row r="102" spans="1:16" ht="23.25" customHeight="1" x14ac:dyDescent="0.15">
      <c r="A102" s="85">
        <v>2019</v>
      </c>
      <c r="B102" s="119">
        <v>112433.63188000004</v>
      </c>
      <c r="C102" s="119">
        <v>107053.73814</v>
      </c>
      <c r="D102" s="119">
        <v>107995.99558999999</v>
      </c>
      <c r="E102" s="119">
        <v>94217.613669999992</v>
      </c>
      <c r="F102" s="119">
        <v>98137.971759999971</v>
      </c>
      <c r="G102" s="119">
        <v>113054.86388000005</v>
      </c>
      <c r="I102" s="85">
        <v>2019</v>
      </c>
      <c r="J102" s="119">
        <v>58934.712830000011</v>
      </c>
      <c r="K102" s="119">
        <v>106239.97598</v>
      </c>
      <c r="L102" s="119">
        <v>128602.90755000008</v>
      </c>
      <c r="M102" s="119">
        <v>126139.49430000001</v>
      </c>
      <c r="N102" s="119">
        <v>172262.88984999998</v>
      </c>
      <c r="O102" s="119">
        <v>132497.08624999999</v>
      </c>
    </row>
    <row r="103" spans="1:16" ht="23.25" customHeight="1" x14ac:dyDescent="0.15">
      <c r="A103" s="154" t="s">
        <v>175</v>
      </c>
      <c r="B103" s="119">
        <v>110417.13587000004</v>
      </c>
      <c r="C103" s="119">
        <v>105065.37835</v>
      </c>
      <c r="D103" s="119">
        <v>105433.4</v>
      </c>
      <c r="E103" s="119">
        <v>91545.386169999998</v>
      </c>
      <c r="F103" s="119">
        <v>95709.72093999997</v>
      </c>
      <c r="G103" s="119">
        <v>110780.88478000005</v>
      </c>
      <c r="H103" s="56"/>
      <c r="I103" s="154" t="s">
        <v>175</v>
      </c>
      <c r="J103" s="119">
        <v>57390.953280000009</v>
      </c>
      <c r="K103" s="119">
        <v>104156.98213</v>
      </c>
      <c r="L103" s="119">
        <v>127437.59577000007</v>
      </c>
      <c r="M103" s="119">
        <v>124906.42284</v>
      </c>
      <c r="N103" s="119">
        <v>170195.80647999997</v>
      </c>
      <c r="O103" s="119">
        <v>130529.35322</v>
      </c>
    </row>
    <row r="104" spans="1:16" ht="23.25" customHeight="1" x14ac:dyDescent="0.15">
      <c r="A104" s="155" t="s">
        <v>172</v>
      </c>
      <c r="B104" s="150">
        <v>454.84295999999995</v>
      </c>
      <c r="C104" s="150">
        <v>183.24683999999999</v>
      </c>
      <c r="D104" s="150">
        <v>52.499200000000002</v>
      </c>
      <c r="E104" s="150">
        <v>56.137999999999998</v>
      </c>
      <c r="F104" s="153">
        <v>0</v>
      </c>
      <c r="G104" s="150">
        <v>71.114509999999996</v>
      </c>
      <c r="H104" s="56"/>
      <c r="I104" s="155" t="s">
        <v>172</v>
      </c>
      <c r="J104" s="150">
        <v>71.825509999999994</v>
      </c>
      <c r="K104" s="150">
        <v>156.12549999999999</v>
      </c>
      <c r="L104" s="150">
        <v>83.664570000000012</v>
      </c>
      <c r="M104" s="150">
        <v>391.36644999999993</v>
      </c>
      <c r="N104" s="150">
        <v>192.96249</v>
      </c>
      <c r="O104" s="150">
        <v>479.16987</v>
      </c>
    </row>
    <row r="105" spans="1:16" ht="23.25" customHeight="1" x14ac:dyDescent="0.15">
      <c r="A105" s="155" t="s">
        <v>174</v>
      </c>
      <c r="B105" s="150">
        <v>109962.29291000005</v>
      </c>
      <c r="C105" s="150">
        <v>104882.13150999999</v>
      </c>
      <c r="D105" s="150">
        <v>105380.90079999999</v>
      </c>
      <c r="E105" s="150">
        <v>91489.248169999992</v>
      </c>
      <c r="F105" s="150">
        <v>95709.72093999997</v>
      </c>
      <c r="G105" s="150">
        <v>110709.77027000004</v>
      </c>
      <c r="H105" s="56"/>
      <c r="I105" s="155" t="s">
        <v>174</v>
      </c>
      <c r="J105" s="150">
        <v>57319.127770000014</v>
      </c>
      <c r="K105" s="150">
        <v>104000.85663000001</v>
      </c>
      <c r="L105" s="150">
        <v>127353.93120000008</v>
      </c>
      <c r="M105" s="150">
        <v>124515.05639</v>
      </c>
      <c r="N105" s="150">
        <v>170002.84398999994</v>
      </c>
      <c r="O105" s="150">
        <v>130050.18334999999</v>
      </c>
    </row>
    <row r="106" spans="1:16" ht="23.25" customHeight="1" x14ac:dyDescent="0.15">
      <c r="A106" s="154" t="s">
        <v>176</v>
      </c>
      <c r="B106" s="133">
        <v>2016.4960100000001</v>
      </c>
      <c r="C106" s="119">
        <v>1988.35979</v>
      </c>
      <c r="D106" s="119">
        <v>2562.5955899999999</v>
      </c>
      <c r="E106" s="119">
        <v>2672.2275000000009</v>
      </c>
      <c r="F106" s="119">
        <v>2428.2508199999993</v>
      </c>
      <c r="G106" s="119">
        <v>2273.9791000000005</v>
      </c>
      <c r="H106" s="56"/>
      <c r="I106" s="154" t="s">
        <v>176</v>
      </c>
      <c r="J106" s="119">
        <v>1543.75955</v>
      </c>
      <c r="K106" s="119">
        <v>2082.9938500000003</v>
      </c>
      <c r="L106" s="119">
        <v>1165.31178</v>
      </c>
      <c r="M106" s="119">
        <v>1233.0714600000001</v>
      </c>
      <c r="N106" s="119">
        <v>2067.0833700000003</v>
      </c>
      <c r="O106" s="119">
        <v>1967.7330300000001</v>
      </c>
    </row>
    <row r="107" spans="1:16" ht="23.25" customHeight="1" x14ac:dyDescent="0.15">
      <c r="A107" s="155" t="s">
        <v>172</v>
      </c>
      <c r="B107" s="150">
        <v>230.18486999999999</v>
      </c>
      <c r="C107" s="150">
        <v>183.97704999999999</v>
      </c>
      <c r="D107" s="150">
        <v>40.448300000000003</v>
      </c>
      <c r="E107" s="150">
        <v>77.509500000000003</v>
      </c>
      <c r="F107" s="150">
        <v>309.71402</v>
      </c>
      <c r="G107" s="150">
        <v>389.24279999999993</v>
      </c>
      <c r="I107" s="155" t="s">
        <v>172</v>
      </c>
      <c r="J107" s="150">
        <v>264.03570000000002</v>
      </c>
      <c r="K107" s="150">
        <v>592.93334000000004</v>
      </c>
      <c r="L107" s="150">
        <v>431.70360000000005</v>
      </c>
      <c r="M107" s="150">
        <v>419.44783999999993</v>
      </c>
      <c r="N107" s="150">
        <v>707.75384999999994</v>
      </c>
      <c r="O107" s="150">
        <v>305.35590000000002</v>
      </c>
    </row>
    <row r="108" spans="1:16" ht="23.25" customHeight="1" x14ac:dyDescent="0.15">
      <c r="A108" s="155" t="s">
        <v>173</v>
      </c>
      <c r="B108" s="150">
        <v>805.23225000000002</v>
      </c>
      <c r="C108" s="150">
        <v>738.13171999999997</v>
      </c>
      <c r="D108" s="150">
        <v>1217.2828699999998</v>
      </c>
      <c r="E108" s="150">
        <v>494.98588000000001</v>
      </c>
      <c r="F108" s="150">
        <v>1085.4447399999997</v>
      </c>
      <c r="G108" s="150">
        <v>615.3546</v>
      </c>
      <c r="I108" s="155" t="s">
        <v>173</v>
      </c>
      <c r="J108" s="150">
        <v>636.79525000000001</v>
      </c>
      <c r="K108" s="150">
        <v>897.87131999999997</v>
      </c>
      <c r="L108" s="150">
        <v>252.96045000000001</v>
      </c>
      <c r="M108" s="150">
        <v>435.96752000000004</v>
      </c>
      <c r="N108" s="150">
        <v>853.78399999999999</v>
      </c>
      <c r="O108" s="150">
        <v>1045.5948800000001</v>
      </c>
    </row>
    <row r="109" spans="1:16" ht="23.25" customHeight="1" x14ac:dyDescent="0.15">
      <c r="A109" s="155" t="s">
        <v>177</v>
      </c>
      <c r="B109" s="150">
        <v>966.54639000000009</v>
      </c>
      <c r="C109" s="150">
        <v>1016.275</v>
      </c>
      <c r="D109" s="150">
        <v>1261.0527000000002</v>
      </c>
      <c r="E109" s="150">
        <v>2017.0056300000003</v>
      </c>
      <c r="F109" s="150">
        <v>1031.9148400000001</v>
      </c>
      <c r="G109" s="150">
        <v>1262.2428499999999</v>
      </c>
      <c r="I109" s="155" t="s">
        <v>177</v>
      </c>
      <c r="J109" s="150">
        <v>626.48853999999994</v>
      </c>
      <c r="K109" s="150">
        <v>487.0831</v>
      </c>
      <c r="L109" s="150">
        <v>422.79906</v>
      </c>
      <c r="M109" s="150">
        <v>357.67198000000002</v>
      </c>
      <c r="N109" s="150">
        <v>476.42319999999995</v>
      </c>
      <c r="O109" s="150">
        <v>287.79575999999997</v>
      </c>
    </row>
    <row r="110" spans="1:16" ht="23.25" customHeight="1" x14ac:dyDescent="0.15">
      <c r="A110" s="156" t="s">
        <v>178</v>
      </c>
      <c r="B110" s="153">
        <v>0</v>
      </c>
      <c r="C110" s="153">
        <v>0</v>
      </c>
      <c r="D110" s="153">
        <v>0</v>
      </c>
      <c r="E110" s="150">
        <v>0.34</v>
      </c>
      <c r="F110" s="150" t="s">
        <v>131</v>
      </c>
      <c r="G110" s="153">
        <v>0</v>
      </c>
      <c r="I110" s="156" t="s">
        <v>178</v>
      </c>
      <c r="J110" s="153">
        <v>0</v>
      </c>
      <c r="K110" s="153">
        <v>0</v>
      </c>
      <c r="L110" s="153">
        <v>0</v>
      </c>
      <c r="M110" s="153">
        <v>0</v>
      </c>
      <c r="N110" s="150">
        <v>0.17430000000000001</v>
      </c>
      <c r="O110" s="153">
        <v>0</v>
      </c>
    </row>
    <row r="111" spans="1:16" ht="23.25" customHeight="1" x14ac:dyDescent="0.15">
      <c r="A111" s="155" t="s">
        <v>179</v>
      </c>
      <c r="B111" s="153">
        <v>0</v>
      </c>
      <c r="C111" s="153">
        <v>0</v>
      </c>
      <c r="D111" s="150">
        <v>5.0320000000000004E-2</v>
      </c>
      <c r="E111" s="150">
        <v>0.11020000000000001</v>
      </c>
      <c r="F111" s="150" t="s">
        <v>131</v>
      </c>
      <c r="G111" s="150">
        <v>0.16617999999999999</v>
      </c>
      <c r="I111" s="155" t="s">
        <v>179</v>
      </c>
      <c r="J111" s="150">
        <v>0.13071000000000002</v>
      </c>
      <c r="K111" s="150">
        <v>0.27157000000000003</v>
      </c>
      <c r="L111" s="153">
        <v>0</v>
      </c>
      <c r="M111" s="150">
        <v>0.15762000000000001</v>
      </c>
      <c r="N111" s="153">
        <v>0</v>
      </c>
      <c r="O111" s="150">
        <v>0.16</v>
      </c>
    </row>
    <row r="112" spans="1:16" ht="23.25" customHeight="1" x14ac:dyDescent="0.15">
      <c r="A112" s="155" t="s">
        <v>180</v>
      </c>
      <c r="B112" s="153">
        <v>0</v>
      </c>
      <c r="C112" s="150">
        <v>0.69568000000000008</v>
      </c>
      <c r="D112" s="153">
        <v>0</v>
      </c>
      <c r="E112" s="150">
        <v>0.25589000000000001</v>
      </c>
      <c r="F112" s="150">
        <v>0.2681</v>
      </c>
      <c r="G112" s="150">
        <v>0.18994999999999998</v>
      </c>
      <c r="I112" s="155" t="s">
        <v>180</v>
      </c>
      <c r="J112" s="150">
        <v>0.68389999999999995</v>
      </c>
      <c r="K112" s="150">
        <v>41.551730000000006</v>
      </c>
      <c r="L112" s="150">
        <v>0.85799999999999998</v>
      </c>
      <c r="M112" s="150">
        <v>0.40406999999999998</v>
      </c>
      <c r="N112" s="153">
        <v>0</v>
      </c>
      <c r="O112" s="150">
        <v>325.51376999999997</v>
      </c>
    </row>
    <row r="113" spans="1:15" ht="23.25" customHeight="1" x14ac:dyDescent="0.15">
      <c r="A113" s="155" t="s">
        <v>181</v>
      </c>
      <c r="B113" s="150">
        <v>0.2525</v>
      </c>
      <c r="C113" s="150">
        <v>0.11244</v>
      </c>
      <c r="D113" s="150">
        <v>0.10100000000000001</v>
      </c>
      <c r="E113" s="150">
        <v>66.984350000000006</v>
      </c>
      <c r="F113" s="151" t="s">
        <v>131</v>
      </c>
      <c r="G113" s="153">
        <v>0</v>
      </c>
      <c r="I113" s="155" t="s">
        <v>181</v>
      </c>
      <c r="J113" s="150">
        <v>0.88863000000000003</v>
      </c>
      <c r="K113" s="150">
        <v>0.24168999999999999</v>
      </c>
      <c r="L113" s="150">
        <v>0.4446</v>
      </c>
      <c r="M113" s="153">
        <v>0</v>
      </c>
      <c r="N113" s="150">
        <v>2.169</v>
      </c>
      <c r="O113" s="150">
        <v>0.18975999999999998</v>
      </c>
    </row>
    <row r="114" spans="1:15" ht="23.25" customHeight="1" x14ac:dyDescent="0.15">
      <c r="A114" s="155" t="s">
        <v>182</v>
      </c>
      <c r="B114" s="150">
        <v>14.28</v>
      </c>
      <c r="C114" s="150">
        <v>40.899860000000004</v>
      </c>
      <c r="D114" s="150">
        <v>36.659599999999998</v>
      </c>
      <c r="E114" s="150">
        <v>5.0373900000000003</v>
      </c>
      <c r="F114" s="150" t="s">
        <v>131</v>
      </c>
      <c r="G114" s="150">
        <v>0.37445999999999996</v>
      </c>
      <c r="I114" s="155" t="s">
        <v>182</v>
      </c>
      <c r="J114" s="150">
        <v>5.6560800000000011</v>
      </c>
      <c r="K114" s="150">
        <v>60.944389999999999</v>
      </c>
      <c r="L114" s="150">
        <v>45.918639999999996</v>
      </c>
      <c r="M114" s="150">
        <v>18.167510000000004</v>
      </c>
      <c r="N114" s="150">
        <v>18.555119999999999</v>
      </c>
      <c r="O114" s="150">
        <v>0.44830999999999999</v>
      </c>
    </row>
    <row r="115" spans="1:15" ht="23.25" customHeight="1" x14ac:dyDescent="0.15">
      <c r="A115" s="155" t="s">
        <v>183</v>
      </c>
      <c r="B115" s="153">
        <v>0</v>
      </c>
      <c r="C115" s="150">
        <v>8.2350599999999972</v>
      </c>
      <c r="D115" s="150">
        <v>7.0008000000000008</v>
      </c>
      <c r="E115" s="150">
        <v>9.9986599999999992</v>
      </c>
      <c r="F115" s="150">
        <v>0.90911999999999993</v>
      </c>
      <c r="G115" s="150">
        <v>6.3963900000000002</v>
      </c>
      <c r="I115" s="155" t="s">
        <v>183</v>
      </c>
      <c r="J115" s="150">
        <v>9.0807400000000005</v>
      </c>
      <c r="K115" s="150">
        <v>2.0967099999999999</v>
      </c>
      <c r="L115" s="150">
        <v>10.617430000000001</v>
      </c>
      <c r="M115" s="150">
        <v>1.20112</v>
      </c>
      <c r="N115" s="150">
        <v>8.2239000000000022</v>
      </c>
      <c r="O115" s="150">
        <v>2.6746500000000006</v>
      </c>
    </row>
    <row r="116" spans="1:15" ht="23.25" customHeight="1" x14ac:dyDescent="0.25">
      <c r="A116" s="53"/>
      <c r="B116" s="150"/>
      <c r="C116" s="150"/>
      <c r="D116" s="150"/>
      <c r="E116" s="150"/>
      <c r="F116" s="150"/>
      <c r="G116" s="150"/>
      <c r="I116" s="53"/>
      <c r="J116" s="150"/>
      <c r="K116" s="150"/>
      <c r="L116" s="150"/>
      <c r="M116" s="150"/>
      <c r="N116" s="150"/>
      <c r="O116" s="150"/>
    </row>
    <row r="117" spans="1:15" ht="23.25" customHeight="1" x14ac:dyDescent="0.15">
      <c r="A117" s="85">
        <v>2020</v>
      </c>
      <c r="B117" s="119">
        <v>146435.55278</v>
      </c>
      <c r="C117" s="119">
        <v>161367.35609999998</v>
      </c>
      <c r="D117" s="119">
        <v>77108.946070000005</v>
      </c>
      <c r="E117" s="119">
        <v>16202.222760000006</v>
      </c>
      <c r="F117" s="119">
        <v>78475.234580000033</v>
      </c>
      <c r="G117" s="119">
        <v>131286.53083999999</v>
      </c>
      <c r="I117" s="85">
        <v>2020</v>
      </c>
      <c r="J117" s="119">
        <v>124043.92764000001</v>
      </c>
      <c r="K117" s="119">
        <v>180598.69759999998</v>
      </c>
      <c r="L117" s="119">
        <v>200157.36007999995</v>
      </c>
      <c r="M117" s="119">
        <v>219366.38095000002</v>
      </c>
      <c r="N117" s="119">
        <v>227500.35475000009</v>
      </c>
      <c r="O117" s="119">
        <v>164639.31016000002</v>
      </c>
    </row>
    <row r="118" spans="1:15" ht="23.25" customHeight="1" x14ac:dyDescent="0.15">
      <c r="A118" s="154" t="s">
        <v>175</v>
      </c>
      <c r="B118" s="119">
        <v>144934.19160999989</v>
      </c>
      <c r="C118" s="119">
        <v>159810.33925999998</v>
      </c>
      <c r="D118" s="119">
        <v>76161.420750000034</v>
      </c>
      <c r="E118" s="119">
        <v>16001.737400000005</v>
      </c>
      <c r="F118" s="119">
        <v>77829.709930000026</v>
      </c>
      <c r="G118" s="119">
        <v>130070.17410999999</v>
      </c>
      <c r="I118" s="154" t="s">
        <v>175</v>
      </c>
      <c r="J118" s="119">
        <v>121563.32611000001</v>
      </c>
      <c r="K118" s="119">
        <v>179279.95878000002</v>
      </c>
      <c r="L118" s="119">
        <v>198575.36978999997</v>
      </c>
      <c r="M118" s="119">
        <v>217416.04083000001</v>
      </c>
      <c r="N118" s="119">
        <v>225345.06607000009</v>
      </c>
      <c r="O118" s="119">
        <v>162467.84661000001</v>
      </c>
    </row>
    <row r="119" spans="1:15" ht="23.25" customHeight="1" x14ac:dyDescent="0.15">
      <c r="A119" s="155" t="s">
        <v>172</v>
      </c>
      <c r="B119" s="150">
        <v>107.62047999999999</v>
      </c>
      <c r="C119" s="150">
        <v>275.24218000000002</v>
      </c>
      <c r="D119" s="150">
        <v>93.638310000000004</v>
      </c>
      <c r="E119" s="150">
        <v>26.25</v>
      </c>
      <c r="F119" s="153">
        <v>0</v>
      </c>
      <c r="G119" s="153">
        <v>0</v>
      </c>
      <c r="I119" s="155" t="s">
        <v>172</v>
      </c>
      <c r="J119" s="150">
        <v>55.5837</v>
      </c>
      <c r="K119" s="150">
        <v>190.96439999999998</v>
      </c>
      <c r="L119" s="150">
        <v>201.82107000000002</v>
      </c>
      <c r="M119" s="57">
        <v>465.83946999999995</v>
      </c>
      <c r="N119" s="57">
        <v>505.69231999999994</v>
      </c>
      <c r="O119" s="57">
        <v>387.50055000000003</v>
      </c>
    </row>
    <row r="120" spans="1:15" ht="23.25" customHeight="1" x14ac:dyDescent="0.15">
      <c r="A120" s="155" t="s">
        <v>174</v>
      </c>
      <c r="B120" s="150">
        <v>144826.57112999991</v>
      </c>
      <c r="C120" s="150">
        <v>159535.09707999998</v>
      </c>
      <c r="D120" s="150">
        <v>76067.782440000025</v>
      </c>
      <c r="E120" s="150">
        <v>15975.487400000005</v>
      </c>
      <c r="F120" s="150">
        <v>77829.709930000026</v>
      </c>
      <c r="G120" s="150">
        <v>130070.17410999999</v>
      </c>
      <c r="I120" s="155" t="s">
        <v>174</v>
      </c>
      <c r="J120" s="150">
        <v>121507.74241000001</v>
      </c>
      <c r="K120" s="150">
        <v>179088.99437999999</v>
      </c>
      <c r="L120" s="150">
        <v>198373.54871999996</v>
      </c>
      <c r="M120" s="57">
        <v>216950.20136000001</v>
      </c>
      <c r="N120" s="57">
        <v>224839.37375000009</v>
      </c>
      <c r="O120" s="57">
        <v>162080.34606000001</v>
      </c>
    </row>
    <row r="121" spans="1:15" ht="23.25" customHeight="1" x14ac:dyDescent="0.15">
      <c r="A121" s="154" t="s">
        <v>176</v>
      </c>
      <c r="B121" s="133">
        <v>1501.3611700000001</v>
      </c>
      <c r="C121" s="119">
        <v>1557.01684</v>
      </c>
      <c r="D121" s="119">
        <v>947.52531999999997</v>
      </c>
      <c r="E121" s="119">
        <v>200.48536000000001</v>
      </c>
      <c r="F121" s="119">
        <v>645.52465000000018</v>
      </c>
      <c r="G121" s="119">
        <v>1216.35673</v>
      </c>
      <c r="I121" s="154" t="s">
        <v>176</v>
      </c>
      <c r="J121" s="119">
        <v>2480.6015300000004</v>
      </c>
      <c r="K121" s="119">
        <v>1318.7388200000003</v>
      </c>
      <c r="L121" s="119">
        <v>1581.9902900000002</v>
      </c>
      <c r="M121" s="119">
        <v>1950.3401199999998</v>
      </c>
      <c r="N121" s="119">
        <v>2155.2886799999997</v>
      </c>
      <c r="O121" s="119">
        <v>2171.4635499999999</v>
      </c>
    </row>
    <row r="122" spans="1:15" ht="23.25" customHeight="1" x14ac:dyDescent="0.15">
      <c r="A122" s="155" t="s">
        <v>172</v>
      </c>
      <c r="B122" s="150">
        <v>174.22174999999999</v>
      </c>
      <c r="C122" s="150">
        <v>11.43</v>
      </c>
      <c r="D122" s="150">
        <v>6.5114999999999998</v>
      </c>
      <c r="E122" s="150">
        <v>8.0918200000000002</v>
      </c>
      <c r="F122" s="150">
        <v>85.717570000000009</v>
      </c>
      <c r="G122" s="150">
        <v>308.23870999999997</v>
      </c>
      <c r="I122" s="155" t="s">
        <v>172</v>
      </c>
      <c r="J122" s="150">
        <v>469.44128000000001</v>
      </c>
      <c r="K122" s="150">
        <v>360.84690000000001</v>
      </c>
      <c r="L122" s="150">
        <v>408.92826000000002</v>
      </c>
      <c r="M122" s="57">
        <v>546.56863999999996</v>
      </c>
      <c r="N122" s="57">
        <v>853.18803999999977</v>
      </c>
      <c r="O122" s="57">
        <v>649.78588000000013</v>
      </c>
    </row>
    <row r="123" spans="1:15" ht="23.25" customHeight="1" x14ac:dyDescent="0.15">
      <c r="A123" s="155" t="s">
        <v>173</v>
      </c>
      <c r="B123" s="150">
        <v>289.30540000000002</v>
      </c>
      <c r="C123" s="150">
        <v>261.08100999999999</v>
      </c>
      <c r="D123" s="150">
        <v>376.09636</v>
      </c>
      <c r="E123" s="150">
        <v>120.241</v>
      </c>
      <c r="F123" s="150">
        <v>559.80708000000004</v>
      </c>
      <c r="G123" s="150">
        <v>772.46659999999997</v>
      </c>
      <c r="I123" s="155" t="s">
        <v>173</v>
      </c>
      <c r="J123" s="150">
        <v>1296.1396700000003</v>
      </c>
      <c r="K123" s="150">
        <v>717.28976</v>
      </c>
      <c r="L123" s="150">
        <v>1010.9926400000003</v>
      </c>
      <c r="M123" s="57">
        <v>1042.91437</v>
      </c>
      <c r="N123" s="57">
        <v>887.03107</v>
      </c>
      <c r="O123" s="57">
        <v>1149.6060199999999</v>
      </c>
    </row>
    <row r="124" spans="1:15" ht="23.25" customHeight="1" x14ac:dyDescent="0.15">
      <c r="A124" s="155" t="s">
        <v>177</v>
      </c>
      <c r="B124" s="150">
        <v>618.72415000000001</v>
      </c>
      <c r="C124" s="150">
        <v>695.07700000000011</v>
      </c>
      <c r="D124" s="150">
        <v>549.37108999999998</v>
      </c>
      <c r="E124" s="150">
        <v>72.152540000000002</v>
      </c>
      <c r="F124" s="153">
        <v>0</v>
      </c>
      <c r="G124" s="150">
        <v>126.41170000000001</v>
      </c>
      <c r="I124" s="155" t="s">
        <v>177</v>
      </c>
      <c r="J124" s="150">
        <v>184.35057999999998</v>
      </c>
      <c r="K124" s="150">
        <v>234.33564000000001</v>
      </c>
      <c r="L124" s="150">
        <v>158.79344000000003</v>
      </c>
      <c r="M124" s="57">
        <v>106.08261000000002</v>
      </c>
      <c r="N124" s="57">
        <v>362.03133000000003</v>
      </c>
      <c r="O124" s="57">
        <v>368.62068999999997</v>
      </c>
    </row>
    <row r="125" spans="1:15" ht="23.25" customHeight="1" x14ac:dyDescent="0.15">
      <c r="A125" s="156" t="s">
        <v>178</v>
      </c>
      <c r="B125" s="153">
        <v>0</v>
      </c>
      <c r="C125" s="153">
        <v>0</v>
      </c>
      <c r="D125" s="153">
        <v>0</v>
      </c>
      <c r="E125" s="153">
        <v>0</v>
      </c>
      <c r="F125" s="153">
        <v>0</v>
      </c>
      <c r="G125" s="150">
        <v>0.12</v>
      </c>
      <c r="I125" s="156" t="s">
        <v>178</v>
      </c>
      <c r="J125" s="153">
        <v>0</v>
      </c>
      <c r="K125" s="153">
        <v>0</v>
      </c>
      <c r="L125" s="153">
        <v>0</v>
      </c>
      <c r="M125" s="153">
        <v>0</v>
      </c>
      <c r="N125" s="153">
        <v>0</v>
      </c>
      <c r="O125" s="153">
        <v>0</v>
      </c>
    </row>
    <row r="126" spans="1:15" ht="23.25" customHeight="1" x14ac:dyDescent="0.15">
      <c r="A126" s="155" t="s">
        <v>179</v>
      </c>
      <c r="B126" s="150">
        <v>0.64698</v>
      </c>
      <c r="C126" s="150">
        <v>0.25672</v>
      </c>
      <c r="D126" s="153">
        <v>0</v>
      </c>
      <c r="E126" s="153">
        <v>0</v>
      </c>
      <c r="F126" s="153">
        <v>0</v>
      </c>
      <c r="G126" s="150">
        <v>1.8976</v>
      </c>
      <c r="I126" s="155" t="s">
        <v>179</v>
      </c>
      <c r="J126" s="150">
        <v>8.732940000000001</v>
      </c>
      <c r="K126" s="153">
        <v>0</v>
      </c>
      <c r="L126" s="153">
        <v>0</v>
      </c>
      <c r="M126" s="153">
        <v>0</v>
      </c>
      <c r="N126" s="150">
        <v>0.1701</v>
      </c>
      <c r="O126" s="153">
        <v>0</v>
      </c>
    </row>
    <row r="127" spans="1:15" ht="23.25" customHeight="1" x14ac:dyDescent="0.15">
      <c r="A127" s="155" t="s">
        <v>180</v>
      </c>
      <c r="B127" s="150">
        <v>333.94677999999999</v>
      </c>
      <c r="C127" s="150">
        <v>464.20422000000002</v>
      </c>
      <c r="D127" s="150">
        <v>0.68092000000000008</v>
      </c>
      <c r="E127" s="153">
        <v>0</v>
      </c>
      <c r="F127" s="153">
        <v>0</v>
      </c>
      <c r="G127" s="153">
        <v>0</v>
      </c>
      <c r="I127" s="155" t="s">
        <v>180</v>
      </c>
      <c r="J127" s="150">
        <v>512.94485999999995</v>
      </c>
      <c r="K127" s="153">
        <v>0</v>
      </c>
      <c r="L127" s="153">
        <v>0</v>
      </c>
      <c r="M127" s="57">
        <v>241.19004000000001</v>
      </c>
      <c r="N127" s="153">
        <v>0</v>
      </c>
      <c r="O127" s="153">
        <v>0</v>
      </c>
    </row>
    <row r="128" spans="1:15" ht="23.25" customHeight="1" x14ac:dyDescent="0.15">
      <c r="A128" s="155" t="s">
        <v>181</v>
      </c>
      <c r="B128" s="150">
        <v>0.50800000000000001</v>
      </c>
      <c r="C128" s="150">
        <v>0.71329999999999993</v>
      </c>
      <c r="D128" s="150">
        <v>0.128</v>
      </c>
      <c r="E128" s="153">
        <v>0</v>
      </c>
      <c r="F128" s="153">
        <v>0</v>
      </c>
      <c r="G128" s="150">
        <v>1.9224000000000001</v>
      </c>
      <c r="I128" s="155" t="s">
        <v>181</v>
      </c>
      <c r="J128" s="150">
        <v>5.2961999999999998</v>
      </c>
      <c r="K128" s="150">
        <v>1.8672</v>
      </c>
      <c r="L128" s="150">
        <v>1.9734</v>
      </c>
      <c r="M128" s="153">
        <v>0</v>
      </c>
      <c r="N128" s="150">
        <v>0.31680000000000003</v>
      </c>
      <c r="O128" s="153">
        <v>0</v>
      </c>
    </row>
    <row r="129" spans="1:17" ht="23.25" customHeight="1" x14ac:dyDescent="0.15">
      <c r="A129" s="155" t="s">
        <v>182</v>
      </c>
      <c r="B129" s="150">
        <v>76.871600000000001</v>
      </c>
      <c r="C129" s="150">
        <v>122.89501000000001</v>
      </c>
      <c r="D129" s="150">
        <v>14.259880000000001</v>
      </c>
      <c r="E129" s="153">
        <v>0</v>
      </c>
      <c r="F129" s="153">
        <v>0</v>
      </c>
      <c r="G129" s="150">
        <v>3.98882</v>
      </c>
      <c r="I129" s="155" t="s">
        <v>182</v>
      </c>
      <c r="J129" s="150">
        <v>0.8</v>
      </c>
      <c r="K129" s="153">
        <v>0</v>
      </c>
      <c r="L129" s="150">
        <v>0.88072000000000006</v>
      </c>
      <c r="M129" s="153">
        <v>0</v>
      </c>
      <c r="N129" s="57">
        <v>50.876640000000002</v>
      </c>
      <c r="O129" s="150">
        <v>0.30995999999999996</v>
      </c>
      <c r="Q129" s="144"/>
    </row>
    <row r="130" spans="1:17" ht="23.25" customHeight="1" x14ac:dyDescent="0.15">
      <c r="A130" s="155" t="s">
        <v>183</v>
      </c>
      <c r="B130" s="150">
        <v>7.1365100000000004</v>
      </c>
      <c r="C130" s="150">
        <v>1.3496599999999999</v>
      </c>
      <c r="D130" s="150">
        <v>0.47756999999999999</v>
      </c>
      <c r="E130" s="153">
        <v>0</v>
      </c>
      <c r="F130" s="153">
        <v>0</v>
      </c>
      <c r="G130" s="150">
        <v>1.3109000000000002</v>
      </c>
      <c r="I130" s="155" t="s">
        <v>183</v>
      </c>
      <c r="J130" s="150">
        <v>2.871</v>
      </c>
      <c r="K130" s="150">
        <v>4.3605200000000002</v>
      </c>
      <c r="L130" s="150">
        <v>0.42182999999999998</v>
      </c>
      <c r="M130" s="57">
        <v>13.58446</v>
      </c>
      <c r="N130" s="57">
        <v>1.6453</v>
      </c>
      <c r="O130" s="57">
        <v>3.12</v>
      </c>
    </row>
    <row r="131" spans="1:17" ht="5.0999999999999996" customHeight="1" x14ac:dyDescent="0.25">
      <c r="A131" s="145"/>
      <c r="B131" s="146"/>
      <c r="C131" s="146"/>
      <c r="D131" s="146"/>
      <c r="E131" s="147"/>
      <c r="F131" s="147"/>
      <c r="G131" s="147"/>
      <c r="I131" s="145"/>
      <c r="J131" s="148"/>
      <c r="K131" s="148"/>
      <c r="L131" s="148"/>
      <c r="M131" s="148"/>
      <c r="N131" s="148"/>
      <c r="O131" s="148"/>
    </row>
    <row r="132" spans="1:17" s="77" customFormat="1" ht="11.1" customHeight="1" x14ac:dyDescent="0.2">
      <c r="A132" s="26"/>
      <c r="B132" s="149"/>
      <c r="C132" s="149"/>
      <c r="D132" s="149"/>
      <c r="G132" s="141" t="s">
        <v>4</v>
      </c>
      <c r="I132" s="26"/>
      <c r="O132" s="141" t="s">
        <v>4</v>
      </c>
    </row>
    <row r="133" spans="1:17" s="77" customFormat="1" ht="11.1" customHeight="1" x14ac:dyDescent="0.2">
      <c r="A133" s="26"/>
      <c r="B133" s="149"/>
      <c r="C133" s="149"/>
      <c r="D133" s="149"/>
      <c r="G133" s="141"/>
      <c r="I133" s="26"/>
    </row>
    <row r="134" spans="1:17" s="281" customFormat="1" ht="9" customHeight="1" x14ac:dyDescent="0.15">
      <c r="A134" s="279"/>
      <c r="B134" s="280"/>
      <c r="C134" s="280"/>
      <c r="D134" s="280"/>
      <c r="E134" s="280"/>
      <c r="F134" s="280"/>
      <c r="G134" s="280"/>
      <c r="I134" s="282"/>
      <c r="J134" s="282"/>
      <c r="K134" s="282"/>
      <c r="L134" s="282"/>
      <c r="M134" s="282"/>
      <c r="N134" s="282"/>
      <c r="O134" s="282"/>
    </row>
    <row r="135" spans="1:17" s="281" customFormat="1" ht="13.5" x14ac:dyDescent="0.15">
      <c r="A135" s="107" t="str">
        <f>A97</f>
        <v>25.3 PUNO: EXPORTACIONES (FOB) POR MES, SEGÚN GRUPO DE PRODUCTOS, 2019 - 2023</v>
      </c>
      <c r="B135" s="108"/>
      <c r="C135" s="108"/>
      <c r="D135" s="108"/>
      <c r="E135" s="79"/>
      <c r="F135" s="79"/>
      <c r="G135" s="79"/>
      <c r="H135" s="80"/>
      <c r="I135" s="107" t="str">
        <f>A97</f>
        <v>25.3 PUNO: EXPORTACIONES (FOB) POR MES, SEGÚN GRUPO DE PRODUCTOS, 2019 - 2023</v>
      </c>
      <c r="J135" s="109"/>
      <c r="K135" s="109"/>
      <c r="L135" s="109"/>
      <c r="M135" s="109"/>
      <c r="N135" s="110"/>
      <c r="O135" s="110"/>
    </row>
    <row r="136" spans="1:17" s="281" customFormat="1" ht="13.5" x14ac:dyDescent="0.15">
      <c r="A136" s="417" t="s">
        <v>347</v>
      </c>
      <c r="B136" s="108"/>
      <c r="C136" s="108"/>
      <c r="D136" s="108"/>
      <c r="E136" s="79"/>
      <c r="F136" s="79"/>
      <c r="G136" s="79"/>
      <c r="H136" s="80"/>
      <c r="I136" s="417" t="s">
        <v>347</v>
      </c>
      <c r="J136" s="109"/>
      <c r="K136" s="109"/>
      <c r="L136" s="109"/>
      <c r="M136" s="109"/>
      <c r="N136" s="110"/>
      <c r="O136" s="7"/>
    </row>
    <row r="137" spans="1:17" s="281" customFormat="1" ht="5.0999999999999996" customHeight="1" x14ac:dyDescent="0.2">
      <c r="A137" s="81"/>
      <c r="B137" s="143"/>
      <c r="C137" s="143"/>
      <c r="D137" s="143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</row>
    <row r="138" spans="1:17" s="281" customFormat="1" ht="12.75" x14ac:dyDescent="0.2">
      <c r="A138" s="332" t="s">
        <v>345</v>
      </c>
      <c r="B138" s="112" t="s">
        <v>105</v>
      </c>
      <c r="C138" s="113" t="s">
        <v>106</v>
      </c>
      <c r="D138" s="113" t="s">
        <v>107</v>
      </c>
      <c r="E138" s="8" t="s">
        <v>108</v>
      </c>
      <c r="F138" s="8" t="s">
        <v>109</v>
      </c>
      <c r="G138" s="8" t="s">
        <v>110</v>
      </c>
      <c r="H138" s="81"/>
      <c r="I138" s="332" t="s">
        <v>345</v>
      </c>
      <c r="J138" s="8" t="s">
        <v>111</v>
      </c>
      <c r="K138" s="8" t="s">
        <v>112</v>
      </c>
      <c r="L138" s="8" t="s">
        <v>113</v>
      </c>
      <c r="M138" s="8" t="s">
        <v>114</v>
      </c>
      <c r="N138" s="8" t="s">
        <v>115</v>
      </c>
      <c r="O138" s="8" t="s">
        <v>116</v>
      </c>
    </row>
    <row r="139" spans="1:17" s="281" customFormat="1" ht="5.0999999999999996" customHeight="1" x14ac:dyDescent="0.25">
      <c r="A139" s="134"/>
      <c r="B139" s="122"/>
      <c r="C139" s="129"/>
      <c r="D139" s="122"/>
      <c r="E139" s="122"/>
      <c r="F139" s="122"/>
      <c r="G139" s="122"/>
      <c r="H139" s="89"/>
      <c r="I139" s="134"/>
      <c r="J139" s="126"/>
      <c r="K139" s="122"/>
      <c r="L139" s="122"/>
      <c r="M139" s="122"/>
      <c r="N139" s="122"/>
      <c r="O139" s="122"/>
    </row>
    <row r="140" spans="1:17" s="281" customFormat="1" ht="20.25" customHeight="1" x14ac:dyDescent="0.15">
      <c r="A140" s="85">
        <v>2021</v>
      </c>
      <c r="B140" s="119">
        <f>+B141+B144</f>
        <v>146435.55277999988</v>
      </c>
      <c r="C140" s="119">
        <f t="shared" ref="C140:G140" si="24">+C141+C144</f>
        <v>161367.35609999998</v>
      </c>
      <c r="D140" s="119">
        <f t="shared" si="24"/>
        <v>77108.946070000035</v>
      </c>
      <c r="E140" s="119">
        <f t="shared" si="24"/>
        <v>16202.222760000006</v>
      </c>
      <c r="F140" s="119">
        <f t="shared" si="24"/>
        <v>78475.234580000033</v>
      </c>
      <c r="G140" s="119">
        <f t="shared" si="24"/>
        <v>131286.53083999999</v>
      </c>
      <c r="H140" s="5"/>
      <c r="I140" s="85">
        <v>2021</v>
      </c>
      <c r="J140" s="119">
        <f>+J141+J144</f>
        <v>124043.92764000001</v>
      </c>
      <c r="K140" s="119">
        <f t="shared" ref="K140:O140" si="25">+K141+K144</f>
        <v>180598.69760000001</v>
      </c>
      <c r="L140" s="119">
        <f t="shared" si="25"/>
        <v>200157.36007999995</v>
      </c>
      <c r="M140" s="119">
        <f t="shared" si="25"/>
        <v>219366.38095000002</v>
      </c>
      <c r="N140" s="119">
        <f t="shared" si="25"/>
        <v>227500.35475000009</v>
      </c>
      <c r="O140" s="119">
        <f t="shared" si="25"/>
        <v>164639.31015999999</v>
      </c>
    </row>
    <row r="141" spans="1:17" s="281" customFormat="1" ht="20.25" customHeight="1" x14ac:dyDescent="0.15">
      <c r="A141" s="154" t="s">
        <v>175</v>
      </c>
      <c r="B141" s="119">
        <v>144934.19160999989</v>
      </c>
      <c r="C141" s="119">
        <v>159810.33925999998</v>
      </c>
      <c r="D141" s="119">
        <v>76161.420750000034</v>
      </c>
      <c r="E141" s="119">
        <v>16001.737400000005</v>
      </c>
      <c r="F141" s="119">
        <v>77829.709930000026</v>
      </c>
      <c r="G141" s="119">
        <v>130070.17410999999</v>
      </c>
      <c r="H141" s="56"/>
      <c r="I141" s="154" t="s">
        <v>175</v>
      </c>
      <c r="J141" s="119">
        <v>121563.32611000001</v>
      </c>
      <c r="K141" s="119">
        <v>179279.95878000002</v>
      </c>
      <c r="L141" s="119">
        <v>198575.36978999997</v>
      </c>
      <c r="M141" s="119">
        <v>217416.04083000001</v>
      </c>
      <c r="N141" s="119">
        <v>225345.06607000009</v>
      </c>
      <c r="O141" s="119">
        <v>162467.84661000001</v>
      </c>
    </row>
    <row r="142" spans="1:17" s="281" customFormat="1" ht="23.25" customHeight="1" x14ac:dyDescent="0.15">
      <c r="A142" s="155" t="s">
        <v>172</v>
      </c>
      <c r="B142" s="57">
        <v>107.62047999999999</v>
      </c>
      <c r="C142" s="57">
        <v>275.24218000000002</v>
      </c>
      <c r="D142" s="57">
        <v>93.638310000000004</v>
      </c>
      <c r="E142" s="57">
        <v>26.25</v>
      </c>
      <c r="F142" s="153">
        <v>0</v>
      </c>
      <c r="G142" s="153">
        <v>0</v>
      </c>
      <c r="H142" s="56"/>
      <c r="I142" s="155" t="s">
        <v>172</v>
      </c>
      <c r="J142" s="57">
        <v>55.5837</v>
      </c>
      <c r="K142" s="57">
        <v>190.96439999999998</v>
      </c>
      <c r="L142" s="57">
        <v>201.82107000000002</v>
      </c>
      <c r="M142" s="57">
        <v>465.83946999999995</v>
      </c>
      <c r="N142" s="57">
        <v>505.69231999999994</v>
      </c>
      <c r="O142" s="57">
        <v>387.50055000000003</v>
      </c>
    </row>
    <row r="143" spans="1:17" s="281" customFormat="1" ht="23.25" customHeight="1" x14ac:dyDescent="0.15">
      <c r="A143" s="155" t="s">
        <v>174</v>
      </c>
      <c r="B143" s="150">
        <v>144826.57112999991</v>
      </c>
      <c r="C143" s="150">
        <v>159535.09707999998</v>
      </c>
      <c r="D143" s="150">
        <v>76067.782440000025</v>
      </c>
      <c r="E143" s="150">
        <v>15975.487400000005</v>
      </c>
      <c r="F143" s="153">
        <v>77829.709930000026</v>
      </c>
      <c r="G143" s="150">
        <v>130070.17410999999</v>
      </c>
      <c r="H143" s="56"/>
      <c r="I143" s="155" t="s">
        <v>174</v>
      </c>
      <c r="J143" s="150">
        <v>121507.74241000001</v>
      </c>
      <c r="K143" s="150">
        <v>179088.99437999999</v>
      </c>
      <c r="L143" s="150">
        <v>198373.54871999996</v>
      </c>
      <c r="M143" s="150">
        <v>216950.20136000001</v>
      </c>
      <c r="N143" s="150">
        <v>224839.37375000009</v>
      </c>
      <c r="O143" s="150">
        <v>162080.34606000001</v>
      </c>
    </row>
    <row r="144" spans="1:17" s="281" customFormat="1" ht="20.25" customHeight="1" x14ac:dyDescent="0.15">
      <c r="A144" s="154" t="s">
        <v>176</v>
      </c>
      <c r="B144" s="133">
        <v>1501.3611700000001</v>
      </c>
      <c r="C144" s="119">
        <v>1557.01684</v>
      </c>
      <c r="D144" s="119">
        <v>947.52531999999997</v>
      </c>
      <c r="E144" s="119">
        <v>200.48536000000001</v>
      </c>
      <c r="F144" s="119">
        <v>645.52465000000018</v>
      </c>
      <c r="G144" s="119">
        <v>1216.35673</v>
      </c>
      <c r="H144" s="56"/>
      <c r="I144" s="154" t="s">
        <v>176</v>
      </c>
      <c r="J144" s="119">
        <v>2480.6015300000004</v>
      </c>
      <c r="K144" s="119">
        <v>1318.7388200000003</v>
      </c>
      <c r="L144" s="119">
        <v>1581.9902900000002</v>
      </c>
      <c r="M144" s="119">
        <v>1950.3401199999998</v>
      </c>
      <c r="N144" s="119">
        <v>2155.2886799999997</v>
      </c>
      <c r="O144" s="119">
        <v>2171.4635499999999</v>
      </c>
    </row>
    <row r="145" spans="1:16" s="281" customFormat="1" ht="23.25" customHeight="1" x14ac:dyDescent="0.15">
      <c r="A145" s="155" t="s">
        <v>172</v>
      </c>
      <c r="B145" s="150">
        <v>174.22174999999999</v>
      </c>
      <c r="C145" s="150">
        <v>11.43</v>
      </c>
      <c r="D145" s="150">
        <v>6.5114999999999998</v>
      </c>
      <c r="E145" s="150">
        <v>8.0918200000000002</v>
      </c>
      <c r="F145" s="150">
        <v>85.717570000000009</v>
      </c>
      <c r="G145" s="150">
        <v>308.23870999999997</v>
      </c>
      <c r="H145" s="5"/>
      <c r="I145" s="155" t="s">
        <v>172</v>
      </c>
      <c r="J145" s="150">
        <v>469.44128000000001</v>
      </c>
      <c r="K145" s="150">
        <v>360.84690000000001</v>
      </c>
      <c r="L145" s="150">
        <v>408.92826000000002</v>
      </c>
      <c r="M145" s="150">
        <v>546.56863999999996</v>
      </c>
      <c r="N145" s="150">
        <v>853.18803999999977</v>
      </c>
      <c r="O145" s="150">
        <v>649.78588000000013</v>
      </c>
    </row>
    <row r="146" spans="1:16" s="281" customFormat="1" ht="23.25" customHeight="1" x14ac:dyDescent="0.15">
      <c r="A146" s="155" t="s">
        <v>173</v>
      </c>
      <c r="B146" s="150">
        <v>289.30540000000002</v>
      </c>
      <c r="C146" s="150">
        <v>261.08100999999999</v>
      </c>
      <c r="D146" s="150">
        <v>376.09636</v>
      </c>
      <c r="E146" s="150">
        <v>120.241</v>
      </c>
      <c r="F146" s="150">
        <v>559.80708000000004</v>
      </c>
      <c r="G146" s="150">
        <v>772.46659999999997</v>
      </c>
      <c r="H146" s="5"/>
      <c r="I146" s="155" t="s">
        <v>173</v>
      </c>
      <c r="J146" s="150">
        <v>1296.1396700000003</v>
      </c>
      <c r="K146" s="150">
        <v>717.28976</v>
      </c>
      <c r="L146" s="150">
        <v>1010.9926400000003</v>
      </c>
      <c r="M146" s="150">
        <v>1042.91437</v>
      </c>
      <c r="N146" s="150">
        <v>887.03107</v>
      </c>
      <c r="O146" s="150">
        <v>1149.6060199999999</v>
      </c>
    </row>
    <row r="147" spans="1:16" s="281" customFormat="1" ht="23.25" customHeight="1" x14ac:dyDescent="0.15">
      <c r="A147" s="155" t="s">
        <v>177</v>
      </c>
      <c r="B147" s="150">
        <v>618.72415000000001</v>
      </c>
      <c r="C147" s="150">
        <v>695.07700000000011</v>
      </c>
      <c r="D147" s="150">
        <v>549.37108999999998</v>
      </c>
      <c r="E147" s="150">
        <v>72.152540000000002</v>
      </c>
      <c r="F147" s="153">
        <v>0</v>
      </c>
      <c r="G147" s="150">
        <v>126.41170000000001</v>
      </c>
      <c r="H147" s="5"/>
      <c r="I147" s="155" t="s">
        <v>177</v>
      </c>
      <c r="J147" s="150">
        <v>184.35057999999998</v>
      </c>
      <c r="K147" s="150">
        <v>234.33564000000001</v>
      </c>
      <c r="L147" s="150">
        <v>158.79344000000003</v>
      </c>
      <c r="M147" s="150">
        <v>106.08261000000002</v>
      </c>
      <c r="N147" s="150">
        <v>362.03133000000003</v>
      </c>
      <c r="O147" s="150">
        <v>368.62068999999997</v>
      </c>
    </row>
    <row r="148" spans="1:16" s="281" customFormat="1" ht="23.25" customHeight="1" x14ac:dyDescent="0.15">
      <c r="A148" s="156" t="s">
        <v>178</v>
      </c>
      <c r="B148" s="153">
        <v>0</v>
      </c>
      <c r="C148" s="153">
        <v>0</v>
      </c>
      <c r="D148" s="153">
        <v>0</v>
      </c>
      <c r="E148" s="153">
        <v>0</v>
      </c>
      <c r="F148" s="153">
        <v>0</v>
      </c>
      <c r="G148" s="153">
        <v>0.12</v>
      </c>
      <c r="H148" s="5"/>
      <c r="I148" s="156" t="s">
        <v>178</v>
      </c>
      <c r="J148" s="153">
        <v>0</v>
      </c>
      <c r="K148" s="153">
        <v>0</v>
      </c>
      <c r="L148" s="153">
        <v>0</v>
      </c>
      <c r="M148" s="153">
        <v>0</v>
      </c>
      <c r="N148" s="153">
        <v>0</v>
      </c>
      <c r="O148" s="153">
        <v>0</v>
      </c>
    </row>
    <row r="149" spans="1:16" s="281" customFormat="1" ht="23.25" customHeight="1" x14ac:dyDescent="0.15">
      <c r="A149" s="155" t="s">
        <v>179</v>
      </c>
      <c r="B149" s="153">
        <v>0.64698</v>
      </c>
      <c r="C149" s="153">
        <v>0.25672</v>
      </c>
      <c r="D149" s="153">
        <v>0</v>
      </c>
      <c r="E149" s="153">
        <v>0</v>
      </c>
      <c r="F149" s="153">
        <v>0</v>
      </c>
      <c r="G149" s="150">
        <v>1.8976</v>
      </c>
      <c r="H149" s="5"/>
      <c r="I149" s="155" t="s">
        <v>179</v>
      </c>
      <c r="J149" s="150">
        <v>8.732940000000001</v>
      </c>
      <c r="K149" s="153">
        <v>0</v>
      </c>
      <c r="L149" s="153">
        <v>0</v>
      </c>
      <c r="M149" s="153">
        <v>0</v>
      </c>
      <c r="N149" s="153">
        <v>0.1701</v>
      </c>
      <c r="O149" s="153">
        <v>0</v>
      </c>
    </row>
    <row r="150" spans="1:16" s="281" customFormat="1" ht="23.25" customHeight="1" x14ac:dyDescent="0.15">
      <c r="A150" s="155" t="s">
        <v>180</v>
      </c>
      <c r="B150" s="153">
        <v>333.94677999999999</v>
      </c>
      <c r="C150" s="150">
        <v>464.20422000000002</v>
      </c>
      <c r="D150" s="153">
        <v>0.68092000000000008</v>
      </c>
      <c r="E150" s="153">
        <v>0</v>
      </c>
      <c r="F150" s="153">
        <v>0</v>
      </c>
      <c r="G150" s="153">
        <v>0</v>
      </c>
      <c r="H150" s="5"/>
      <c r="I150" s="155" t="s">
        <v>180</v>
      </c>
      <c r="J150" s="150">
        <v>512.94485999999995</v>
      </c>
      <c r="K150" s="153">
        <v>0</v>
      </c>
      <c r="L150" s="150">
        <v>0</v>
      </c>
      <c r="M150" s="150">
        <v>241.19004000000001</v>
      </c>
      <c r="N150" s="153">
        <v>0</v>
      </c>
      <c r="O150" s="153">
        <v>0</v>
      </c>
    </row>
    <row r="151" spans="1:16" s="281" customFormat="1" ht="23.25" customHeight="1" x14ac:dyDescent="0.15">
      <c r="A151" s="155" t="s">
        <v>181</v>
      </c>
      <c r="B151" s="150">
        <v>0.50800000000000001</v>
      </c>
      <c r="C151" s="150">
        <v>0.71329999999999993</v>
      </c>
      <c r="D151" s="150">
        <v>0.128</v>
      </c>
      <c r="E151" s="153">
        <v>0</v>
      </c>
      <c r="F151" s="153">
        <v>0</v>
      </c>
      <c r="G151" s="153">
        <v>1.9224000000000001</v>
      </c>
      <c r="H151" s="5"/>
      <c r="I151" s="155" t="s">
        <v>181</v>
      </c>
      <c r="J151" s="150">
        <v>5.2961999999999998</v>
      </c>
      <c r="K151" s="150">
        <v>1.8672</v>
      </c>
      <c r="L151" s="150">
        <v>1.9734</v>
      </c>
      <c r="M151" s="153">
        <v>0</v>
      </c>
      <c r="N151" s="150">
        <v>0.31680000000000003</v>
      </c>
      <c r="O151" s="153">
        <v>0</v>
      </c>
    </row>
    <row r="152" spans="1:16" s="281" customFormat="1" ht="23.25" customHeight="1" x14ac:dyDescent="0.15">
      <c r="A152" s="155" t="s">
        <v>182</v>
      </c>
      <c r="B152" s="150">
        <v>76.871600000000001</v>
      </c>
      <c r="C152" s="150">
        <v>122.89501000000001</v>
      </c>
      <c r="D152" s="150">
        <v>14.259880000000001</v>
      </c>
      <c r="E152" s="153">
        <v>0</v>
      </c>
      <c r="F152" s="153">
        <v>0</v>
      </c>
      <c r="G152" s="150">
        <v>3.98882</v>
      </c>
      <c r="H152" s="5"/>
      <c r="I152" s="155" t="s">
        <v>182</v>
      </c>
      <c r="J152" s="150">
        <v>0.8</v>
      </c>
      <c r="K152" s="153">
        <v>0</v>
      </c>
      <c r="L152" s="150">
        <v>0.88072000000000006</v>
      </c>
      <c r="M152" s="153">
        <v>0</v>
      </c>
      <c r="N152" s="150">
        <v>50.876640000000002</v>
      </c>
      <c r="O152" s="150">
        <v>0.30995999999999996</v>
      </c>
    </row>
    <row r="153" spans="1:16" s="281" customFormat="1" ht="23.25" customHeight="1" x14ac:dyDescent="0.15">
      <c r="A153" s="155" t="s">
        <v>183</v>
      </c>
      <c r="B153" s="153">
        <v>7.1365100000000004</v>
      </c>
      <c r="C153" s="150">
        <v>1.3496599999999999</v>
      </c>
      <c r="D153" s="150">
        <v>0.47756999999999999</v>
      </c>
      <c r="E153" s="153">
        <v>0</v>
      </c>
      <c r="F153" s="153">
        <v>0</v>
      </c>
      <c r="G153" s="150">
        <v>1.3109000000000002</v>
      </c>
      <c r="H153" s="5"/>
      <c r="I153" s="155" t="s">
        <v>183</v>
      </c>
      <c r="J153" s="150">
        <v>2.871</v>
      </c>
      <c r="K153" s="150">
        <v>4.3605200000000002</v>
      </c>
      <c r="L153" s="150">
        <v>0.42182999999999998</v>
      </c>
      <c r="M153" s="150">
        <v>13.58446</v>
      </c>
      <c r="N153" s="150">
        <v>1.6453</v>
      </c>
      <c r="O153" s="150">
        <v>3.12</v>
      </c>
    </row>
    <row r="154" spans="1:16" s="281" customFormat="1" ht="20.25" customHeight="1" x14ac:dyDescent="0.25">
      <c r="A154" s="53"/>
      <c r="B154" s="150"/>
      <c r="C154" s="150"/>
      <c r="D154" s="150"/>
      <c r="E154" s="150"/>
      <c r="F154" s="150"/>
      <c r="G154" s="150"/>
      <c r="H154" s="5"/>
      <c r="I154" s="53"/>
      <c r="J154" s="150"/>
      <c r="K154" s="150"/>
      <c r="L154" s="150"/>
      <c r="M154" s="150"/>
      <c r="N154" s="150"/>
      <c r="O154" s="150"/>
    </row>
    <row r="155" spans="1:16" s="281" customFormat="1" ht="20.25" customHeight="1" x14ac:dyDescent="0.15">
      <c r="A155" s="85">
        <v>2022</v>
      </c>
      <c r="B155" s="119">
        <v>146435.55277999988</v>
      </c>
      <c r="C155" s="119">
        <v>161367.3561</v>
      </c>
      <c r="D155" s="119">
        <v>77108.94607000002</v>
      </c>
      <c r="E155" s="119">
        <v>16202.222760000006</v>
      </c>
      <c r="F155" s="119">
        <v>78475.234580000033</v>
      </c>
      <c r="G155" s="119">
        <v>131286.53083999999</v>
      </c>
      <c r="H155" s="5"/>
      <c r="I155" s="85">
        <v>2022</v>
      </c>
      <c r="J155" s="119">
        <v>124043.92764000001</v>
      </c>
      <c r="K155" s="119">
        <v>180598.69759999998</v>
      </c>
      <c r="L155" s="119">
        <v>200157.36007999995</v>
      </c>
      <c r="M155" s="119">
        <v>219366.38095000002</v>
      </c>
      <c r="N155" s="119">
        <v>227500.35475000009</v>
      </c>
      <c r="O155" s="119">
        <v>164639.31016000002</v>
      </c>
    </row>
    <row r="156" spans="1:16" s="281" customFormat="1" ht="20.25" customHeight="1" x14ac:dyDescent="0.15">
      <c r="A156" s="154" t="s">
        <v>175</v>
      </c>
      <c r="B156" s="119">
        <v>144934.19160999989</v>
      </c>
      <c r="C156" s="119">
        <v>159810.33925999998</v>
      </c>
      <c r="D156" s="119">
        <v>76161.420750000034</v>
      </c>
      <c r="E156" s="119">
        <v>16001.737400000005</v>
      </c>
      <c r="F156" s="119">
        <v>77829.709930000026</v>
      </c>
      <c r="G156" s="119">
        <v>130070.17410999999</v>
      </c>
      <c r="H156" s="5"/>
      <c r="I156" s="154" t="s">
        <v>175</v>
      </c>
      <c r="J156" s="119">
        <v>121563.32611000001</v>
      </c>
      <c r="K156" s="119">
        <v>179279.95878000002</v>
      </c>
      <c r="L156" s="119">
        <v>198575.36978999997</v>
      </c>
      <c r="M156" s="119">
        <v>217416.04083000001</v>
      </c>
      <c r="N156" s="119">
        <v>225345.06607000009</v>
      </c>
      <c r="O156" s="119">
        <v>162467.84661000001</v>
      </c>
      <c r="P156" s="284"/>
    </row>
    <row r="157" spans="1:16" s="281" customFormat="1" ht="23.25" customHeight="1" x14ac:dyDescent="0.15">
      <c r="A157" s="155" t="s">
        <v>172</v>
      </c>
      <c r="B157" s="57">
        <v>107.62047999999999</v>
      </c>
      <c r="C157" s="57">
        <v>275.24218000000002</v>
      </c>
      <c r="D157" s="57">
        <v>93.638310000000004</v>
      </c>
      <c r="E157" s="57">
        <v>26.25</v>
      </c>
      <c r="F157" s="153">
        <v>0</v>
      </c>
      <c r="G157" s="153">
        <v>0</v>
      </c>
      <c r="H157" s="5"/>
      <c r="I157" s="155" t="s">
        <v>172</v>
      </c>
      <c r="J157" s="57">
        <v>55.5837</v>
      </c>
      <c r="K157" s="57">
        <v>190.96439999999998</v>
      </c>
      <c r="L157" s="57">
        <v>201.82107000000002</v>
      </c>
      <c r="M157" s="57">
        <v>465.83946999999995</v>
      </c>
      <c r="N157" s="57">
        <v>505.69231999999994</v>
      </c>
      <c r="O157" s="57">
        <v>387.50055000000003</v>
      </c>
    </row>
    <row r="158" spans="1:16" s="281" customFormat="1" ht="23.25" customHeight="1" x14ac:dyDescent="0.15">
      <c r="A158" s="155" t="s">
        <v>174</v>
      </c>
      <c r="B158" s="150">
        <v>144826.57112999991</v>
      </c>
      <c r="C158" s="150">
        <v>159535.09707999998</v>
      </c>
      <c r="D158" s="150">
        <v>76067.782440000025</v>
      </c>
      <c r="E158" s="150">
        <v>15975.487400000005</v>
      </c>
      <c r="F158" s="153">
        <v>77829.709930000026</v>
      </c>
      <c r="G158" s="153">
        <v>130070.17410999999</v>
      </c>
      <c r="H158" s="5"/>
      <c r="I158" s="155" t="s">
        <v>174</v>
      </c>
      <c r="J158" s="150">
        <v>121507.74241000001</v>
      </c>
      <c r="K158" s="150">
        <v>179088.99437999999</v>
      </c>
      <c r="L158" s="150">
        <v>198373.54871999996</v>
      </c>
      <c r="M158" s="57">
        <v>216950.20136000001</v>
      </c>
      <c r="N158" s="57">
        <v>224839.37375000009</v>
      </c>
      <c r="O158" s="57">
        <v>162080.34606000001</v>
      </c>
    </row>
    <row r="159" spans="1:16" s="281" customFormat="1" ht="20.25" customHeight="1" x14ac:dyDescent="0.15">
      <c r="A159" s="154" t="s">
        <v>176</v>
      </c>
      <c r="B159" s="133">
        <v>1501.3611700000001</v>
      </c>
      <c r="C159" s="119">
        <v>1557.01684</v>
      </c>
      <c r="D159" s="119">
        <v>947.52531999999997</v>
      </c>
      <c r="E159" s="119">
        <v>200.48536000000001</v>
      </c>
      <c r="F159" s="119">
        <v>645.52465000000018</v>
      </c>
      <c r="G159" s="119">
        <v>1216.35673</v>
      </c>
      <c r="H159" s="5"/>
      <c r="I159" s="154" t="s">
        <v>176</v>
      </c>
      <c r="J159" s="119">
        <v>2480.6015300000004</v>
      </c>
      <c r="K159" s="119">
        <v>1318.7388200000003</v>
      </c>
      <c r="L159" s="119">
        <v>1581.9902900000002</v>
      </c>
      <c r="M159" s="119">
        <v>1950.3401199999998</v>
      </c>
      <c r="N159" s="119">
        <v>2155.2886799999997</v>
      </c>
      <c r="O159" s="119">
        <v>2171.4635499999999</v>
      </c>
    </row>
    <row r="160" spans="1:16" s="281" customFormat="1" ht="23.25" customHeight="1" x14ac:dyDescent="0.15">
      <c r="A160" s="155" t="s">
        <v>172</v>
      </c>
      <c r="B160" s="150">
        <v>174.22174999999999</v>
      </c>
      <c r="C160" s="150">
        <v>11.43</v>
      </c>
      <c r="D160" s="150">
        <v>6.5114999999999998</v>
      </c>
      <c r="E160" s="150">
        <v>8.0918200000000002</v>
      </c>
      <c r="F160" s="150">
        <v>85.717570000000009</v>
      </c>
      <c r="G160" s="150">
        <v>308.23870999999997</v>
      </c>
      <c r="H160" s="5"/>
      <c r="I160" s="155" t="s">
        <v>172</v>
      </c>
      <c r="J160" s="150">
        <v>469.44128000000001</v>
      </c>
      <c r="K160" s="150">
        <v>360.84690000000001</v>
      </c>
      <c r="L160" s="150">
        <v>408.92826000000002</v>
      </c>
      <c r="M160" s="57">
        <v>546.56863999999996</v>
      </c>
      <c r="N160" s="57">
        <v>853.18803999999977</v>
      </c>
      <c r="O160" s="57">
        <v>649.78588000000013</v>
      </c>
    </row>
    <row r="161" spans="1:15" s="281" customFormat="1" ht="23.25" customHeight="1" x14ac:dyDescent="0.15">
      <c r="A161" s="155" t="s">
        <v>173</v>
      </c>
      <c r="B161" s="150">
        <v>289.30540000000002</v>
      </c>
      <c r="C161" s="150">
        <v>261.08100999999999</v>
      </c>
      <c r="D161" s="150">
        <v>376.09636</v>
      </c>
      <c r="E161" s="150">
        <v>120.241</v>
      </c>
      <c r="F161" s="150">
        <v>559.80708000000004</v>
      </c>
      <c r="G161" s="150">
        <v>772.46659999999997</v>
      </c>
      <c r="H161" s="5"/>
      <c r="I161" s="155" t="s">
        <v>173</v>
      </c>
      <c r="J161" s="150">
        <v>1296.1396700000003</v>
      </c>
      <c r="K161" s="150">
        <v>717.28976</v>
      </c>
      <c r="L161" s="150">
        <v>1010.9926400000003</v>
      </c>
      <c r="M161" s="57">
        <v>1042.91437</v>
      </c>
      <c r="N161" s="57">
        <v>887.03107</v>
      </c>
      <c r="O161" s="57">
        <v>1149.6060199999999</v>
      </c>
    </row>
    <row r="162" spans="1:15" s="281" customFormat="1" ht="23.25" customHeight="1" x14ac:dyDescent="0.15">
      <c r="A162" s="155" t="s">
        <v>177</v>
      </c>
      <c r="B162" s="150">
        <v>618.72415000000001</v>
      </c>
      <c r="C162" s="150">
        <v>695.07700000000011</v>
      </c>
      <c r="D162" s="150">
        <v>549.37108999999998</v>
      </c>
      <c r="E162" s="150">
        <v>72.152540000000002</v>
      </c>
      <c r="F162" s="153">
        <v>0</v>
      </c>
      <c r="G162" s="150">
        <v>126.41170000000001</v>
      </c>
      <c r="H162" s="5"/>
      <c r="I162" s="155" t="s">
        <v>177</v>
      </c>
      <c r="J162" s="150">
        <v>184.35057999999998</v>
      </c>
      <c r="K162" s="150">
        <v>234.33564000000001</v>
      </c>
      <c r="L162" s="150">
        <v>158.79344000000003</v>
      </c>
      <c r="M162" s="57">
        <v>106.08261000000002</v>
      </c>
      <c r="N162" s="57">
        <v>362.03133000000003</v>
      </c>
      <c r="O162" s="57">
        <v>368.62068999999997</v>
      </c>
    </row>
    <row r="163" spans="1:15" s="281" customFormat="1" ht="23.25" customHeight="1" x14ac:dyDescent="0.15">
      <c r="A163" s="156" t="s">
        <v>178</v>
      </c>
      <c r="B163" s="153">
        <v>0</v>
      </c>
      <c r="C163" s="153">
        <v>0</v>
      </c>
      <c r="D163" s="153">
        <v>0</v>
      </c>
      <c r="E163" s="153">
        <v>0</v>
      </c>
      <c r="F163" s="153">
        <v>0</v>
      </c>
      <c r="G163" s="150">
        <v>0.12</v>
      </c>
      <c r="H163" s="5"/>
      <c r="I163" s="156" t="s">
        <v>178</v>
      </c>
      <c r="J163" s="153">
        <v>0</v>
      </c>
      <c r="K163" s="153">
        <v>0</v>
      </c>
      <c r="L163" s="153">
        <v>0</v>
      </c>
      <c r="M163" s="153">
        <v>0</v>
      </c>
      <c r="N163" s="153">
        <v>0</v>
      </c>
      <c r="O163" s="153">
        <v>0</v>
      </c>
    </row>
    <row r="164" spans="1:15" s="281" customFormat="1" ht="23.25" customHeight="1" x14ac:dyDescent="0.15">
      <c r="A164" s="155" t="s">
        <v>179</v>
      </c>
      <c r="B164" s="150">
        <v>0.64698</v>
      </c>
      <c r="C164" s="150">
        <v>0.25672</v>
      </c>
      <c r="D164" s="153">
        <v>0</v>
      </c>
      <c r="E164" s="153">
        <v>0</v>
      </c>
      <c r="F164" s="153">
        <v>0</v>
      </c>
      <c r="G164" s="150">
        <v>1.8976</v>
      </c>
      <c r="H164" s="5"/>
      <c r="I164" s="155" t="s">
        <v>179</v>
      </c>
      <c r="J164" s="150">
        <v>8.732940000000001</v>
      </c>
      <c r="K164" s="153">
        <v>0</v>
      </c>
      <c r="L164" s="153">
        <v>0</v>
      </c>
      <c r="M164" s="153">
        <v>0</v>
      </c>
      <c r="N164" s="150">
        <v>0.1701</v>
      </c>
      <c r="O164" s="153">
        <v>0</v>
      </c>
    </row>
    <row r="165" spans="1:15" s="281" customFormat="1" ht="23.25" customHeight="1" x14ac:dyDescent="0.15">
      <c r="A165" s="155" t="s">
        <v>180</v>
      </c>
      <c r="B165" s="150">
        <v>333.94677999999999</v>
      </c>
      <c r="C165" s="150">
        <v>464.20422000000002</v>
      </c>
      <c r="D165" s="150">
        <v>0.68092000000000008</v>
      </c>
      <c r="E165" s="153">
        <v>0</v>
      </c>
      <c r="F165" s="153">
        <v>0</v>
      </c>
      <c r="G165" s="153">
        <v>0</v>
      </c>
      <c r="H165" s="5"/>
      <c r="I165" s="155" t="s">
        <v>180</v>
      </c>
      <c r="J165" s="150">
        <v>512.94485999999995</v>
      </c>
      <c r="K165" s="153">
        <v>0</v>
      </c>
      <c r="L165" s="153">
        <v>0</v>
      </c>
      <c r="M165" s="57">
        <v>241.19004000000001</v>
      </c>
      <c r="N165" s="153">
        <v>0</v>
      </c>
      <c r="O165" s="153">
        <v>0</v>
      </c>
    </row>
    <row r="166" spans="1:15" s="281" customFormat="1" ht="23.25" customHeight="1" x14ac:dyDescent="0.15">
      <c r="A166" s="155" t="s">
        <v>181</v>
      </c>
      <c r="B166" s="150">
        <v>0.50800000000000001</v>
      </c>
      <c r="C166" s="150">
        <v>0.71329999999999993</v>
      </c>
      <c r="D166" s="150">
        <v>0.128</v>
      </c>
      <c r="E166" s="153">
        <v>0</v>
      </c>
      <c r="F166" s="153">
        <v>0</v>
      </c>
      <c r="G166" s="150">
        <v>1.9224000000000001</v>
      </c>
      <c r="H166" s="5"/>
      <c r="I166" s="155" t="s">
        <v>181</v>
      </c>
      <c r="J166" s="150">
        <v>5.2961999999999998</v>
      </c>
      <c r="K166" s="150">
        <v>1.8672</v>
      </c>
      <c r="L166" s="150">
        <v>1.9734</v>
      </c>
      <c r="M166" s="153">
        <v>0</v>
      </c>
      <c r="N166" s="150">
        <v>0.31680000000000003</v>
      </c>
      <c r="O166" s="153">
        <v>0</v>
      </c>
    </row>
    <row r="167" spans="1:15" s="281" customFormat="1" ht="23.25" customHeight="1" x14ac:dyDescent="0.15">
      <c r="A167" s="155" t="s">
        <v>182</v>
      </c>
      <c r="B167" s="150">
        <v>76.871600000000001</v>
      </c>
      <c r="C167" s="150">
        <v>122.89501000000001</v>
      </c>
      <c r="D167" s="150">
        <v>14.259880000000001</v>
      </c>
      <c r="E167" s="153">
        <v>0</v>
      </c>
      <c r="F167" s="153">
        <v>0</v>
      </c>
      <c r="G167" s="150">
        <v>3.98882</v>
      </c>
      <c r="H167" s="5"/>
      <c r="I167" s="155" t="s">
        <v>182</v>
      </c>
      <c r="J167" s="150">
        <v>0.8</v>
      </c>
      <c r="K167" s="153">
        <v>0</v>
      </c>
      <c r="L167" s="150">
        <v>0.88072000000000006</v>
      </c>
      <c r="M167" s="153">
        <v>0</v>
      </c>
      <c r="N167" s="57">
        <v>50.876640000000002</v>
      </c>
      <c r="O167" s="150">
        <v>0.30995999999999996</v>
      </c>
    </row>
    <row r="168" spans="1:15" s="281" customFormat="1" ht="23.25" customHeight="1" x14ac:dyDescent="0.15">
      <c r="A168" s="155" t="s">
        <v>183</v>
      </c>
      <c r="B168" s="150">
        <v>7.1365100000000004</v>
      </c>
      <c r="C168" s="150">
        <v>1.3496599999999999</v>
      </c>
      <c r="D168" s="150">
        <v>0.47756999999999999</v>
      </c>
      <c r="E168" s="153">
        <v>0</v>
      </c>
      <c r="F168" s="153">
        <v>0</v>
      </c>
      <c r="G168" s="150">
        <v>1.3109000000000002</v>
      </c>
      <c r="H168" s="5"/>
      <c r="I168" s="155" t="s">
        <v>183</v>
      </c>
      <c r="J168" s="150">
        <v>2.871</v>
      </c>
      <c r="K168" s="150">
        <v>4.3605200000000002</v>
      </c>
      <c r="L168" s="150">
        <v>0.42182999999999998</v>
      </c>
      <c r="M168" s="57">
        <v>13.58446</v>
      </c>
      <c r="N168" s="57">
        <v>1.6453</v>
      </c>
      <c r="O168" s="57">
        <v>3.12</v>
      </c>
    </row>
    <row r="169" spans="1:15" s="281" customFormat="1" ht="5.0999999999999996" customHeight="1" x14ac:dyDescent="0.25">
      <c r="A169" s="145"/>
      <c r="B169" s="146"/>
      <c r="C169" s="146"/>
      <c r="D169" s="146"/>
      <c r="E169" s="147"/>
      <c r="F169" s="147"/>
      <c r="G169" s="147"/>
      <c r="H169" s="5"/>
      <c r="I169" s="145"/>
      <c r="J169" s="148"/>
      <c r="K169" s="148"/>
      <c r="L169" s="148"/>
      <c r="M169" s="148"/>
      <c r="N169" s="148"/>
      <c r="O169" s="148"/>
    </row>
    <row r="170" spans="1:15" s="281" customFormat="1" x14ac:dyDescent="0.15">
      <c r="A170" s="286"/>
      <c r="B170" s="287"/>
      <c r="C170" s="287"/>
      <c r="D170" s="287"/>
      <c r="E170" s="288"/>
      <c r="F170" s="288"/>
      <c r="G170" s="289" t="s">
        <v>4</v>
      </c>
      <c r="H170" s="288"/>
      <c r="I170" s="286"/>
      <c r="J170" s="288"/>
      <c r="K170" s="288"/>
      <c r="L170" s="288"/>
      <c r="M170" s="288"/>
      <c r="N170" s="288"/>
      <c r="O170" s="289" t="s">
        <v>4</v>
      </c>
    </row>
    <row r="171" spans="1:15" s="281" customFormat="1" x14ac:dyDescent="0.15">
      <c r="A171" s="290"/>
      <c r="B171" s="291"/>
      <c r="C171" s="291"/>
      <c r="D171" s="291"/>
      <c r="I171" s="474"/>
      <c r="J171" s="474"/>
      <c r="K171" s="474"/>
      <c r="L171" s="474"/>
      <c r="M171" s="474"/>
      <c r="N171" s="474"/>
      <c r="O171" s="474"/>
    </row>
    <row r="172" spans="1:15" s="281" customFormat="1" ht="15.75" customHeight="1" x14ac:dyDescent="0.15">
      <c r="A172" s="107" t="str">
        <f>A97</f>
        <v>25.3 PUNO: EXPORTACIONES (FOB) POR MES, SEGÚN GRUPO DE PRODUCTOS, 2019 - 2023</v>
      </c>
      <c r="B172" s="108"/>
      <c r="C172" s="108"/>
      <c r="D172" s="108"/>
      <c r="E172" s="79"/>
      <c r="F172" s="79"/>
      <c r="G172" s="79"/>
      <c r="H172" s="80"/>
      <c r="I172" s="107" t="str">
        <f>A97</f>
        <v>25.3 PUNO: EXPORTACIONES (FOB) POR MES, SEGÚN GRUPO DE PRODUCTOS, 2019 - 2023</v>
      </c>
      <c r="J172" s="109"/>
      <c r="K172" s="109"/>
      <c r="L172" s="109"/>
      <c r="M172" s="109"/>
      <c r="N172" s="110"/>
      <c r="O172" s="110"/>
    </row>
    <row r="173" spans="1:15" ht="15.75" customHeight="1" x14ac:dyDescent="0.15">
      <c r="A173" s="417" t="s">
        <v>347</v>
      </c>
      <c r="B173" s="108"/>
      <c r="C173" s="108"/>
      <c r="D173" s="108"/>
      <c r="E173" s="79"/>
      <c r="F173" s="79"/>
      <c r="G173" s="79"/>
      <c r="H173" s="80"/>
      <c r="I173" s="417" t="s">
        <v>347</v>
      </c>
      <c r="J173" s="109"/>
      <c r="K173" s="109"/>
      <c r="L173" s="109"/>
      <c r="M173" s="109"/>
      <c r="N173" s="110"/>
      <c r="O173" s="7"/>
    </row>
    <row r="174" spans="1:15" ht="11.25" customHeight="1" x14ac:dyDescent="0.2">
      <c r="A174" s="81"/>
      <c r="B174" s="143"/>
      <c r="C174" s="143"/>
      <c r="D174" s="143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289" t="s">
        <v>281</v>
      </c>
    </row>
    <row r="175" spans="1:15" ht="15.75" customHeight="1" x14ac:dyDescent="0.2">
      <c r="A175" s="332" t="s">
        <v>345</v>
      </c>
      <c r="B175" s="112" t="s">
        <v>105</v>
      </c>
      <c r="C175" s="113" t="s">
        <v>106</v>
      </c>
      <c r="D175" s="113" t="s">
        <v>107</v>
      </c>
      <c r="E175" s="8" t="s">
        <v>108</v>
      </c>
      <c r="F175" s="8" t="s">
        <v>109</v>
      </c>
      <c r="G175" s="8" t="s">
        <v>110</v>
      </c>
      <c r="H175" s="81"/>
      <c r="I175" s="332" t="s">
        <v>345</v>
      </c>
      <c r="J175" s="8" t="s">
        <v>111</v>
      </c>
      <c r="K175" s="8" t="s">
        <v>112</v>
      </c>
      <c r="L175" s="8" t="s">
        <v>113</v>
      </c>
      <c r="M175" s="8" t="s">
        <v>114</v>
      </c>
      <c r="N175" s="8" t="s">
        <v>115</v>
      </c>
      <c r="O175" s="8" t="s">
        <v>116</v>
      </c>
    </row>
    <row r="176" spans="1:15" ht="5.0999999999999996" customHeight="1" x14ac:dyDescent="0.25">
      <c r="A176" s="134"/>
      <c r="B176" s="122"/>
      <c r="C176" s="129"/>
      <c r="D176" s="122"/>
      <c r="E176" s="122"/>
      <c r="F176" s="122"/>
      <c r="G176" s="122"/>
      <c r="H176" s="89"/>
      <c r="I176" s="134"/>
      <c r="J176" s="126"/>
      <c r="K176" s="122"/>
      <c r="L176" s="122"/>
      <c r="M176" s="122"/>
      <c r="N176" s="122"/>
      <c r="O176" s="122"/>
    </row>
    <row r="177" spans="1:15" ht="15.75" customHeight="1" x14ac:dyDescent="0.15">
      <c r="A177" s="85">
        <v>2023</v>
      </c>
      <c r="B177" s="119">
        <f>+B178+B181</f>
        <v>146435.55277999988</v>
      </c>
      <c r="C177" s="119">
        <f t="shared" ref="C177:G177" si="26">+C178+C181</f>
        <v>161367.35609999998</v>
      </c>
      <c r="D177" s="119">
        <f t="shared" si="26"/>
        <v>77108.946070000035</v>
      </c>
      <c r="E177" s="119">
        <f t="shared" si="26"/>
        <v>16202.222760000006</v>
      </c>
      <c r="F177" s="119">
        <f t="shared" si="26"/>
        <v>78475.234580000033</v>
      </c>
      <c r="G177" s="119">
        <f t="shared" si="26"/>
        <v>131286.53083999999</v>
      </c>
      <c r="I177" s="85">
        <v>2023</v>
      </c>
      <c r="J177" s="119">
        <f>+J181+J178</f>
        <v>124043.92764000001</v>
      </c>
      <c r="K177" s="119">
        <f t="shared" ref="K177:O177" si="27">+K181+K178</f>
        <v>180598.69760000001</v>
      </c>
      <c r="L177" s="119">
        <f t="shared" si="27"/>
        <v>200157.36007999995</v>
      </c>
      <c r="M177" s="119">
        <f t="shared" si="27"/>
        <v>219366.38095000002</v>
      </c>
      <c r="N177" s="119">
        <f t="shared" si="27"/>
        <v>227500.35475000009</v>
      </c>
      <c r="O177" s="119">
        <f t="shared" si="27"/>
        <v>164639.31015999999</v>
      </c>
    </row>
    <row r="178" spans="1:15" ht="15.75" customHeight="1" x14ac:dyDescent="0.15">
      <c r="A178" s="154" t="s">
        <v>175</v>
      </c>
      <c r="B178" s="119">
        <v>144934.19160999989</v>
      </c>
      <c r="C178" s="119">
        <v>159810.33925999998</v>
      </c>
      <c r="D178" s="119">
        <v>76161.420750000034</v>
      </c>
      <c r="E178" s="119">
        <v>16001.737400000005</v>
      </c>
      <c r="F178" s="119">
        <v>77829.709930000026</v>
      </c>
      <c r="G178" s="119">
        <v>130070.17410999999</v>
      </c>
      <c r="H178" s="56"/>
      <c r="I178" s="154" t="s">
        <v>175</v>
      </c>
      <c r="J178" s="119">
        <v>121563.32611000001</v>
      </c>
      <c r="K178" s="119">
        <v>179279.95878000002</v>
      </c>
      <c r="L178" s="119">
        <v>198575.36978999997</v>
      </c>
      <c r="M178" s="119">
        <v>217416.04083000001</v>
      </c>
      <c r="N178" s="119">
        <v>225345.06607000009</v>
      </c>
      <c r="O178" s="119">
        <v>162467.84661000001</v>
      </c>
    </row>
    <row r="179" spans="1:15" ht="15.75" customHeight="1" x14ac:dyDescent="0.15">
      <c r="A179" s="155" t="s">
        <v>172</v>
      </c>
      <c r="B179" s="57">
        <v>107.62047999999999</v>
      </c>
      <c r="C179" s="57">
        <v>275.24218000000002</v>
      </c>
      <c r="D179" s="57">
        <v>93.638310000000004</v>
      </c>
      <c r="E179" s="57">
        <v>26.25</v>
      </c>
      <c r="F179" s="153">
        <v>0</v>
      </c>
      <c r="G179" s="153">
        <v>0</v>
      </c>
      <c r="H179" s="56"/>
      <c r="I179" s="155" t="s">
        <v>172</v>
      </c>
      <c r="J179" s="119">
        <v>55.5837</v>
      </c>
      <c r="K179" s="119">
        <v>190.96439999999998</v>
      </c>
      <c r="L179" s="119">
        <v>201.82107000000002</v>
      </c>
      <c r="M179" s="119">
        <v>465.83946999999995</v>
      </c>
      <c r="N179" s="119">
        <v>505.69231999999994</v>
      </c>
      <c r="O179" s="119">
        <v>387.50055000000003</v>
      </c>
    </row>
    <row r="180" spans="1:15" ht="15.75" customHeight="1" x14ac:dyDescent="0.15">
      <c r="A180" s="155" t="s">
        <v>174</v>
      </c>
      <c r="B180" s="150">
        <v>144826.57112999991</v>
      </c>
      <c r="C180" s="150">
        <v>159535.09707999998</v>
      </c>
      <c r="D180" s="150">
        <v>76067.782440000025</v>
      </c>
      <c r="E180" s="150">
        <v>15975.487400000005</v>
      </c>
      <c r="F180" s="153">
        <v>77829.709930000026</v>
      </c>
      <c r="G180" s="150">
        <v>130070.17410999999</v>
      </c>
      <c r="H180" s="56"/>
      <c r="I180" s="155" t="s">
        <v>174</v>
      </c>
      <c r="J180" s="150">
        <v>121507.74241000001</v>
      </c>
      <c r="K180" s="150">
        <v>179088.99437999999</v>
      </c>
      <c r="L180" s="150">
        <v>198373.54871999996</v>
      </c>
      <c r="M180" s="150">
        <v>216950.20136000001</v>
      </c>
      <c r="N180" s="150">
        <v>224839.37375000009</v>
      </c>
      <c r="O180" s="150">
        <v>162080.34606000001</v>
      </c>
    </row>
    <row r="181" spans="1:15" ht="15.75" customHeight="1" x14ac:dyDescent="0.15">
      <c r="A181" s="154" t="s">
        <v>176</v>
      </c>
      <c r="B181" s="133">
        <v>1501.3611700000001</v>
      </c>
      <c r="C181" s="119">
        <v>1557.01684</v>
      </c>
      <c r="D181" s="119">
        <v>947.52531999999997</v>
      </c>
      <c r="E181" s="119">
        <v>200.48536000000001</v>
      </c>
      <c r="F181" s="119">
        <v>645.52465000000018</v>
      </c>
      <c r="G181" s="119">
        <v>1216.35673</v>
      </c>
      <c r="H181" s="56"/>
      <c r="I181" s="154" t="s">
        <v>176</v>
      </c>
      <c r="J181" s="119">
        <v>2480.6015300000004</v>
      </c>
      <c r="K181" s="119">
        <v>1318.7388200000003</v>
      </c>
      <c r="L181" s="119">
        <v>1581.9902900000002</v>
      </c>
      <c r="M181" s="119">
        <v>1950.3401199999998</v>
      </c>
      <c r="N181" s="119">
        <v>2155.2886799999997</v>
      </c>
      <c r="O181" s="119">
        <v>2171.4635499999999</v>
      </c>
    </row>
    <row r="182" spans="1:15" ht="15.75" customHeight="1" x14ac:dyDescent="0.15">
      <c r="A182" s="155" t="s">
        <v>172</v>
      </c>
      <c r="B182" s="150">
        <v>174.22174999999999</v>
      </c>
      <c r="C182" s="150">
        <v>11.43</v>
      </c>
      <c r="D182" s="150">
        <v>6.5114999999999998</v>
      </c>
      <c r="E182" s="150">
        <v>8.0918200000000002</v>
      </c>
      <c r="F182" s="150">
        <v>85.717570000000009</v>
      </c>
      <c r="G182" s="150">
        <v>308.23870999999997</v>
      </c>
      <c r="I182" s="155" t="s">
        <v>172</v>
      </c>
      <c r="J182" s="150">
        <v>469.44128000000001</v>
      </c>
      <c r="K182" s="150">
        <v>360.84690000000001</v>
      </c>
      <c r="L182" s="150">
        <v>408.92826000000002</v>
      </c>
      <c r="M182" s="150">
        <v>546.56863999999996</v>
      </c>
      <c r="N182" s="150">
        <v>853.18803999999977</v>
      </c>
      <c r="O182" s="150">
        <v>649.78588000000013</v>
      </c>
    </row>
    <row r="183" spans="1:15" ht="15.75" customHeight="1" x14ac:dyDescent="0.15">
      <c r="A183" s="155" t="s">
        <v>173</v>
      </c>
      <c r="B183" s="150">
        <v>289.30540000000002</v>
      </c>
      <c r="C183" s="150">
        <v>261.08100999999999</v>
      </c>
      <c r="D183" s="150">
        <v>376.09636</v>
      </c>
      <c r="E183" s="150">
        <v>120.241</v>
      </c>
      <c r="F183" s="150">
        <v>559.80708000000004</v>
      </c>
      <c r="G183" s="150">
        <v>772.46659999999997</v>
      </c>
      <c r="I183" s="155" t="s">
        <v>173</v>
      </c>
      <c r="J183" s="150">
        <v>1296.1396700000003</v>
      </c>
      <c r="K183" s="150">
        <v>717.28976</v>
      </c>
      <c r="L183" s="150">
        <v>1010.9926400000003</v>
      </c>
      <c r="M183" s="150">
        <v>1042.91437</v>
      </c>
      <c r="N183" s="150">
        <v>887.03107</v>
      </c>
      <c r="O183" s="150">
        <v>1149.6060199999999</v>
      </c>
    </row>
    <row r="184" spans="1:15" ht="15.75" customHeight="1" x14ac:dyDescent="0.15">
      <c r="A184" s="155" t="s">
        <v>177</v>
      </c>
      <c r="B184" s="150">
        <v>618.72415000000001</v>
      </c>
      <c r="C184" s="150">
        <v>695.07700000000011</v>
      </c>
      <c r="D184" s="150">
        <v>549.37108999999998</v>
      </c>
      <c r="E184" s="150">
        <v>72.152540000000002</v>
      </c>
      <c r="F184" s="153">
        <v>0</v>
      </c>
      <c r="G184" s="150">
        <v>126.41170000000001</v>
      </c>
      <c r="I184" s="155" t="s">
        <v>177</v>
      </c>
      <c r="J184" s="150">
        <v>184.35057999999998</v>
      </c>
      <c r="K184" s="150">
        <v>234.33564000000001</v>
      </c>
      <c r="L184" s="150">
        <v>158.79344000000003</v>
      </c>
      <c r="M184" s="150">
        <v>106.08261000000002</v>
      </c>
      <c r="N184" s="150">
        <v>362.03133000000003</v>
      </c>
      <c r="O184" s="150">
        <v>368.62068999999997</v>
      </c>
    </row>
    <row r="185" spans="1:15" ht="18" customHeight="1" x14ac:dyDescent="0.15">
      <c r="A185" s="156" t="s">
        <v>178</v>
      </c>
      <c r="B185" s="153">
        <v>0</v>
      </c>
      <c r="C185" s="153">
        <v>0</v>
      </c>
      <c r="D185" s="153">
        <v>0</v>
      </c>
      <c r="E185" s="153">
        <v>0</v>
      </c>
      <c r="F185" s="153">
        <v>0</v>
      </c>
      <c r="G185" s="153">
        <v>0.12</v>
      </c>
      <c r="I185" s="156" t="s">
        <v>178</v>
      </c>
      <c r="J185" s="153">
        <v>0</v>
      </c>
      <c r="K185" s="153">
        <v>0</v>
      </c>
      <c r="L185" s="153">
        <v>0</v>
      </c>
      <c r="M185" s="153">
        <v>0</v>
      </c>
      <c r="N185" s="153">
        <v>0</v>
      </c>
      <c r="O185" s="153">
        <v>0</v>
      </c>
    </row>
    <row r="186" spans="1:15" ht="15.75" customHeight="1" x14ac:dyDescent="0.15">
      <c r="A186" s="155" t="s">
        <v>179</v>
      </c>
      <c r="B186" s="153">
        <v>0.64698</v>
      </c>
      <c r="C186" s="153">
        <v>0.25672</v>
      </c>
      <c r="D186" s="153">
        <v>0</v>
      </c>
      <c r="E186" s="153">
        <v>0</v>
      </c>
      <c r="F186" s="153">
        <v>0</v>
      </c>
      <c r="G186" s="150">
        <v>1.8976</v>
      </c>
      <c r="I186" s="155" t="s">
        <v>179</v>
      </c>
      <c r="J186" s="150">
        <v>8.732940000000001</v>
      </c>
      <c r="K186" s="153">
        <v>0</v>
      </c>
      <c r="L186" s="153">
        <v>0</v>
      </c>
      <c r="M186" s="153">
        <v>0</v>
      </c>
      <c r="N186" s="153">
        <v>0.1701</v>
      </c>
      <c r="O186" s="153">
        <v>0</v>
      </c>
    </row>
    <row r="187" spans="1:15" ht="15.75" customHeight="1" x14ac:dyDescent="0.15">
      <c r="A187" s="155" t="s">
        <v>180</v>
      </c>
      <c r="B187" s="153">
        <v>333.94677999999999</v>
      </c>
      <c r="C187" s="150">
        <v>464.20422000000002</v>
      </c>
      <c r="D187" s="153">
        <v>0.68092000000000008</v>
      </c>
      <c r="E187" s="153">
        <v>0</v>
      </c>
      <c r="F187" s="153">
        <v>0</v>
      </c>
      <c r="G187" s="153">
        <v>0</v>
      </c>
      <c r="I187" s="155" t="s">
        <v>180</v>
      </c>
      <c r="J187" s="150">
        <v>512.94485999999995</v>
      </c>
      <c r="K187" s="153">
        <v>0</v>
      </c>
      <c r="L187" s="153">
        <v>0</v>
      </c>
      <c r="M187" s="150">
        <v>241.19004000000001</v>
      </c>
      <c r="N187" s="153">
        <v>0</v>
      </c>
      <c r="O187" s="153">
        <v>0</v>
      </c>
    </row>
    <row r="188" spans="1:15" ht="15.75" customHeight="1" x14ac:dyDescent="0.15">
      <c r="A188" s="155" t="s">
        <v>181</v>
      </c>
      <c r="B188" s="150">
        <v>0.50800000000000001</v>
      </c>
      <c r="C188" s="150">
        <v>0.71329999999999993</v>
      </c>
      <c r="D188" s="150">
        <v>0.128</v>
      </c>
      <c r="E188" s="153">
        <v>0</v>
      </c>
      <c r="F188" s="153">
        <v>0</v>
      </c>
      <c r="G188" s="153">
        <v>1.9224000000000001</v>
      </c>
      <c r="I188" s="155" t="s">
        <v>181</v>
      </c>
      <c r="J188" s="150">
        <v>5.2961999999999998</v>
      </c>
      <c r="K188" s="150">
        <v>1.8672</v>
      </c>
      <c r="L188" s="150">
        <v>1.9734</v>
      </c>
      <c r="M188" s="153">
        <v>0</v>
      </c>
      <c r="N188" s="150">
        <v>0.31680000000000003</v>
      </c>
      <c r="O188" s="153">
        <v>0</v>
      </c>
    </row>
    <row r="189" spans="1:15" ht="15.75" customHeight="1" x14ac:dyDescent="0.15">
      <c r="A189" s="155" t="s">
        <v>182</v>
      </c>
      <c r="B189" s="150">
        <v>76.871600000000001</v>
      </c>
      <c r="C189" s="150">
        <v>122.89501000000001</v>
      </c>
      <c r="D189" s="150">
        <v>14.259880000000001</v>
      </c>
      <c r="E189" s="153">
        <v>0</v>
      </c>
      <c r="F189" s="153">
        <v>0</v>
      </c>
      <c r="G189" s="150">
        <v>3.98882</v>
      </c>
      <c r="I189" s="155" t="s">
        <v>182</v>
      </c>
      <c r="J189" s="150">
        <v>0.8</v>
      </c>
      <c r="K189" s="153">
        <v>0</v>
      </c>
      <c r="L189" s="150">
        <v>0.88072000000000006</v>
      </c>
      <c r="M189" s="153">
        <v>0</v>
      </c>
      <c r="N189" s="150">
        <v>50.876640000000002</v>
      </c>
      <c r="O189" s="150">
        <v>0.30995999999999996</v>
      </c>
    </row>
    <row r="190" spans="1:15" ht="15.75" customHeight="1" x14ac:dyDescent="0.15">
      <c r="A190" s="155" t="s">
        <v>183</v>
      </c>
      <c r="B190" s="153">
        <v>7.1365100000000004</v>
      </c>
      <c r="C190" s="150">
        <v>1.3496599999999999</v>
      </c>
      <c r="D190" s="150">
        <v>0.47756999999999999</v>
      </c>
      <c r="E190" s="153">
        <v>0</v>
      </c>
      <c r="F190" s="153">
        <v>0</v>
      </c>
      <c r="G190" s="150">
        <v>1.3109000000000002</v>
      </c>
      <c r="I190" s="155" t="s">
        <v>183</v>
      </c>
      <c r="J190" s="150">
        <v>2.871</v>
      </c>
      <c r="K190" s="150">
        <v>4.3605200000000002</v>
      </c>
      <c r="L190" s="150">
        <v>0.42182999999999998</v>
      </c>
      <c r="M190" s="150">
        <v>13.58446</v>
      </c>
      <c r="N190" s="150">
        <v>1.6453</v>
      </c>
      <c r="O190" s="150">
        <v>3.12</v>
      </c>
    </row>
    <row r="191" spans="1:15" ht="5.0999999999999996" customHeight="1" x14ac:dyDescent="0.25">
      <c r="A191" s="414"/>
      <c r="B191" s="418"/>
      <c r="C191" s="418"/>
      <c r="D191" s="418"/>
      <c r="E191" s="418"/>
      <c r="F191" s="418"/>
      <c r="G191" s="418"/>
      <c r="I191" s="414"/>
      <c r="J191" s="150"/>
      <c r="K191" s="150"/>
      <c r="L191" s="150"/>
      <c r="M191" s="150"/>
      <c r="N191" s="150"/>
      <c r="O191" s="150"/>
    </row>
    <row r="192" spans="1:15" ht="15.75" hidden="1" customHeight="1" x14ac:dyDescent="0.15">
      <c r="A192" s="85">
        <v>2024</v>
      </c>
      <c r="B192" s="119">
        <v>146435.55278</v>
      </c>
      <c r="C192" s="119">
        <v>161367.35609999998</v>
      </c>
      <c r="D192" s="119">
        <v>77108.946070000005</v>
      </c>
      <c r="E192" s="119">
        <v>16202.222760000006</v>
      </c>
      <c r="F192" s="119">
        <v>78475.234580000033</v>
      </c>
      <c r="G192" s="119">
        <v>131286.53083999999</v>
      </c>
      <c r="I192" s="85">
        <v>2024</v>
      </c>
      <c r="J192" s="119" t="s">
        <v>204</v>
      </c>
      <c r="K192" s="119" t="s">
        <v>204</v>
      </c>
      <c r="L192" s="119" t="s">
        <v>204</v>
      </c>
      <c r="M192" s="119" t="s">
        <v>204</v>
      </c>
      <c r="N192" s="119" t="s">
        <v>204</v>
      </c>
      <c r="O192" s="119" t="s">
        <v>204</v>
      </c>
    </row>
    <row r="193" spans="1:15" ht="15.75" hidden="1" customHeight="1" x14ac:dyDescent="0.15">
      <c r="A193" s="154" t="s">
        <v>175</v>
      </c>
      <c r="B193" s="119">
        <v>144934.19160999989</v>
      </c>
      <c r="C193" s="119">
        <v>159810.33925999998</v>
      </c>
      <c r="D193" s="119">
        <v>76161.420750000034</v>
      </c>
      <c r="E193" s="119">
        <v>16001.737400000005</v>
      </c>
      <c r="F193" s="119">
        <v>77829.709930000026</v>
      </c>
      <c r="G193" s="119">
        <v>130070.17410999999</v>
      </c>
      <c r="I193" s="154" t="s">
        <v>175</v>
      </c>
      <c r="J193" s="119" t="s">
        <v>204</v>
      </c>
      <c r="K193" s="119" t="s">
        <v>204</v>
      </c>
      <c r="L193" s="119" t="s">
        <v>204</v>
      </c>
      <c r="M193" s="119" t="s">
        <v>204</v>
      </c>
      <c r="N193" s="119" t="s">
        <v>204</v>
      </c>
      <c r="O193" s="119" t="s">
        <v>204</v>
      </c>
    </row>
    <row r="194" spans="1:15" ht="15.75" hidden="1" customHeight="1" x14ac:dyDescent="0.15">
      <c r="A194" s="155" t="s">
        <v>172</v>
      </c>
      <c r="B194" s="150">
        <v>107.62047999999999</v>
      </c>
      <c r="C194" s="150">
        <v>275.24218000000002</v>
      </c>
      <c r="D194" s="150">
        <v>93.638310000000004</v>
      </c>
      <c r="E194" s="150">
        <v>26.25</v>
      </c>
      <c r="F194" s="153">
        <v>0</v>
      </c>
      <c r="G194" s="153">
        <v>0</v>
      </c>
      <c r="I194" s="155" t="s">
        <v>172</v>
      </c>
      <c r="J194" s="119" t="s">
        <v>204</v>
      </c>
      <c r="K194" s="119" t="s">
        <v>204</v>
      </c>
      <c r="L194" s="119" t="s">
        <v>204</v>
      </c>
      <c r="M194" s="119" t="s">
        <v>204</v>
      </c>
      <c r="N194" s="119" t="s">
        <v>204</v>
      </c>
      <c r="O194" s="119" t="s">
        <v>204</v>
      </c>
    </row>
    <row r="195" spans="1:15" ht="15.75" hidden="1" customHeight="1" x14ac:dyDescent="0.15">
      <c r="A195" s="155" t="s">
        <v>174</v>
      </c>
      <c r="B195" s="150">
        <v>144826.57112999991</v>
      </c>
      <c r="C195" s="150">
        <v>159535.09707999998</v>
      </c>
      <c r="D195" s="150">
        <v>76067.782440000025</v>
      </c>
      <c r="E195" s="150">
        <v>15975.487400000005</v>
      </c>
      <c r="F195" s="150">
        <v>77829.709930000026</v>
      </c>
      <c r="G195" s="150">
        <v>130070.17410999999</v>
      </c>
      <c r="I195" s="155" t="s">
        <v>174</v>
      </c>
      <c r="J195" s="119" t="s">
        <v>204</v>
      </c>
      <c r="K195" s="119" t="s">
        <v>204</v>
      </c>
      <c r="L195" s="119" t="s">
        <v>204</v>
      </c>
      <c r="M195" s="119" t="s">
        <v>204</v>
      </c>
      <c r="N195" s="119" t="s">
        <v>204</v>
      </c>
      <c r="O195" s="119" t="s">
        <v>204</v>
      </c>
    </row>
    <row r="196" spans="1:15" ht="15.75" hidden="1" customHeight="1" x14ac:dyDescent="0.15">
      <c r="A196" s="154" t="s">
        <v>176</v>
      </c>
      <c r="B196" s="133">
        <v>1501.3611700000001</v>
      </c>
      <c r="C196" s="119">
        <v>1557.01684</v>
      </c>
      <c r="D196" s="119">
        <v>947.52531999999997</v>
      </c>
      <c r="E196" s="119">
        <v>200.48536000000001</v>
      </c>
      <c r="F196" s="119">
        <v>645.52465000000018</v>
      </c>
      <c r="G196" s="119">
        <v>1216.35673</v>
      </c>
      <c r="I196" s="154" t="s">
        <v>176</v>
      </c>
      <c r="J196" s="119" t="s">
        <v>204</v>
      </c>
      <c r="K196" s="119" t="s">
        <v>204</v>
      </c>
      <c r="L196" s="119" t="s">
        <v>204</v>
      </c>
      <c r="M196" s="119" t="s">
        <v>204</v>
      </c>
      <c r="N196" s="119" t="s">
        <v>204</v>
      </c>
      <c r="O196" s="119" t="s">
        <v>204</v>
      </c>
    </row>
    <row r="197" spans="1:15" ht="15.75" hidden="1" customHeight="1" x14ac:dyDescent="0.15">
      <c r="A197" s="155" t="s">
        <v>172</v>
      </c>
      <c r="B197" s="150">
        <v>174.22174999999999</v>
      </c>
      <c r="C197" s="150">
        <v>11.43</v>
      </c>
      <c r="D197" s="150">
        <v>6.5114999999999998</v>
      </c>
      <c r="E197" s="150">
        <v>8.0918200000000002</v>
      </c>
      <c r="F197" s="150">
        <v>85.717570000000009</v>
      </c>
      <c r="G197" s="150">
        <v>308.23870999999997</v>
      </c>
      <c r="I197" s="155" t="s">
        <v>172</v>
      </c>
      <c r="J197" s="119" t="s">
        <v>204</v>
      </c>
      <c r="K197" s="119" t="s">
        <v>204</v>
      </c>
      <c r="L197" s="119" t="s">
        <v>204</v>
      </c>
      <c r="M197" s="119" t="s">
        <v>204</v>
      </c>
      <c r="N197" s="119" t="s">
        <v>204</v>
      </c>
      <c r="O197" s="119" t="s">
        <v>204</v>
      </c>
    </row>
    <row r="198" spans="1:15" ht="15.75" hidden="1" customHeight="1" x14ac:dyDescent="0.15">
      <c r="A198" s="155" t="s">
        <v>173</v>
      </c>
      <c r="B198" s="150">
        <v>289.30540000000002</v>
      </c>
      <c r="C198" s="150">
        <v>261.08100999999999</v>
      </c>
      <c r="D198" s="150">
        <v>376.09636</v>
      </c>
      <c r="E198" s="150">
        <v>120.241</v>
      </c>
      <c r="F198" s="150">
        <v>559.80708000000004</v>
      </c>
      <c r="G198" s="150">
        <v>772.46659999999997</v>
      </c>
      <c r="I198" s="155" t="s">
        <v>173</v>
      </c>
      <c r="J198" s="119" t="s">
        <v>204</v>
      </c>
      <c r="K198" s="119" t="s">
        <v>204</v>
      </c>
      <c r="L198" s="119" t="s">
        <v>204</v>
      </c>
      <c r="M198" s="119" t="s">
        <v>204</v>
      </c>
      <c r="N198" s="119" t="s">
        <v>204</v>
      </c>
      <c r="O198" s="119" t="s">
        <v>204</v>
      </c>
    </row>
    <row r="199" spans="1:15" ht="15.75" hidden="1" customHeight="1" x14ac:dyDescent="0.15">
      <c r="A199" s="155" t="s">
        <v>177</v>
      </c>
      <c r="B199" s="150">
        <v>618.72415000000001</v>
      </c>
      <c r="C199" s="150">
        <v>695.07700000000011</v>
      </c>
      <c r="D199" s="150">
        <v>549.37108999999998</v>
      </c>
      <c r="E199" s="150">
        <v>72.152540000000002</v>
      </c>
      <c r="F199" s="153">
        <v>0</v>
      </c>
      <c r="G199" s="150">
        <v>126.41170000000001</v>
      </c>
      <c r="I199" s="155" t="s">
        <v>177</v>
      </c>
      <c r="J199" s="119" t="s">
        <v>204</v>
      </c>
      <c r="K199" s="119" t="s">
        <v>204</v>
      </c>
      <c r="L199" s="119" t="s">
        <v>204</v>
      </c>
      <c r="M199" s="119" t="s">
        <v>204</v>
      </c>
      <c r="N199" s="119" t="s">
        <v>204</v>
      </c>
      <c r="O199" s="119" t="s">
        <v>204</v>
      </c>
    </row>
    <row r="200" spans="1:15" ht="22.5" hidden="1" customHeight="1" x14ac:dyDescent="0.15">
      <c r="A200" s="156" t="s">
        <v>178</v>
      </c>
      <c r="B200" s="153">
        <v>0</v>
      </c>
      <c r="C200" s="153">
        <v>0</v>
      </c>
      <c r="D200" s="153">
        <v>0</v>
      </c>
      <c r="E200" s="153">
        <v>0</v>
      </c>
      <c r="F200" s="153">
        <v>0</v>
      </c>
      <c r="G200" s="150">
        <v>0.12</v>
      </c>
      <c r="I200" s="156" t="s">
        <v>178</v>
      </c>
      <c r="J200" s="119" t="s">
        <v>204</v>
      </c>
      <c r="K200" s="119" t="s">
        <v>204</v>
      </c>
      <c r="L200" s="119" t="s">
        <v>204</v>
      </c>
      <c r="M200" s="119" t="s">
        <v>204</v>
      </c>
      <c r="N200" s="119" t="s">
        <v>204</v>
      </c>
      <c r="O200" s="119" t="s">
        <v>204</v>
      </c>
    </row>
    <row r="201" spans="1:15" ht="15.75" hidden="1" customHeight="1" x14ac:dyDescent="0.15">
      <c r="A201" s="155" t="s">
        <v>179</v>
      </c>
      <c r="B201" s="150">
        <v>0.64698</v>
      </c>
      <c r="C201" s="150">
        <v>0.25672</v>
      </c>
      <c r="D201" s="153">
        <v>0</v>
      </c>
      <c r="E201" s="153">
        <v>0</v>
      </c>
      <c r="F201" s="153">
        <v>0</v>
      </c>
      <c r="G201" s="150">
        <v>1.8976</v>
      </c>
      <c r="I201" s="155" t="s">
        <v>179</v>
      </c>
      <c r="J201" s="119" t="s">
        <v>204</v>
      </c>
      <c r="K201" s="119" t="s">
        <v>204</v>
      </c>
      <c r="L201" s="119" t="s">
        <v>204</v>
      </c>
      <c r="M201" s="119" t="s">
        <v>204</v>
      </c>
      <c r="N201" s="119" t="s">
        <v>204</v>
      </c>
      <c r="O201" s="119" t="s">
        <v>204</v>
      </c>
    </row>
    <row r="202" spans="1:15" ht="15.75" hidden="1" customHeight="1" x14ac:dyDescent="0.15">
      <c r="A202" s="155" t="s">
        <v>180</v>
      </c>
      <c r="B202" s="150">
        <v>333.94677999999999</v>
      </c>
      <c r="C202" s="150">
        <v>464.20422000000002</v>
      </c>
      <c r="D202" s="150">
        <v>0.68092000000000008</v>
      </c>
      <c r="E202" s="153">
        <v>0</v>
      </c>
      <c r="F202" s="153">
        <v>0</v>
      </c>
      <c r="G202" s="150">
        <v>0</v>
      </c>
      <c r="I202" s="155" t="s">
        <v>180</v>
      </c>
      <c r="J202" s="119" t="s">
        <v>204</v>
      </c>
      <c r="K202" s="119" t="s">
        <v>204</v>
      </c>
      <c r="L202" s="119" t="s">
        <v>204</v>
      </c>
      <c r="M202" s="119" t="s">
        <v>204</v>
      </c>
      <c r="N202" s="119" t="s">
        <v>204</v>
      </c>
      <c r="O202" s="119" t="s">
        <v>204</v>
      </c>
    </row>
    <row r="203" spans="1:15" ht="15.75" hidden="1" customHeight="1" x14ac:dyDescent="0.15">
      <c r="A203" s="155" t="s">
        <v>181</v>
      </c>
      <c r="B203" s="150">
        <v>0.50800000000000001</v>
      </c>
      <c r="C203" s="150">
        <v>0.71329999999999993</v>
      </c>
      <c r="D203" s="150">
        <v>0.128</v>
      </c>
      <c r="E203" s="153">
        <v>0</v>
      </c>
      <c r="F203" s="153">
        <v>0</v>
      </c>
      <c r="G203" s="150">
        <v>1.9224000000000001</v>
      </c>
      <c r="I203" s="155" t="s">
        <v>181</v>
      </c>
      <c r="J203" s="119" t="s">
        <v>204</v>
      </c>
      <c r="K203" s="119" t="s">
        <v>204</v>
      </c>
      <c r="L203" s="119" t="s">
        <v>204</v>
      </c>
      <c r="M203" s="119" t="s">
        <v>204</v>
      </c>
      <c r="N203" s="119" t="s">
        <v>204</v>
      </c>
      <c r="O203" s="119" t="s">
        <v>204</v>
      </c>
    </row>
    <row r="204" spans="1:15" ht="15.75" hidden="1" customHeight="1" x14ac:dyDescent="0.15">
      <c r="A204" s="155" t="s">
        <v>182</v>
      </c>
      <c r="B204" s="150">
        <v>76.871600000000001</v>
      </c>
      <c r="C204" s="150">
        <v>122.89501000000001</v>
      </c>
      <c r="D204" s="150">
        <v>14.259880000000001</v>
      </c>
      <c r="E204" s="153">
        <v>0</v>
      </c>
      <c r="F204" s="153">
        <v>0</v>
      </c>
      <c r="G204" s="150">
        <v>3.98882</v>
      </c>
      <c r="I204" s="155" t="s">
        <v>182</v>
      </c>
      <c r="J204" s="119" t="s">
        <v>204</v>
      </c>
      <c r="K204" s="119" t="s">
        <v>204</v>
      </c>
      <c r="L204" s="119" t="s">
        <v>204</v>
      </c>
      <c r="M204" s="119" t="s">
        <v>204</v>
      </c>
      <c r="N204" s="119" t="s">
        <v>204</v>
      </c>
      <c r="O204" s="119" t="s">
        <v>204</v>
      </c>
    </row>
    <row r="205" spans="1:15" ht="15.75" hidden="1" customHeight="1" x14ac:dyDescent="0.15">
      <c r="A205" s="155" t="s">
        <v>183</v>
      </c>
      <c r="B205" s="150">
        <v>7.1365100000000004</v>
      </c>
      <c r="C205" s="150">
        <v>1.3496599999999999</v>
      </c>
      <c r="D205" s="150">
        <v>0.47756999999999999</v>
      </c>
      <c r="E205" s="153">
        <v>0</v>
      </c>
      <c r="F205" s="153">
        <v>0</v>
      </c>
      <c r="G205" s="150">
        <v>1.3109000000000002</v>
      </c>
      <c r="I205" s="155" t="s">
        <v>183</v>
      </c>
      <c r="J205" s="119" t="s">
        <v>204</v>
      </c>
      <c r="K205" s="119" t="s">
        <v>204</v>
      </c>
      <c r="L205" s="119" t="s">
        <v>204</v>
      </c>
      <c r="M205" s="119" t="s">
        <v>204</v>
      </c>
      <c r="N205" s="119" t="s">
        <v>204</v>
      </c>
      <c r="O205" s="119" t="s">
        <v>204</v>
      </c>
    </row>
    <row r="206" spans="1:15" ht="15.75" hidden="1" customHeight="1" x14ac:dyDescent="0.25">
      <c r="A206" s="145"/>
      <c r="B206" s="146"/>
      <c r="C206" s="146"/>
      <c r="D206" s="146"/>
      <c r="E206" s="147"/>
      <c r="F206" s="147"/>
      <c r="G206" s="147"/>
      <c r="I206" s="413"/>
      <c r="J206" s="89"/>
      <c r="K206" s="89"/>
      <c r="L206" s="89"/>
      <c r="M206" s="89"/>
      <c r="N206" s="89"/>
      <c r="O206" s="89"/>
    </row>
    <row r="207" spans="1:15" ht="15.75" customHeight="1" x14ac:dyDescent="0.25">
      <c r="A207" s="286"/>
      <c r="B207" s="287"/>
      <c r="C207" s="287"/>
      <c r="D207" s="287"/>
      <c r="E207" s="288"/>
      <c r="F207" s="288"/>
      <c r="G207" s="289" t="s">
        <v>4</v>
      </c>
      <c r="H207" s="288"/>
      <c r="I207" s="415" t="s">
        <v>313</v>
      </c>
      <c r="J207" s="416"/>
      <c r="K207" s="416"/>
      <c r="L207" s="416"/>
      <c r="M207" s="416"/>
      <c r="N207" s="416"/>
      <c r="O207" s="416"/>
    </row>
    <row r="208" spans="1:15" ht="15.75" customHeight="1" x14ac:dyDescent="0.15">
      <c r="A208" s="286"/>
      <c r="B208" s="287"/>
      <c r="C208" s="287"/>
      <c r="D208" s="287"/>
      <c r="E208" s="288"/>
      <c r="F208" s="288"/>
      <c r="G208" s="289"/>
      <c r="H208" s="288"/>
      <c r="I208" s="390" t="s">
        <v>132</v>
      </c>
      <c r="J208" s="392"/>
      <c r="K208" s="392"/>
      <c r="L208" s="392"/>
      <c r="M208" s="392"/>
      <c r="N208" s="392"/>
      <c r="O208" s="392"/>
    </row>
    <row r="209" spans="1:15" ht="15.75" customHeight="1" x14ac:dyDescent="0.15">
      <c r="A209" s="286"/>
      <c r="B209" s="287"/>
      <c r="C209" s="287"/>
      <c r="D209" s="287"/>
      <c r="E209" s="288"/>
      <c r="F209" s="288"/>
      <c r="G209" s="289"/>
      <c r="H209" s="288"/>
      <c r="I209" s="475" t="s">
        <v>363</v>
      </c>
      <c r="J209" s="475"/>
      <c r="K209" s="475"/>
      <c r="L209" s="475"/>
      <c r="M209" s="475"/>
      <c r="N209" s="475"/>
      <c r="O209" s="475"/>
    </row>
    <row r="210" spans="1:15" ht="15.75" hidden="1" customHeight="1" x14ac:dyDescent="0.15">
      <c r="A210" s="358" t="s">
        <v>310</v>
      </c>
      <c r="B210" s="360"/>
      <c r="C210" s="360"/>
      <c r="D210" s="360"/>
      <c r="E210" s="361"/>
      <c r="F210" s="361"/>
      <c r="G210" s="361"/>
      <c r="H210" s="362"/>
      <c r="I210" s="358" t="s">
        <v>310</v>
      </c>
      <c r="J210" s="363"/>
      <c r="K210" s="363"/>
      <c r="L210" s="363"/>
      <c r="M210" s="363"/>
      <c r="N210" s="364"/>
      <c r="O210" s="364"/>
    </row>
    <row r="211" spans="1:15" ht="15.75" hidden="1" customHeight="1" x14ac:dyDescent="0.15">
      <c r="A211" s="365" t="s">
        <v>205</v>
      </c>
      <c r="B211" s="360"/>
      <c r="C211" s="360"/>
      <c r="D211" s="360"/>
      <c r="E211" s="361"/>
      <c r="F211" s="361"/>
      <c r="G211" s="361"/>
      <c r="H211" s="362"/>
      <c r="I211" s="365" t="s">
        <v>205</v>
      </c>
      <c r="J211" s="363"/>
      <c r="K211" s="363"/>
      <c r="L211" s="363"/>
      <c r="M211" s="363"/>
      <c r="N211" s="364"/>
      <c r="O211" s="366" t="s">
        <v>281</v>
      </c>
    </row>
    <row r="212" spans="1:15" ht="4.5" hidden="1" customHeight="1" x14ac:dyDescent="0.2">
      <c r="A212" s="367"/>
      <c r="B212" s="368"/>
      <c r="C212" s="368"/>
      <c r="D212" s="368"/>
      <c r="E212" s="367"/>
      <c r="F212" s="367"/>
      <c r="G212" s="367"/>
      <c r="H212" s="367"/>
      <c r="I212" s="367"/>
      <c r="J212" s="367"/>
      <c r="K212" s="367"/>
      <c r="L212" s="367"/>
      <c r="M212" s="367"/>
      <c r="N212" s="367"/>
      <c r="O212" s="367"/>
    </row>
    <row r="213" spans="1:15" ht="15.75" hidden="1" customHeight="1" x14ac:dyDescent="0.2">
      <c r="A213" s="476" t="s">
        <v>137</v>
      </c>
      <c r="B213" s="478" t="s">
        <v>311</v>
      </c>
      <c r="C213" s="479"/>
      <c r="D213" s="479"/>
      <c r="E213" s="479"/>
      <c r="F213" s="479"/>
      <c r="G213" s="479"/>
      <c r="H213" s="367"/>
      <c r="I213" s="476" t="s">
        <v>137</v>
      </c>
      <c r="J213" s="478" t="s">
        <v>311</v>
      </c>
      <c r="K213" s="479"/>
      <c r="L213" s="479"/>
      <c r="M213" s="479"/>
      <c r="N213" s="479"/>
      <c r="O213" s="479"/>
    </row>
    <row r="214" spans="1:15" ht="15.75" hidden="1" customHeight="1" x14ac:dyDescent="0.2">
      <c r="A214" s="477"/>
      <c r="B214" s="369" t="s">
        <v>105</v>
      </c>
      <c r="C214" s="370" t="s">
        <v>106</v>
      </c>
      <c r="D214" s="370" t="s">
        <v>107</v>
      </c>
      <c r="E214" s="371" t="s">
        <v>108</v>
      </c>
      <c r="F214" s="371" t="s">
        <v>109</v>
      </c>
      <c r="G214" s="371" t="s">
        <v>110</v>
      </c>
      <c r="H214" s="367"/>
      <c r="I214" s="477"/>
      <c r="J214" s="371" t="s">
        <v>111</v>
      </c>
      <c r="K214" s="371" t="s">
        <v>112</v>
      </c>
      <c r="L214" s="371" t="s">
        <v>113</v>
      </c>
      <c r="M214" s="371" t="s">
        <v>114</v>
      </c>
      <c r="N214" s="371" t="s">
        <v>115</v>
      </c>
      <c r="O214" s="371" t="s">
        <v>116</v>
      </c>
    </row>
    <row r="215" spans="1:15" ht="15.75" hidden="1" customHeight="1" x14ac:dyDescent="0.25">
      <c r="A215" s="372"/>
      <c r="B215" s="373"/>
      <c r="C215" s="374"/>
      <c r="D215" s="373"/>
      <c r="E215" s="373"/>
      <c r="F215" s="373"/>
      <c r="G215" s="373"/>
      <c r="H215" s="356"/>
      <c r="I215" s="372"/>
      <c r="J215" s="375"/>
      <c r="K215" s="373"/>
      <c r="L215" s="373"/>
      <c r="M215" s="373"/>
      <c r="N215" s="373"/>
      <c r="O215" s="373"/>
    </row>
    <row r="216" spans="1:15" ht="15.75" hidden="1" customHeight="1" x14ac:dyDescent="0.15">
      <c r="A216" s="376" t="s">
        <v>312</v>
      </c>
      <c r="B216" s="377">
        <f>+B220</f>
        <v>758.65025000000003</v>
      </c>
      <c r="C216" s="377">
        <f t="shared" ref="C216:G216" si="28">+C220</f>
        <v>454.08326</v>
      </c>
      <c r="D216" s="377">
        <f t="shared" si="28"/>
        <v>568.07532000000003</v>
      </c>
      <c r="E216" s="377">
        <f t="shared" si="28"/>
        <v>701.63919099999998</v>
      </c>
      <c r="F216" s="377">
        <f t="shared" si="28"/>
        <v>1300.3906999999999</v>
      </c>
      <c r="G216" s="377">
        <f t="shared" si="28"/>
        <v>875.08829900000012</v>
      </c>
      <c r="H216" s="359"/>
      <c r="I216" s="376">
        <v>2021</v>
      </c>
      <c r="J216" s="377">
        <f t="shared" ref="J216:O216" si="29">+J220</f>
        <v>588.57850999999994</v>
      </c>
      <c r="K216" s="377">
        <f t="shared" si="29"/>
        <v>544.85664999999995</v>
      </c>
      <c r="L216" s="377">
        <f t="shared" si="29"/>
        <v>1937.1250750000002</v>
      </c>
      <c r="M216" s="377">
        <f t="shared" si="29"/>
        <v>1158.1841100000001</v>
      </c>
      <c r="N216" s="377">
        <f t="shared" si="29"/>
        <v>1825.7031400000001</v>
      </c>
      <c r="O216" s="377">
        <f t="shared" si="29"/>
        <v>965.11066000000005</v>
      </c>
    </row>
    <row r="217" spans="1:15" ht="15.75" hidden="1" customHeight="1" x14ac:dyDescent="0.15">
      <c r="A217" s="376" t="s">
        <v>175</v>
      </c>
      <c r="B217" s="377"/>
      <c r="C217" s="377"/>
      <c r="D217" s="377"/>
      <c r="E217" s="377"/>
      <c r="F217" s="377"/>
      <c r="G217" s="377"/>
      <c r="H217" s="378"/>
      <c r="I217" s="376" t="s">
        <v>175</v>
      </c>
      <c r="J217" s="377"/>
      <c r="K217" s="377"/>
      <c r="L217" s="377"/>
      <c r="M217" s="377"/>
      <c r="N217" s="377"/>
      <c r="O217" s="377"/>
    </row>
    <row r="218" spans="1:15" ht="15.75" hidden="1" customHeight="1" x14ac:dyDescent="0.15">
      <c r="A218" s="379" t="s">
        <v>172</v>
      </c>
      <c r="B218" s="380" t="s">
        <v>204</v>
      </c>
      <c r="C218" s="380" t="s">
        <v>204</v>
      </c>
      <c r="D218" s="380" t="s">
        <v>204</v>
      </c>
      <c r="E218" s="380" t="s">
        <v>204</v>
      </c>
      <c r="F218" s="380" t="s">
        <v>204</v>
      </c>
      <c r="G218" s="380" t="s">
        <v>204</v>
      </c>
      <c r="H218" s="378"/>
      <c r="I218" s="379" t="s">
        <v>172</v>
      </c>
      <c r="J218" s="380" t="s">
        <v>204</v>
      </c>
      <c r="K218" s="380" t="s">
        <v>204</v>
      </c>
      <c r="L218" s="380" t="s">
        <v>204</v>
      </c>
      <c r="M218" s="380" t="s">
        <v>204</v>
      </c>
      <c r="N218" s="380" t="s">
        <v>204</v>
      </c>
      <c r="O218" s="380" t="s">
        <v>204</v>
      </c>
    </row>
    <row r="219" spans="1:15" ht="15.75" hidden="1" customHeight="1" x14ac:dyDescent="0.15">
      <c r="A219" s="379" t="s">
        <v>174</v>
      </c>
      <c r="B219" s="380" t="s">
        <v>204</v>
      </c>
      <c r="C219" s="380" t="s">
        <v>204</v>
      </c>
      <c r="D219" s="380" t="s">
        <v>204</v>
      </c>
      <c r="E219" s="380" t="s">
        <v>204</v>
      </c>
      <c r="F219" s="380" t="s">
        <v>204</v>
      </c>
      <c r="G219" s="380" t="s">
        <v>204</v>
      </c>
      <c r="H219" s="378"/>
      <c r="I219" s="379" t="s">
        <v>174</v>
      </c>
      <c r="J219" s="380" t="s">
        <v>204</v>
      </c>
      <c r="K219" s="380" t="s">
        <v>204</v>
      </c>
      <c r="L219" s="380" t="s">
        <v>204</v>
      </c>
      <c r="M219" s="380" t="s">
        <v>204</v>
      </c>
      <c r="N219" s="380" t="s">
        <v>204</v>
      </c>
      <c r="O219" s="380" t="s">
        <v>204</v>
      </c>
    </row>
    <row r="220" spans="1:15" ht="15.75" hidden="1" customHeight="1" x14ac:dyDescent="0.15">
      <c r="A220" s="376" t="s">
        <v>176</v>
      </c>
      <c r="B220" s="382">
        <f>+SUM(B221:B229)</f>
        <v>758.65025000000003</v>
      </c>
      <c r="C220" s="382">
        <f t="shared" ref="C220:G220" si="30">+SUM(C221:C229)</f>
        <v>454.08326</v>
      </c>
      <c r="D220" s="382">
        <f t="shared" si="30"/>
        <v>568.07532000000003</v>
      </c>
      <c r="E220" s="382">
        <f t="shared" si="30"/>
        <v>701.63919099999998</v>
      </c>
      <c r="F220" s="382">
        <f t="shared" si="30"/>
        <v>1300.3906999999999</v>
      </c>
      <c r="G220" s="382">
        <f t="shared" si="30"/>
        <v>875.08829900000012</v>
      </c>
      <c r="H220" s="378"/>
      <c r="I220" s="376" t="s">
        <v>176</v>
      </c>
      <c r="J220" s="382">
        <f>+SUM(J221:J229)</f>
        <v>588.57850999999994</v>
      </c>
      <c r="K220" s="382">
        <f t="shared" ref="K220" si="31">+SUM(K221:K229)</f>
        <v>544.85664999999995</v>
      </c>
      <c r="L220" s="382">
        <f t="shared" ref="L220" si="32">+SUM(L221:L229)</f>
        <v>1937.1250750000002</v>
      </c>
      <c r="M220" s="382">
        <f t="shared" ref="M220" si="33">+SUM(M221:M229)</f>
        <v>1158.1841100000001</v>
      </c>
      <c r="N220" s="382">
        <f t="shared" ref="N220" si="34">+SUM(N221:N229)</f>
        <v>1825.7031400000001</v>
      </c>
      <c r="O220" s="382">
        <f t="shared" ref="O220" si="35">+SUM(O221:O229)</f>
        <v>965.11066000000005</v>
      </c>
    </row>
    <row r="221" spans="1:15" ht="15.75" hidden="1" customHeight="1" x14ac:dyDescent="0.15">
      <c r="A221" s="379" t="s">
        <v>172</v>
      </c>
      <c r="B221" s="357">
        <v>317.31963999999999</v>
      </c>
      <c r="C221" s="357">
        <v>329.89215999999999</v>
      </c>
      <c r="D221" s="357">
        <v>317.90397999999999</v>
      </c>
      <c r="E221" s="357">
        <v>304.87931099999997</v>
      </c>
      <c r="F221" s="357">
        <v>465.00279999999998</v>
      </c>
      <c r="G221" s="357">
        <v>266.69217899999995</v>
      </c>
      <c r="H221" s="359"/>
      <c r="I221" s="379" t="s">
        <v>172</v>
      </c>
      <c r="J221" s="357">
        <v>256.81599999999997</v>
      </c>
      <c r="K221" s="357">
        <v>170.54739999999998</v>
      </c>
      <c r="L221" s="357">
        <v>704.23049500000002</v>
      </c>
      <c r="M221" s="357">
        <v>687.22762999999998</v>
      </c>
      <c r="N221" s="357">
        <v>735.82263999999998</v>
      </c>
      <c r="O221" s="357">
        <v>713.40048000000002</v>
      </c>
    </row>
    <row r="222" spans="1:15" ht="15.75" hidden="1" customHeight="1" x14ac:dyDescent="0.15">
      <c r="A222" s="379" t="s">
        <v>173</v>
      </c>
      <c r="B222" s="357" t="s">
        <v>204</v>
      </c>
      <c r="C222" s="357">
        <v>55.664299999999997</v>
      </c>
      <c r="D222" s="357">
        <v>150.31899000000001</v>
      </c>
      <c r="E222" s="357">
        <v>239.49322000000001</v>
      </c>
      <c r="F222" s="357">
        <v>163.09520000000001</v>
      </c>
      <c r="G222" s="357">
        <v>199.55382999999998</v>
      </c>
      <c r="H222" s="359"/>
      <c r="I222" s="379" t="s">
        <v>173</v>
      </c>
      <c r="J222" s="357">
        <v>174.73696000000001</v>
      </c>
      <c r="K222" s="357">
        <v>175.32458</v>
      </c>
      <c r="L222" s="357">
        <v>199.68641</v>
      </c>
      <c r="M222" s="357">
        <v>214.39215999999999</v>
      </c>
      <c r="N222" s="357">
        <v>72.233859999999993</v>
      </c>
      <c r="O222" s="357">
        <v>92.40346000000001</v>
      </c>
    </row>
    <row r="223" spans="1:15" ht="15.75" hidden="1" customHeight="1" x14ac:dyDescent="0.15">
      <c r="A223" s="379" t="s">
        <v>177</v>
      </c>
      <c r="B223" s="357">
        <v>12.670169999999999</v>
      </c>
      <c r="C223" s="357">
        <v>35.935500000000005</v>
      </c>
      <c r="D223" s="357">
        <v>25.840129999999998</v>
      </c>
      <c r="E223" s="357">
        <v>74.088509999999999</v>
      </c>
      <c r="F223" s="357">
        <v>197.47890000000001</v>
      </c>
      <c r="G223" s="357">
        <v>301.44351</v>
      </c>
      <c r="H223" s="359"/>
      <c r="I223" s="379" t="s">
        <v>177</v>
      </c>
      <c r="J223" s="357">
        <v>52.577750000000002</v>
      </c>
      <c r="K223" s="357">
        <v>111.24262</v>
      </c>
      <c r="L223" s="357">
        <v>129.83601999999999</v>
      </c>
      <c r="M223" s="357">
        <v>187.89829999999998</v>
      </c>
      <c r="N223" s="357">
        <v>130.01805999999999</v>
      </c>
      <c r="O223" s="357">
        <v>116.41132</v>
      </c>
    </row>
    <row r="224" spans="1:15" ht="15.75" hidden="1" customHeight="1" x14ac:dyDescent="0.15">
      <c r="A224" s="383" t="s">
        <v>178</v>
      </c>
      <c r="B224" s="357" t="s">
        <v>204</v>
      </c>
      <c r="C224" s="357">
        <v>2.0999999999999999E-3</v>
      </c>
      <c r="D224" s="357" t="s">
        <v>204</v>
      </c>
      <c r="E224" s="357" t="s">
        <v>204</v>
      </c>
      <c r="F224" s="357" t="s">
        <v>204</v>
      </c>
      <c r="G224" s="357" t="s">
        <v>204</v>
      </c>
      <c r="H224" s="359"/>
      <c r="I224" s="383" t="s">
        <v>178</v>
      </c>
      <c r="J224" s="357">
        <v>0.27500000000000002</v>
      </c>
      <c r="K224" s="357" t="s">
        <v>204</v>
      </c>
      <c r="L224" s="357" t="s">
        <v>204</v>
      </c>
      <c r="M224" s="357" t="s">
        <v>204</v>
      </c>
      <c r="N224" s="357" t="s">
        <v>204</v>
      </c>
      <c r="O224" s="357" t="s">
        <v>204</v>
      </c>
    </row>
    <row r="225" spans="1:15" ht="15.75" hidden="1" customHeight="1" x14ac:dyDescent="0.15">
      <c r="A225" s="379" t="s">
        <v>179</v>
      </c>
      <c r="B225" s="357" t="s">
        <v>204</v>
      </c>
      <c r="C225" s="357" t="s">
        <v>204</v>
      </c>
      <c r="D225" s="357" t="s">
        <v>204</v>
      </c>
      <c r="E225" s="357" t="s">
        <v>204</v>
      </c>
      <c r="F225" s="357" t="s">
        <v>204</v>
      </c>
      <c r="G225" s="357">
        <v>50.770119999999999</v>
      </c>
      <c r="H225" s="359"/>
      <c r="I225" s="379" t="s">
        <v>179</v>
      </c>
      <c r="J225" s="357">
        <v>31.574860000000005</v>
      </c>
      <c r="K225" s="357" t="s">
        <v>204</v>
      </c>
      <c r="L225" s="357">
        <v>24.968980000000002</v>
      </c>
      <c r="M225" s="357">
        <v>13.3782</v>
      </c>
      <c r="N225" s="357">
        <v>5.6950000000000001E-2</v>
      </c>
      <c r="O225" s="357" t="s">
        <v>204</v>
      </c>
    </row>
    <row r="226" spans="1:15" ht="15.75" hidden="1" customHeight="1" x14ac:dyDescent="0.15">
      <c r="A226" s="379" t="s">
        <v>180</v>
      </c>
      <c r="B226" s="357">
        <v>327.48093999999998</v>
      </c>
      <c r="C226" s="357" t="s">
        <v>204</v>
      </c>
      <c r="D226" s="357" t="s">
        <v>204</v>
      </c>
      <c r="E226" s="357" t="s">
        <v>204</v>
      </c>
      <c r="F226" s="357">
        <v>276.73130000000003</v>
      </c>
      <c r="G226" s="357" t="s">
        <v>204</v>
      </c>
      <c r="H226" s="359"/>
      <c r="I226" s="379" t="s">
        <v>180</v>
      </c>
      <c r="J226" s="357" t="s">
        <v>204</v>
      </c>
      <c r="K226" s="357" t="s">
        <v>204</v>
      </c>
      <c r="L226" s="357">
        <v>830.77367000000004</v>
      </c>
      <c r="M226" s="357" t="s">
        <v>204</v>
      </c>
      <c r="N226" s="357">
        <v>841.81808000000001</v>
      </c>
      <c r="O226" s="357">
        <v>24.469860000000001</v>
      </c>
    </row>
    <row r="227" spans="1:15" ht="15.75" hidden="1" customHeight="1" x14ac:dyDescent="0.15">
      <c r="A227" s="379" t="s">
        <v>181</v>
      </c>
      <c r="B227" s="357" t="s">
        <v>204</v>
      </c>
      <c r="C227" s="357">
        <v>4.1149999999999993</v>
      </c>
      <c r="D227" s="357" t="s">
        <v>204</v>
      </c>
      <c r="E227" s="357" t="s">
        <v>204</v>
      </c>
      <c r="F227" s="357" t="s">
        <v>204</v>
      </c>
      <c r="G227" s="357" t="s">
        <v>204</v>
      </c>
      <c r="H227" s="357"/>
      <c r="I227" s="379" t="s">
        <v>181</v>
      </c>
      <c r="J227" s="357" t="s">
        <v>204</v>
      </c>
      <c r="K227" s="357" t="s">
        <v>204</v>
      </c>
      <c r="L227" s="357">
        <v>0.2286</v>
      </c>
      <c r="M227" s="357" t="s">
        <v>204</v>
      </c>
      <c r="N227" s="357" t="s">
        <v>204</v>
      </c>
      <c r="O227" s="357" t="s">
        <v>204</v>
      </c>
    </row>
    <row r="228" spans="1:15" ht="15.75" hidden="1" customHeight="1" x14ac:dyDescent="0.15">
      <c r="A228" s="379" t="s">
        <v>182</v>
      </c>
      <c r="B228" s="357">
        <v>88.262060000000005</v>
      </c>
      <c r="C228" s="357">
        <v>0.13375000000000001</v>
      </c>
      <c r="D228" s="357">
        <v>50.427199999999999</v>
      </c>
      <c r="E228" s="357">
        <v>12.24662</v>
      </c>
      <c r="F228" s="357">
        <v>191.36500000000001</v>
      </c>
      <c r="G228" s="357">
        <v>31.434959999999997</v>
      </c>
      <c r="H228" s="357"/>
      <c r="I228" s="379" t="s">
        <v>182</v>
      </c>
      <c r="J228" s="357">
        <v>1.37303</v>
      </c>
      <c r="K228" s="357">
        <v>35.480600000000003</v>
      </c>
      <c r="L228" s="357">
        <v>0.59473999999999994</v>
      </c>
      <c r="M228" s="357">
        <v>11.48</v>
      </c>
      <c r="N228" s="357">
        <v>12.68548</v>
      </c>
      <c r="O228" s="357" t="s">
        <v>204</v>
      </c>
    </row>
    <row r="229" spans="1:15" ht="15.75" hidden="1" customHeight="1" x14ac:dyDescent="0.15">
      <c r="A229" s="379" t="s">
        <v>183</v>
      </c>
      <c r="B229" s="357">
        <v>12.917440000000001</v>
      </c>
      <c r="C229" s="357">
        <v>28.340450000000001</v>
      </c>
      <c r="D229" s="357">
        <v>23.58502</v>
      </c>
      <c r="E229" s="357">
        <v>70.931530000000009</v>
      </c>
      <c r="F229" s="357">
        <v>6.7175000000000002</v>
      </c>
      <c r="G229" s="357">
        <v>25.1937</v>
      </c>
      <c r="H229" s="359"/>
      <c r="I229" s="379" t="s">
        <v>183</v>
      </c>
      <c r="J229" s="357">
        <v>71.224910000000008</v>
      </c>
      <c r="K229" s="357">
        <v>52.261450000000004</v>
      </c>
      <c r="L229" s="357">
        <v>46.806159999999998</v>
      </c>
      <c r="M229" s="357">
        <v>43.80782</v>
      </c>
      <c r="N229" s="357">
        <v>33.068069999999999</v>
      </c>
      <c r="O229" s="357">
        <v>18.425540000000002</v>
      </c>
    </row>
    <row r="230" spans="1:15" ht="15.75" hidden="1" customHeight="1" x14ac:dyDescent="0.25">
      <c r="A230" s="384"/>
      <c r="B230" s="380"/>
      <c r="C230" s="380"/>
      <c r="D230" s="380"/>
      <c r="E230" s="380"/>
      <c r="F230" s="380"/>
      <c r="G230" s="380"/>
      <c r="H230" s="359"/>
      <c r="I230" s="384"/>
      <c r="J230" s="380"/>
      <c r="K230" s="380"/>
      <c r="L230" s="380"/>
      <c r="M230" s="380"/>
      <c r="N230" s="380"/>
      <c r="O230" s="380"/>
    </row>
    <row r="231" spans="1:15" ht="15.75" hidden="1" customHeight="1" x14ac:dyDescent="0.15">
      <c r="A231" s="376">
        <v>2022</v>
      </c>
      <c r="B231" s="377"/>
      <c r="C231" s="377"/>
      <c r="D231" s="377"/>
      <c r="E231" s="377"/>
      <c r="F231" s="377"/>
      <c r="G231" s="377"/>
      <c r="H231" s="359"/>
      <c r="I231" s="376">
        <v>2022</v>
      </c>
      <c r="J231" s="377"/>
      <c r="K231" s="377"/>
      <c r="L231" s="377"/>
      <c r="M231" s="377"/>
      <c r="N231" s="377"/>
      <c r="O231" s="377"/>
    </row>
    <row r="232" spans="1:15" ht="15.75" hidden="1" customHeight="1" x14ac:dyDescent="0.15">
      <c r="A232" s="376" t="s">
        <v>175</v>
      </c>
      <c r="B232" s="377"/>
      <c r="C232" s="377"/>
      <c r="D232" s="377"/>
      <c r="E232" s="377"/>
      <c r="F232" s="377"/>
      <c r="G232" s="377"/>
      <c r="H232" s="359"/>
      <c r="I232" s="376" t="s">
        <v>175</v>
      </c>
      <c r="J232" s="377"/>
      <c r="K232" s="377"/>
      <c r="L232" s="377"/>
      <c r="M232" s="377"/>
      <c r="N232" s="377"/>
      <c r="O232" s="377"/>
    </row>
    <row r="233" spans="1:15" ht="15.75" hidden="1" customHeight="1" x14ac:dyDescent="0.15">
      <c r="A233" s="379" t="s">
        <v>172</v>
      </c>
      <c r="B233" s="380"/>
      <c r="C233" s="380"/>
      <c r="D233" s="380"/>
      <c r="E233" s="380"/>
      <c r="F233" s="381"/>
      <c r="G233" s="381"/>
      <c r="H233" s="359"/>
      <c r="I233" s="379" t="s">
        <v>172</v>
      </c>
      <c r="J233" s="380"/>
      <c r="K233" s="380"/>
      <c r="L233" s="380"/>
      <c r="M233" s="385"/>
      <c r="N233" s="385"/>
      <c r="O233" s="385"/>
    </row>
    <row r="234" spans="1:15" ht="15.75" hidden="1" customHeight="1" x14ac:dyDescent="0.15">
      <c r="A234" s="379" t="s">
        <v>174</v>
      </c>
      <c r="B234" s="380"/>
      <c r="C234" s="380"/>
      <c r="D234" s="380"/>
      <c r="E234" s="380"/>
      <c r="F234" s="380"/>
      <c r="G234" s="380"/>
      <c r="H234" s="359"/>
      <c r="I234" s="379" t="s">
        <v>174</v>
      </c>
      <c r="J234" s="380"/>
      <c r="K234" s="380"/>
      <c r="L234" s="380"/>
      <c r="M234" s="385"/>
      <c r="N234" s="385"/>
      <c r="O234" s="385"/>
    </row>
    <row r="235" spans="1:15" ht="15.75" hidden="1" customHeight="1" x14ac:dyDescent="0.15">
      <c r="A235" s="376" t="s">
        <v>176</v>
      </c>
      <c r="B235" s="382"/>
      <c r="C235" s="377"/>
      <c r="D235" s="377"/>
      <c r="E235" s="377"/>
      <c r="F235" s="377"/>
      <c r="G235" s="377"/>
      <c r="H235" s="359"/>
      <c r="I235" s="376" t="s">
        <v>176</v>
      </c>
      <c r="J235" s="377"/>
      <c r="K235" s="377"/>
      <c r="L235" s="377"/>
      <c r="M235" s="377"/>
      <c r="N235" s="377"/>
      <c r="O235" s="377"/>
    </row>
    <row r="236" spans="1:15" ht="15.75" hidden="1" customHeight="1" x14ac:dyDescent="0.15">
      <c r="A236" s="379" t="s">
        <v>172</v>
      </c>
      <c r="B236" s="380"/>
      <c r="C236" s="380"/>
      <c r="D236" s="380"/>
      <c r="E236" s="380"/>
      <c r="F236" s="380"/>
      <c r="G236" s="380"/>
      <c r="H236" s="359"/>
      <c r="I236" s="379" t="s">
        <v>172</v>
      </c>
      <c r="J236" s="380"/>
      <c r="K236" s="380"/>
      <c r="L236" s="380"/>
      <c r="M236" s="385"/>
      <c r="N236" s="385"/>
      <c r="O236" s="385"/>
    </row>
    <row r="237" spans="1:15" ht="15.75" hidden="1" customHeight="1" x14ac:dyDescent="0.15">
      <c r="A237" s="379" t="s">
        <v>173</v>
      </c>
      <c r="B237" s="380"/>
      <c r="C237" s="380"/>
      <c r="D237" s="380"/>
      <c r="E237" s="380"/>
      <c r="F237" s="380"/>
      <c r="G237" s="380"/>
      <c r="H237" s="359"/>
      <c r="I237" s="379" t="s">
        <v>173</v>
      </c>
      <c r="J237" s="380"/>
      <c r="K237" s="380"/>
      <c r="L237" s="380"/>
      <c r="M237" s="385"/>
      <c r="N237" s="385"/>
      <c r="O237" s="385"/>
    </row>
    <row r="238" spans="1:15" ht="15.75" hidden="1" customHeight="1" x14ac:dyDescent="0.15">
      <c r="A238" s="379" t="s">
        <v>177</v>
      </c>
      <c r="B238" s="380"/>
      <c r="C238" s="380"/>
      <c r="D238" s="380"/>
      <c r="E238" s="380"/>
      <c r="F238" s="381"/>
      <c r="G238" s="380"/>
      <c r="H238" s="359"/>
      <c r="I238" s="379" t="s">
        <v>177</v>
      </c>
      <c r="J238" s="380"/>
      <c r="K238" s="380"/>
      <c r="L238" s="380"/>
      <c r="M238" s="385"/>
      <c r="N238" s="385"/>
      <c r="O238" s="385"/>
    </row>
    <row r="239" spans="1:15" ht="15.75" hidden="1" customHeight="1" x14ac:dyDescent="0.15">
      <c r="A239" s="383" t="s">
        <v>178</v>
      </c>
      <c r="B239" s="381"/>
      <c r="C239" s="381"/>
      <c r="D239" s="381"/>
      <c r="E239" s="381"/>
      <c r="F239" s="381"/>
      <c r="G239" s="380"/>
      <c r="H239" s="359"/>
      <c r="I239" s="383" t="s">
        <v>178</v>
      </c>
      <c r="J239" s="381"/>
      <c r="K239" s="381"/>
      <c r="L239" s="381"/>
      <c r="M239" s="381"/>
      <c r="N239" s="381"/>
      <c r="O239" s="381"/>
    </row>
    <row r="240" spans="1:15" ht="15.75" hidden="1" customHeight="1" x14ac:dyDescent="0.15">
      <c r="A240" s="379" t="s">
        <v>179</v>
      </c>
      <c r="B240" s="380"/>
      <c r="C240" s="380"/>
      <c r="D240" s="381"/>
      <c r="E240" s="381"/>
      <c r="F240" s="381"/>
      <c r="G240" s="380"/>
      <c r="H240" s="359"/>
      <c r="I240" s="379" t="s">
        <v>179</v>
      </c>
      <c r="J240" s="380"/>
      <c r="K240" s="381"/>
      <c r="L240" s="381"/>
      <c r="M240" s="381"/>
      <c r="N240" s="380"/>
      <c r="O240" s="381"/>
    </row>
    <row r="241" spans="1:15" ht="15.75" hidden="1" customHeight="1" x14ac:dyDescent="0.15">
      <c r="A241" s="379" t="s">
        <v>180</v>
      </c>
      <c r="B241" s="380"/>
      <c r="C241" s="380"/>
      <c r="D241" s="380"/>
      <c r="E241" s="381"/>
      <c r="F241" s="381"/>
      <c r="G241" s="380"/>
      <c r="H241" s="359"/>
      <c r="I241" s="379" t="s">
        <v>180</v>
      </c>
      <c r="J241" s="380"/>
      <c r="K241" s="381"/>
      <c r="L241" s="381"/>
      <c r="M241" s="385"/>
      <c r="N241" s="381"/>
      <c r="O241" s="381"/>
    </row>
    <row r="242" spans="1:15" ht="15.75" hidden="1" customHeight="1" x14ac:dyDescent="0.15">
      <c r="A242" s="379" t="s">
        <v>181</v>
      </c>
      <c r="B242" s="380"/>
      <c r="C242" s="380"/>
      <c r="D242" s="380"/>
      <c r="E242" s="381"/>
      <c r="F242" s="381"/>
      <c r="G242" s="380"/>
      <c r="H242" s="359"/>
      <c r="I242" s="379" t="s">
        <v>181</v>
      </c>
      <c r="J242" s="380"/>
      <c r="K242" s="380"/>
      <c r="L242" s="380"/>
      <c r="M242" s="381"/>
      <c r="N242" s="380"/>
      <c r="O242" s="381"/>
    </row>
    <row r="243" spans="1:15" ht="15.75" hidden="1" customHeight="1" x14ac:dyDescent="0.15">
      <c r="A243" s="379" t="s">
        <v>182</v>
      </c>
      <c r="B243" s="380"/>
      <c r="C243" s="380"/>
      <c r="D243" s="380"/>
      <c r="E243" s="381"/>
      <c r="F243" s="381"/>
      <c r="G243" s="380"/>
      <c r="H243" s="359"/>
      <c r="I243" s="379" t="s">
        <v>182</v>
      </c>
      <c r="J243" s="380"/>
      <c r="K243" s="381"/>
      <c r="L243" s="380"/>
      <c r="M243" s="381"/>
      <c r="N243" s="385"/>
      <c r="O243" s="380"/>
    </row>
    <row r="244" spans="1:15" ht="15.75" hidden="1" customHeight="1" x14ac:dyDescent="0.15">
      <c r="A244" s="379" t="s">
        <v>183</v>
      </c>
      <c r="B244" s="380"/>
      <c r="C244" s="380"/>
      <c r="D244" s="380"/>
      <c r="E244" s="381"/>
      <c r="F244" s="381"/>
      <c r="G244" s="380"/>
      <c r="H244" s="359"/>
      <c r="I244" s="379" t="s">
        <v>183</v>
      </c>
      <c r="J244" s="380"/>
      <c r="K244" s="380"/>
      <c r="L244" s="380"/>
      <c r="M244" s="385"/>
      <c r="N244" s="385"/>
      <c r="O244" s="385"/>
    </row>
    <row r="245" spans="1:15" ht="7.5" hidden="1" customHeight="1" x14ac:dyDescent="0.25">
      <c r="A245" s="386"/>
      <c r="B245" s="387"/>
      <c r="C245" s="387"/>
      <c r="D245" s="387"/>
      <c r="E245" s="388"/>
      <c r="F245" s="388"/>
      <c r="G245" s="388"/>
      <c r="H245" s="388"/>
      <c r="I245" s="386"/>
      <c r="J245" s="389"/>
      <c r="K245" s="389"/>
      <c r="L245" s="389"/>
      <c r="M245" s="389"/>
      <c r="N245" s="389"/>
      <c r="O245" s="389"/>
    </row>
    <row r="246" spans="1:15" ht="11.1" hidden="1" customHeight="1" x14ac:dyDescent="0.25">
      <c r="A246" s="352"/>
      <c r="B246" s="355"/>
      <c r="C246" s="355"/>
      <c r="D246" s="355"/>
      <c r="E246" s="354"/>
      <c r="F246" s="354"/>
      <c r="G246" s="289" t="s">
        <v>4</v>
      </c>
      <c r="H246" s="354"/>
      <c r="I246" s="353" t="s">
        <v>313</v>
      </c>
      <c r="J246" s="356"/>
      <c r="K246" s="356"/>
      <c r="L246" s="356"/>
      <c r="M246" s="356"/>
      <c r="N246" s="356"/>
      <c r="O246" s="356"/>
    </row>
    <row r="247" spans="1:15" ht="11.1" hidden="1" customHeight="1" x14ac:dyDescent="0.15">
      <c r="A247" s="390"/>
      <c r="B247" s="391"/>
      <c r="C247" s="391"/>
      <c r="D247" s="391"/>
      <c r="E247" s="392"/>
      <c r="F247" s="392"/>
      <c r="H247" s="392"/>
      <c r="I247" s="390" t="s">
        <v>132</v>
      </c>
      <c r="J247" s="392"/>
      <c r="K247" s="392"/>
      <c r="L247" s="392"/>
      <c r="M247" s="392"/>
      <c r="N247" s="392"/>
      <c r="O247" s="392"/>
    </row>
    <row r="248" spans="1:15" ht="11.1" hidden="1" customHeight="1" x14ac:dyDescent="0.15">
      <c r="A248" s="353"/>
      <c r="B248" s="393"/>
      <c r="C248" s="393"/>
      <c r="D248" s="393"/>
      <c r="E248" s="359"/>
      <c r="F248" s="359"/>
      <c r="G248" s="359"/>
      <c r="H248" s="359"/>
      <c r="I248" s="475" t="s">
        <v>309</v>
      </c>
      <c r="J248" s="475"/>
      <c r="K248" s="475"/>
      <c r="L248" s="475"/>
      <c r="M248" s="475"/>
      <c r="N248" s="475"/>
      <c r="O248" s="475"/>
    </row>
    <row r="249" spans="1:15" ht="16.5" hidden="1" customHeight="1" x14ac:dyDescent="0.15"/>
    <row r="250" spans="1:15" ht="15.75" customHeight="1" x14ac:dyDescent="0.15"/>
    <row r="251" spans="1:15" ht="15.75" customHeight="1" x14ac:dyDescent="0.15"/>
    <row r="252" spans="1:15" ht="15.75" customHeight="1" x14ac:dyDescent="0.15"/>
    <row r="253" spans="1:15" ht="15.75" customHeight="1" x14ac:dyDescent="0.15"/>
    <row r="254" spans="1:15" ht="15.75" customHeight="1" x14ac:dyDescent="0.15"/>
    <row r="255" spans="1:15" ht="15.75" customHeight="1" x14ac:dyDescent="0.15"/>
    <row r="256" spans="1:15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</sheetData>
  <customSheetViews>
    <customSheetView guid="{3E1AE235-D4AB-4EE5-9ECB-EFB23A645F44}" hiddenRows="1" topLeftCell="A13">
      <selection activeCell="G20" sqref="G20"/>
      <rowBreaks count="2" manualBreakCount="2">
        <brk id="27" max="16383" man="1"/>
        <brk id="56" max="14" man="1"/>
      </rowBreaks>
      <pageMargins left="1.1811023622047245" right="0.98425196850393704" top="0.98425196850393704" bottom="0.98425196850393704" header="0" footer="0"/>
      <pageSetup paperSize="9" pageOrder="overThenDown" orientation="landscape" r:id="rId1"/>
      <headerFooter alignWithMargins="0"/>
    </customSheetView>
  </customSheetViews>
  <mergeCells count="8">
    <mergeCell ref="A97:F97"/>
    <mergeCell ref="I171:O171"/>
    <mergeCell ref="I248:O248"/>
    <mergeCell ref="A213:A214"/>
    <mergeCell ref="B213:G213"/>
    <mergeCell ref="I213:I214"/>
    <mergeCell ref="J213:O213"/>
    <mergeCell ref="I209:O209"/>
  </mergeCells>
  <phoneticPr fontId="0" type="noConversion"/>
  <pageMargins left="0.98425196850393704" right="0.78740157480314965" top="0.78740157480314965" bottom="0.78740157480314965" header="0.31496062992125984" footer="0"/>
  <pageSetup paperSize="9" orientation="portrait" r:id="rId2"/>
  <ignoredErrors>
    <ignoredError sqref="D22:G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A1:P225"/>
  <sheetViews>
    <sheetView showGridLines="0" zoomScaleNormal="100" zoomScaleSheetLayoutView="85" workbookViewId="0">
      <selection activeCell="I165" sqref="I165"/>
    </sheetView>
  </sheetViews>
  <sheetFormatPr baseColWidth="10" defaultColWidth="9.7109375" defaultRowHeight="9" x14ac:dyDescent="0.15"/>
  <cols>
    <col min="1" max="1" width="21.140625" style="95" customWidth="1"/>
    <col min="2" max="4" width="10.5703125" style="5" customWidth="1"/>
    <col min="5" max="5" width="10.5703125" style="7" customWidth="1"/>
    <col min="6" max="7" width="10.5703125" style="5" customWidth="1"/>
    <col min="8" max="8" width="3.42578125" style="5" customWidth="1"/>
    <col min="9" max="9" width="21.140625" style="5" customWidth="1"/>
    <col min="10" max="15" width="10.5703125" style="5" customWidth="1"/>
    <col min="16" max="16384" width="9.7109375" style="5"/>
  </cols>
  <sheetData>
    <row r="1" spans="1:15" s="81" customFormat="1" ht="14.1" customHeight="1" x14ac:dyDescent="0.2">
      <c r="A1" s="470" t="s">
        <v>349</v>
      </c>
      <c r="B1" s="470"/>
      <c r="C1" s="470"/>
      <c r="D1" s="470"/>
      <c r="E1" s="470"/>
      <c r="F1" s="470"/>
      <c r="G1" s="470"/>
      <c r="I1" s="470" t="str">
        <f>A1</f>
        <v>25.4 ADUANAS DE PUNO Y DESAGUADERO: IMPORTACIONES (CIF) POR MES, SEGÚN USO O DESTINO ECONÓMICO,</v>
      </c>
      <c r="J1" s="470"/>
      <c r="K1" s="470"/>
      <c r="L1" s="470"/>
      <c r="M1" s="470"/>
      <c r="N1" s="470"/>
      <c r="O1" s="470"/>
    </row>
    <row r="2" spans="1:15" s="81" customFormat="1" ht="14.1" customHeight="1" x14ac:dyDescent="0.25">
      <c r="A2" s="107" t="s">
        <v>350</v>
      </c>
      <c r="B2" s="157"/>
      <c r="C2" s="157"/>
      <c r="D2" s="157"/>
      <c r="E2" s="157"/>
      <c r="F2" s="157"/>
      <c r="G2" s="157"/>
      <c r="I2" s="107" t="str">
        <f>A2</f>
        <v xml:space="preserve">       2018 - 2023</v>
      </c>
      <c r="J2" s="157"/>
      <c r="K2" s="157"/>
      <c r="L2" s="157"/>
      <c r="M2" s="157"/>
      <c r="N2" s="157"/>
      <c r="O2" s="157"/>
    </row>
    <row r="3" spans="1:15" s="81" customFormat="1" ht="14.1" customHeight="1" x14ac:dyDescent="0.25">
      <c r="A3" s="3" t="s">
        <v>351</v>
      </c>
      <c r="B3" s="159"/>
      <c r="C3" s="159"/>
      <c r="D3" s="159"/>
      <c r="E3" s="159"/>
      <c r="F3" s="159"/>
      <c r="G3" s="159"/>
      <c r="I3" s="3" t="str">
        <f>A3</f>
        <v xml:space="preserve">       (Miles US dólares)</v>
      </c>
      <c r="J3" s="159"/>
      <c r="K3" s="159"/>
      <c r="L3" s="159"/>
      <c r="M3" s="159"/>
      <c r="N3" s="160"/>
      <c r="O3" s="160"/>
    </row>
    <row r="4" spans="1:15" s="82" customFormat="1" ht="8.25" hidden="1" customHeight="1" x14ac:dyDescent="0.2">
      <c r="A4" s="158"/>
      <c r="B4" s="158"/>
      <c r="C4" s="158"/>
      <c r="D4" s="158"/>
      <c r="E4" s="158"/>
      <c r="F4" s="158"/>
      <c r="I4" s="158"/>
      <c r="O4" s="151"/>
    </row>
    <row r="5" spans="1:15" s="81" customFormat="1" ht="15" hidden="1" customHeight="1" x14ac:dyDescent="0.2">
      <c r="A5" s="31" t="s">
        <v>123</v>
      </c>
      <c r="B5" s="8" t="s">
        <v>105</v>
      </c>
      <c r="C5" s="8" t="s">
        <v>106</v>
      </c>
      <c r="D5" s="8" t="s">
        <v>107</v>
      </c>
      <c r="E5" s="8" t="s">
        <v>108</v>
      </c>
      <c r="F5" s="8" t="s">
        <v>109</v>
      </c>
      <c r="G5" s="8" t="s">
        <v>110</v>
      </c>
      <c r="I5" s="31" t="s">
        <v>123</v>
      </c>
      <c r="J5" s="8" t="s">
        <v>111</v>
      </c>
      <c r="K5" s="8" t="s">
        <v>112</v>
      </c>
      <c r="L5" s="8" t="s">
        <v>113</v>
      </c>
      <c r="M5" s="8" t="s">
        <v>114</v>
      </c>
      <c r="N5" s="8" t="s">
        <v>115</v>
      </c>
      <c r="O5" s="8" t="s">
        <v>116</v>
      </c>
    </row>
    <row r="6" spans="1:15" s="102" customFormat="1" ht="9.75" hidden="1" customHeight="1" x14ac:dyDescent="0.2">
      <c r="A6" s="34"/>
      <c r="B6" s="161"/>
      <c r="C6" s="161"/>
      <c r="D6" s="161"/>
      <c r="G6" s="162"/>
      <c r="I6" s="34"/>
    </row>
    <row r="7" spans="1:15" s="111" customFormat="1" ht="9.75" hidden="1" customHeight="1" x14ac:dyDescent="0.2">
      <c r="A7" s="85">
        <v>2012</v>
      </c>
      <c r="B7" s="163">
        <f t="shared" ref="B7:G7" si="0">SUM(B8,B13,B17)</f>
        <v>15563.094515999996</v>
      </c>
      <c r="C7" s="163">
        <f t="shared" si="0"/>
        <v>16841.319557999999</v>
      </c>
      <c r="D7" s="163">
        <f t="shared" si="0"/>
        <v>22280.839636000004</v>
      </c>
      <c r="E7" s="163">
        <f t="shared" si="0"/>
        <v>20186.937424000003</v>
      </c>
      <c r="F7" s="163">
        <f t="shared" si="0"/>
        <v>25872.201394000011</v>
      </c>
      <c r="G7" s="163">
        <f t="shared" si="0"/>
        <v>23916.625514999992</v>
      </c>
      <c r="I7" s="85">
        <v>2012</v>
      </c>
      <c r="J7" s="163">
        <f t="shared" ref="J7:O7" si="1">SUM(J8,J13,J17)</f>
        <v>29428.934472999987</v>
      </c>
      <c r="K7" s="163">
        <f t="shared" si="1"/>
        <v>33146.270044999997</v>
      </c>
      <c r="L7" s="163">
        <f t="shared" si="1"/>
        <v>32037.416466999999</v>
      </c>
      <c r="M7" s="163">
        <f t="shared" si="1"/>
        <v>38817.228732999989</v>
      </c>
      <c r="N7" s="163">
        <f t="shared" si="1"/>
        <v>33972.906944999995</v>
      </c>
      <c r="O7" s="163">
        <f t="shared" si="1"/>
        <v>30718.213477000001</v>
      </c>
    </row>
    <row r="8" spans="1:15" s="111" customFormat="1" ht="9.75" hidden="1" customHeight="1" x14ac:dyDescent="0.25">
      <c r="A8" s="164" t="s">
        <v>60</v>
      </c>
      <c r="B8" s="163">
        <f t="shared" ref="B8:G8" si="2">SUM(B9:B12)</f>
        <v>2583.1182479999998</v>
      </c>
      <c r="C8" s="163">
        <f t="shared" si="2"/>
        <v>3256.9258559999998</v>
      </c>
      <c r="D8" s="163">
        <f t="shared" si="2"/>
        <v>3786.0850639999999</v>
      </c>
      <c r="E8" s="163">
        <f t="shared" si="2"/>
        <v>2879.2174509999991</v>
      </c>
      <c r="F8" s="163">
        <f t="shared" si="2"/>
        <v>2606.6784889999994</v>
      </c>
      <c r="G8" s="163">
        <f t="shared" si="2"/>
        <v>2851.8391419999998</v>
      </c>
      <c r="I8" s="164" t="s">
        <v>60</v>
      </c>
      <c r="J8" s="163">
        <f t="shared" ref="J8:O8" si="3">SUM(J9:J12)</f>
        <v>3686.3275550000003</v>
      </c>
      <c r="K8" s="163">
        <f t="shared" si="3"/>
        <v>6563.0086439999995</v>
      </c>
      <c r="L8" s="163">
        <f t="shared" si="3"/>
        <v>7519.1413400000001</v>
      </c>
      <c r="M8" s="163">
        <f t="shared" si="3"/>
        <v>7517.2892559999991</v>
      </c>
      <c r="N8" s="163">
        <f t="shared" si="3"/>
        <v>7835.580232999997</v>
      </c>
      <c r="O8" s="163">
        <f t="shared" si="3"/>
        <v>12016.993771999998</v>
      </c>
    </row>
    <row r="9" spans="1:15" s="111" customFormat="1" ht="9.75" hidden="1" customHeight="1" x14ac:dyDescent="0.2">
      <c r="A9" s="165" t="s">
        <v>61</v>
      </c>
      <c r="B9" s="166">
        <v>2178.0218150000001</v>
      </c>
      <c r="C9" s="167">
        <v>3186.7142949999998</v>
      </c>
      <c r="D9" s="167">
        <v>3324.3377179999998</v>
      </c>
      <c r="E9" s="167">
        <v>2576.3639399999993</v>
      </c>
      <c r="F9" s="167">
        <v>2173.5186799999997</v>
      </c>
      <c r="G9" s="167">
        <v>2836.9396699999998</v>
      </c>
      <c r="I9" s="165" t="s">
        <v>61</v>
      </c>
      <c r="J9" s="167">
        <v>3376.1748689999999</v>
      </c>
      <c r="K9" s="167">
        <v>6318.886598</v>
      </c>
      <c r="L9" s="167">
        <v>7150.4634459999997</v>
      </c>
      <c r="M9" s="167">
        <v>7060.5252859999991</v>
      </c>
      <c r="N9" s="167">
        <v>7052.332505999997</v>
      </c>
      <c r="O9" s="167">
        <v>11231.596616999999</v>
      </c>
    </row>
    <row r="10" spans="1:15" s="111" customFormat="1" ht="9.75" hidden="1" customHeight="1" x14ac:dyDescent="0.2">
      <c r="A10" s="165" t="s">
        <v>69</v>
      </c>
      <c r="B10" s="166">
        <v>162.10088000000002</v>
      </c>
      <c r="C10" s="124" t="s">
        <v>57</v>
      </c>
      <c r="D10" s="167">
        <v>230.50869799999998</v>
      </c>
      <c r="E10" s="167">
        <v>193.41381099999998</v>
      </c>
      <c r="F10" s="167">
        <v>161.04189</v>
      </c>
      <c r="G10" s="124" t="s">
        <v>57</v>
      </c>
      <c r="I10" s="165" t="s">
        <v>69</v>
      </c>
      <c r="J10" s="167">
        <v>89.620200999999994</v>
      </c>
      <c r="K10" s="167">
        <v>57.234602999999993</v>
      </c>
      <c r="L10" s="167">
        <v>131.18825600000002</v>
      </c>
      <c r="M10" s="124" t="s">
        <v>57</v>
      </c>
      <c r="N10" s="167">
        <v>172.38586799999999</v>
      </c>
      <c r="O10" s="167">
        <v>45.495507000000003</v>
      </c>
    </row>
    <row r="11" spans="1:15" s="111" customFormat="1" ht="9.75" hidden="1" customHeight="1" x14ac:dyDescent="0.2">
      <c r="A11" s="165" t="s">
        <v>70</v>
      </c>
      <c r="B11" s="124" t="s">
        <v>57</v>
      </c>
      <c r="C11" s="124" t="s">
        <v>57</v>
      </c>
      <c r="D11" s="124" t="s">
        <v>57</v>
      </c>
      <c r="E11" s="167">
        <v>9.5412279999999985</v>
      </c>
      <c r="F11" s="124" t="s">
        <v>57</v>
      </c>
      <c r="G11" s="124" t="s">
        <v>57</v>
      </c>
      <c r="I11" s="165" t="s">
        <v>70</v>
      </c>
      <c r="J11" s="124" t="s">
        <v>57</v>
      </c>
      <c r="K11" s="124" t="s">
        <v>57</v>
      </c>
      <c r="L11" s="124" t="s">
        <v>57</v>
      </c>
      <c r="M11" s="124" t="s">
        <v>57</v>
      </c>
      <c r="N11" s="124" t="s">
        <v>57</v>
      </c>
      <c r="O11" s="129">
        <v>0</v>
      </c>
    </row>
    <row r="12" spans="1:15" s="111" customFormat="1" ht="9.75" hidden="1" customHeight="1" x14ac:dyDescent="0.2">
      <c r="A12" s="165" t="s">
        <v>1</v>
      </c>
      <c r="B12" s="166">
        <v>242.99555299999997</v>
      </c>
      <c r="C12" s="167">
        <v>70.211561000000003</v>
      </c>
      <c r="D12" s="167">
        <v>231.23864799999996</v>
      </c>
      <c r="E12" s="167">
        <v>99.898472000000012</v>
      </c>
      <c r="F12" s="167">
        <v>272.11791899999997</v>
      </c>
      <c r="G12" s="167">
        <v>14.899471999999999</v>
      </c>
      <c r="I12" s="165" t="s">
        <v>1</v>
      </c>
      <c r="J12" s="167">
        <v>220.53248500000001</v>
      </c>
      <c r="K12" s="167">
        <v>186.88744299999999</v>
      </c>
      <c r="L12" s="167">
        <v>237.48963799999996</v>
      </c>
      <c r="M12" s="167">
        <v>456.76396999999997</v>
      </c>
      <c r="N12" s="167">
        <v>610.86185899999998</v>
      </c>
      <c r="O12" s="167">
        <v>739.90164799999991</v>
      </c>
    </row>
    <row r="13" spans="1:15" s="111" customFormat="1" ht="9.75" hidden="1" customHeight="1" x14ac:dyDescent="0.2">
      <c r="A13" s="168" t="s">
        <v>3</v>
      </c>
      <c r="B13" s="163">
        <f>SUM(B14:B16)</f>
        <v>12646.542384999997</v>
      </c>
      <c r="C13" s="163">
        <f t="shared" ref="C13:G13" si="4">SUM(C14:C16)</f>
        <v>13242.203334</v>
      </c>
      <c r="D13" s="163">
        <f t="shared" si="4"/>
        <v>16842.793888000004</v>
      </c>
      <c r="E13" s="163">
        <f t="shared" si="4"/>
        <v>16932.839424000002</v>
      </c>
      <c r="F13" s="163">
        <f t="shared" si="4"/>
        <v>22682.944809000011</v>
      </c>
      <c r="G13" s="163">
        <f t="shared" si="4"/>
        <v>20741.356360999991</v>
      </c>
      <c r="I13" s="168" t="s">
        <v>3</v>
      </c>
      <c r="J13" s="163">
        <f t="shared" ref="J13:N13" si="5">SUM(J14:J16)</f>
        <v>23786.797999999988</v>
      </c>
      <c r="K13" s="163">
        <f t="shared" si="5"/>
        <v>26190.830339999997</v>
      </c>
      <c r="L13" s="163">
        <f t="shared" si="5"/>
        <v>23575.287816999997</v>
      </c>
      <c r="M13" s="163">
        <f t="shared" si="5"/>
        <v>30750.362670999995</v>
      </c>
      <c r="N13" s="163">
        <f t="shared" si="5"/>
        <v>25316.744571999996</v>
      </c>
      <c r="O13" s="163">
        <f>SUM(O14:O16)</f>
        <v>17913.547345000003</v>
      </c>
    </row>
    <row r="14" spans="1:15" s="111" customFormat="1" ht="9.75" hidden="1" customHeight="1" x14ac:dyDescent="0.2">
      <c r="A14" s="165" t="s">
        <v>62</v>
      </c>
      <c r="B14" s="124" t="s">
        <v>57</v>
      </c>
      <c r="C14" s="167">
        <v>8.7381590000000013</v>
      </c>
      <c r="D14" s="124" t="s">
        <v>57</v>
      </c>
      <c r="E14" s="167">
        <v>3.5203440000000001</v>
      </c>
      <c r="F14" s="167">
        <v>2.9298150000000001</v>
      </c>
      <c r="G14" s="124" t="s">
        <v>57</v>
      </c>
      <c r="I14" s="165" t="s">
        <v>62</v>
      </c>
      <c r="J14" s="167">
        <v>4.2417160000000003</v>
      </c>
      <c r="K14" s="124" t="s">
        <v>57</v>
      </c>
      <c r="L14" s="124" t="s">
        <v>57</v>
      </c>
      <c r="M14" s="124" t="s">
        <v>57</v>
      </c>
      <c r="N14" s="124" t="s">
        <v>57</v>
      </c>
      <c r="O14" s="129">
        <v>0</v>
      </c>
    </row>
    <row r="15" spans="1:15" s="111" customFormat="1" ht="9.75" hidden="1" customHeight="1" x14ac:dyDescent="0.2">
      <c r="A15" s="165" t="s">
        <v>67</v>
      </c>
      <c r="B15" s="166">
        <v>3141.251651</v>
      </c>
      <c r="C15" s="167">
        <v>3052.5179030000004</v>
      </c>
      <c r="D15" s="167">
        <v>3898.1854900000008</v>
      </c>
      <c r="E15" s="167">
        <v>3766.9335490000003</v>
      </c>
      <c r="F15" s="167">
        <v>6719.9776980000006</v>
      </c>
      <c r="G15" s="167">
        <v>6923.386851000002</v>
      </c>
      <c r="I15" s="165" t="s">
        <v>67</v>
      </c>
      <c r="J15" s="167">
        <v>6228.884339000002</v>
      </c>
      <c r="K15" s="167">
        <v>7644.7513890000009</v>
      </c>
      <c r="L15" s="167">
        <v>5069.9312569999993</v>
      </c>
      <c r="M15" s="167">
        <v>5266.0628079999988</v>
      </c>
      <c r="N15" s="167">
        <v>4116.7781679999998</v>
      </c>
      <c r="O15" s="167">
        <v>2043.6938980000004</v>
      </c>
    </row>
    <row r="16" spans="1:15" s="111" customFormat="1" ht="9.75" hidden="1" customHeight="1" x14ac:dyDescent="0.2">
      <c r="A16" s="165" t="s">
        <v>63</v>
      </c>
      <c r="B16" s="166">
        <v>9505.2907339999965</v>
      </c>
      <c r="C16" s="167">
        <v>10180.947271999999</v>
      </c>
      <c r="D16" s="167">
        <v>12944.608398000002</v>
      </c>
      <c r="E16" s="167">
        <v>13162.385531000002</v>
      </c>
      <c r="F16" s="167">
        <v>15960.03729600001</v>
      </c>
      <c r="G16" s="167">
        <v>13817.96950999999</v>
      </c>
      <c r="I16" s="165" t="s">
        <v>63</v>
      </c>
      <c r="J16" s="167">
        <v>17553.671944999984</v>
      </c>
      <c r="K16" s="167">
        <v>18546.078950999996</v>
      </c>
      <c r="L16" s="167">
        <v>18505.356559999997</v>
      </c>
      <c r="M16" s="167">
        <v>25484.299862999997</v>
      </c>
      <c r="N16" s="167">
        <v>21199.966403999995</v>
      </c>
      <c r="O16" s="167">
        <v>15869.853447000001</v>
      </c>
    </row>
    <row r="17" spans="1:15" s="111" customFormat="1" ht="9.75" hidden="1" customHeight="1" x14ac:dyDescent="0.2">
      <c r="A17" s="168" t="s">
        <v>64</v>
      </c>
      <c r="B17" s="163">
        <f>SUM(B18:B21)</f>
        <v>333.43388299999998</v>
      </c>
      <c r="C17" s="163">
        <f t="shared" ref="C17:G17" si="6">SUM(C18:C21)</f>
        <v>342.19036799999992</v>
      </c>
      <c r="D17" s="163">
        <f t="shared" si="6"/>
        <v>1651.9606839999997</v>
      </c>
      <c r="E17" s="163">
        <f t="shared" si="6"/>
        <v>374.88054899999997</v>
      </c>
      <c r="F17" s="163">
        <f t="shared" si="6"/>
        <v>582.57809599999985</v>
      </c>
      <c r="G17" s="163">
        <f t="shared" si="6"/>
        <v>323.43001200000003</v>
      </c>
      <c r="I17" s="168" t="s">
        <v>64</v>
      </c>
      <c r="J17" s="163">
        <f t="shared" ref="J17:N17" si="7">SUM(J18:J21)</f>
        <v>1955.8089179999993</v>
      </c>
      <c r="K17" s="163">
        <f t="shared" si="7"/>
        <v>392.43106099999989</v>
      </c>
      <c r="L17" s="163">
        <f t="shared" si="7"/>
        <v>942.98730999999998</v>
      </c>
      <c r="M17" s="163">
        <f t="shared" si="7"/>
        <v>549.57680599999992</v>
      </c>
      <c r="N17" s="163">
        <f t="shared" si="7"/>
        <v>820.58213999999998</v>
      </c>
      <c r="O17" s="163">
        <f>SUM(O18:O21)</f>
        <v>787.67235999999991</v>
      </c>
    </row>
    <row r="18" spans="1:15" s="111" customFormat="1" ht="9.75" hidden="1" customHeight="1" x14ac:dyDescent="0.2">
      <c r="A18" s="165" t="s">
        <v>68</v>
      </c>
      <c r="B18" s="166">
        <v>3.2186539999999995</v>
      </c>
      <c r="C18" s="124" t="s">
        <v>57</v>
      </c>
      <c r="D18" s="167">
        <v>1.0745169999999997</v>
      </c>
      <c r="E18" s="167">
        <v>5.6951190000000009</v>
      </c>
      <c r="F18" s="167">
        <v>333.26393299999995</v>
      </c>
      <c r="G18" s="124" t="s">
        <v>57</v>
      </c>
      <c r="I18" s="165" t="s">
        <v>68</v>
      </c>
      <c r="J18" s="167">
        <v>1509.9506600000002</v>
      </c>
      <c r="K18" s="124" t="s">
        <v>57</v>
      </c>
      <c r="L18" s="167">
        <v>755.09245999999996</v>
      </c>
      <c r="M18" s="167">
        <v>220.85128399999999</v>
      </c>
      <c r="N18" s="167">
        <v>545.88416399999994</v>
      </c>
      <c r="O18" s="167">
        <v>536.36355000000003</v>
      </c>
    </row>
    <row r="19" spans="1:15" s="111" customFormat="1" ht="9.75" hidden="1" customHeight="1" x14ac:dyDescent="0.2">
      <c r="A19" s="165" t="s">
        <v>65</v>
      </c>
      <c r="B19" s="124" t="s">
        <v>57</v>
      </c>
      <c r="C19" s="167">
        <v>55.786449999999995</v>
      </c>
      <c r="D19" s="167">
        <v>1379.5913109999997</v>
      </c>
      <c r="E19" s="167">
        <v>100.60642999999999</v>
      </c>
      <c r="F19" s="167">
        <v>15.667432000000002</v>
      </c>
      <c r="G19" s="167">
        <v>9.7959999999999976</v>
      </c>
      <c r="I19" s="165" t="s">
        <v>65</v>
      </c>
      <c r="J19" s="124" t="s">
        <v>57</v>
      </c>
      <c r="K19" s="124" t="s">
        <v>57</v>
      </c>
      <c r="L19" s="124" t="s">
        <v>57</v>
      </c>
      <c r="M19" s="124" t="s">
        <v>57</v>
      </c>
      <c r="N19" s="124" t="s">
        <v>57</v>
      </c>
      <c r="O19" s="129">
        <v>0</v>
      </c>
    </row>
    <row r="20" spans="1:15" s="111" customFormat="1" ht="9.75" hidden="1" customHeight="1" x14ac:dyDescent="0.2">
      <c r="A20" s="165" t="s">
        <v>2</v>
      </c>
      <c r="B20" s="166">
        <v>3.9088289999999999</v>
      </c>
      <c r="C20" s="124" t="s">
        <v>57</v>
      </c>
      <c r="D20" s="124" t="s">
        <v>57</v>
      </c>
      <c r="E20" s="124" t="s">
        <v>57</v>
      </c>
      <c r="F20" s="167">
        <v>0.26579100000000005</v>
      </c>
      <c r="G20" s="124" t="s">
        <v>57</v>
      </c>
      <c r="I20" s="165" t="s">
        <v>2</v>
      </c>
      <c r="J20" s="124" t="s">
        <v>57</v>
      </c>
      <c r="K20" s="124" t="s">
        <v>57</v>
      </c>
      <c r="L20" s="124" t="s">
        <v>57</v>
      </c>
      <c r="M20" s="124" t="s">
        <v>57</v>
      </c>
      <c r="N20" s="124" t="s">
        <v>57</v>
      </c>
      <c r="O20" s="129">
        <v>0</v>
      </c>
    </row>
    <row r="21" spans="1:15" s="89" customFormat="1" ht="9.75" hidden="1" customHeight="1" x14ac:dyDescent="0.25">
      <c r="A21" s="165" t="s">
        <v>66</v>
      </c>
      <c r="B21" s="166">
        <v>326.3064</v>
      </c>
      <c r="C21" s="167">
        <v>286.40391799999992</v>
      </c>
      <c r="D21" s="167">
        <v>271.29485600000004</v>
      </c>
      <c r="E21" s="167">
        <v>268.57900000000001</v>
      </c>
      <c r="F21" s="167">
        <v>233.38093999999992</v>
      </c>
      <c r="G21" s="167">
        <v>313.63401200000004</v>
      </c>
      <c r="I21" s="165" t="s">
        <v>66</v>
      </c>
      <c r="J21" s="167">
        <v>445.85825799999918</v>
      </c>
      <c r="K21" s="167">
        <v>392.43106099999989</v>
      </c>
      <c r="L21" s="167">
        <v>187.89485000000002</v>
      </c>
      <c r="M21" s="167">
        <v>328.7255219999999</v>
      </c>
      <c r="N21" s="167">
        <v>274.69797600000004</v>
      </c>
      <c r="O21" s="167">
        <v>251.30880999999985</v>
      </c>
    </row>
    <row r="22" spans="1:15" s="89" customFormat="1" ht="5.0999999999999996" customHeight="1" x14ac:dyDescent="0.25">
      <c r="A22" s="44"/>
      <c r="B22" s="167"/>
      <c r="C22" s="167"/>
      <c r="D22" s="167"/>
      <c r="E22" s="167"/>
      <c r="F22" s="167"/>
      <c r="G22" s="167"/>
      <c r="I22" s="44"/>
      <c r="J22" s="167"/>
      <c r="K22" s="167"/>
      <c r="L22" s="167"/>
      <c r="M22" s="167"/>
      <c r="N22" s="167"/>
      <c r="O22" s="167"/>
    </row>
    <row r="23" spans="1:15" ht="14.1" customHeight="1" x14ac:dyDescent="0.15">
      <c r="A23" s="226" t="s">
        <v>348</v>
      </c>
      <c r="B23" s="271" t="s">
        <v>105</v>
      </c>
      <c r="C23" s="270" t="s">
        <v>106</v>
      </c>
      <c r="D23" s="270" t="s">
        <v>107</v>
      </c>
      <c r="E23" s="270" t="s">
        <v>108</v>
      </c>
      <c r="F23" s="270" t="s">
        <v>109</v>
      </c>
      <c r="G23" s="270" t="s">
        <v>110</v>
      </c>
      <c r="I23" s="226" t="s">
        <v>348</v>
      </c>
      <c r="J23" s="271" t="s">
        <v>111</v>
      </c>
      <c r="K23" s="270" t="s">
        <v>112</v>
      </c>
      <c r="L23" s="270" t="s">
        <v>113</v>
      </c>
      <c r="M23" s="270" t="s">
        <v>114</v>
      </c>
      <c r="N23" s="270" t="s">
        <v>115</v>
      </c>
      <c r="O23" s="270" t="s">
        <v>116</v>
      </c>
    </row>
    <row r="24" spans="1:15" s="89" customFormat="1" ht="14.25" hidden="1" customHeight="1" x14ac:dyDescent="0.25">
      <c r="A24" s="165"/>
      <c r="B24" s="167"/>
      <c r="C24" s="167"/>
      <c r="D24" s="167"/>
      <c r="E24" s="167"/>
      <c r="F24" s="167"/>
      <c r="G24" s="167"/>
      <c r="I24" s="165"/>
      <c r="J24" s="167"/>
      <c r="K24" s="167"/>
      <c r="L24" s="167"/>
      <c r="M24" s="167"/>
      <c r="N24" s="167"/>
      <c r="O24" s="167"/>
    </row>
    <row r="25" spans="1:15" s="111" customFormat="1" ht="14.25" hidden="1" customHeight="1" x14ac:dyDescent="0.25">
      <c r="A25" s="169">
        <v>2013</v>
      </c>
      <c r="B25" s="163">
        <f t="shared" ref="B25:G25" si="8">SUM(B26,B31,B35)</f>
        <v>32964.106586000002</v>
      </c>
      <c r="C25" s="163">
        <f t="shared" si="8"/>
        <v>22588.617257000009</v>
      </c>
      <c r="D25" s="163">
        <f t="shared" si="8"/>
        <v>28738.508678000017</v>
      </c>
      <c r="E25" s="163">
        <f t="shared" si="8"/>
        <v>33695.722536999987</v>
      </c>
      <c r="F25" s="163">
        <f t="shared" si="8"/>
        <v>31160.219241000003</v>
      </c>
      <c r="G25" s="163">
        <f t="shared" si="8"/>
        <v>30674.088513000006</v>
      </c>
      <c r="I25" s="169">
        <v>2013</v>
      </c>
      <c r="J25" s="163">
        <f t="shared" ref="J25:O25" si="9">SUM(J26,J31,J35)</f>
        <v>36073.687461999987</v>
      </c>
      <c r="K25" s="163">
        <f t="shared" si="9"/>
        <v>30904.770179000003</v>
      </c>
      <c r="L25" s="163">
        <f t="shared" si="9"/>
        <v>33083.915824999996</v>
      </c>
      <c r="M25" s="163">
        <f t="shared" si="9"/>
        <v>31739.54038799999</v>
      </c>
      <c r="N25" s="163">
        <f t="shared" si="9"/>
        <v>31469.785013000015</v>
      </c>
      <c r="O25" s="163">
        <f t="shared" si="9"/>
        <v>28874.346765000013</v>
      </c>
    </row>
    <row r="26" spans="1:15" s="111" customFormat="1" ht="14.25" hidden="1" customHeight="1" x14ac:dyDescent="0.25">
      <c r="A26" s="164" t="s">
        <v>60</v>
      </c>
      <c r="B26" s="163">
        <f t="shared" ref="B26:G26" si="10">SUM(B27:B30)</f>
        <v>11987.941728</v>
      </c>
      <c r="C26" s="163">
        <f t="shared" si="10"/>
        <v>8489.7392670000027</v>
      </c>
      <c r="D26" s="163">
        <f t="shared" si="10"/>
        <v>6731.7594660000022</v>
      </c>
      <c r="E26" s="163">
        <f t="shared" si="10"/>
        <v>10048.550389999999</v>
      </c>
      <c r="F26" s="163">
        <f t="shared" si="10"/>
        <v>11292.446851000001</v>
      </c>
      <c r="G26" s="163">
        <f t="shared" si="10"/>
        <v>11943.705975999996</v>
      </c>
      <c r="I26" s="164" t="s">
        <v>60</v>
      </c>
      <c r="J26" s="163">
        <f t="shared" ref="J26:O26" si="11">SUM(J27:J30)</f>
        <v>15824.250371999997</v>
      </c>
      <c r="K26" s="163">
        <f t="shared" si="11"/>
        <v>13056.266612999998</v>
      </c>
      <c r="L26" s="163">
        <f t="shared" si="11"/>
        <v>12469.242667000002</v>
      </c>
      <c r="M26" s="163">
        <f t="shared" si="11"/>
        <v>8853.7893060000006</v>
      </c>
      <c r="N26" s="163">
        <f t="shared" si="11"/>
        <v>12243.406647000007</v>
      </c>
      <c r="O26" s="163">
        <f t="shared" si="11"/>
        <v>10639.262703000004</v>
      </c>
    </row>
    <row r="27" spans="1:15" s="111" customFormat="1" ht="14.25" hidden="1" customHeight="1" x14ac:dyDescent="0.2">
      <c r="A27" s="170" t="s">
        <v>184</v>
      </c>
      <c r="B27" s="166">
        <v>11254.190245999998</v>
      </c>
      <c r="C27" s="167">
        <v>8261.3757280000027</v>
      </c>
      <c r="D27" s="167">
        <v>6163.4606780000022</v>
      </c>
      <c r="E27" s="167">
        <v>9563.9591739999996</v>
      </c>
      <c r="F27" s="167">
        <v>10891.044407000001</v>
      </c>
      <c r="G27" s="167">
        <v>11501.659013999995</v>
      </c>
      <c r="I27" s="170" t="s">
        <v>184</v>
      </c>
      <c r="J27" s="167">
        <v>15084.176416999997</v>
      </c>
      <c r="K27" s="167">
        <v>12335.766852999997</v>
      </c>
      <c r="L27" s="167">
        <v>11776.651306000003</v>
      </c>
      <c r="M27" s="167">
        <v>8364.8459940000012</v>
      </c>
      <c r="N27" s="167">
        <v>11826.491891000007</v>
      </c>
      <c r="O27" s="167">
        <v>10479.627285000004</v>
      </c>
    </row>
    <row r="28" spans="1:15" s="111" customFormat="1" ht="14.25" hidden="1" customHeight="1" x14ac:dyDescent="0.2">
      <c r="A28" s="170" t="s">
        <v>186</v>
      </c>
      <c r="B28" s="166">
        <v>259.99674099999999</v>
      </c>
      <c r="C28" s="129">
        <v>0</v>
      </c>
      <c r="D28" s="167">
        <v>161.51817099999997</v>
      </c>
      <c r="E28" s="167">
        <v>10.660860000000001</v>
      </c>
      <c r="F28" s="167">
        <v>227.355908</v>
      </c>
      <c r="G28" s="167">
        <v>243.88714999999996</v>
      </c>
      <c r="I28" s="170" t="s">
        <v>186</v>
      </c>
      <c r="J28" s="167">
        <v>144.88345899999996</v>
      </c>
      <c r="K28" s="167">
        <v>260.40735699999999</v>
      </c>
      <c r="L28" s="167">
        <v>155.47555000000003</v>
      </c>
      <c r="M28" s="167">
        <v>108.77401</v>
      </c>
      <c r="N28" s="129">
        <v>0</v>
      </c>
      <c r="O28" s="129">
        <v>0</v>
      </c>
    </row>
    <row r="29" spans="1:15" s="111" customFormat="1" ht="14.25" hidden="1" customHeight="1" x14ac:dyDescent="0.2">
      <c r="A29" s="170" t="s">
        <v>185</v>
      </c>
      <c r="B29" s="129">
        <v>0</v>
      </c>
      <c r="C29" s="129">
        <v>0</v>
      </c>
      <c r="D29" s="129">
        <v>0</v>
      </c>
      <c r="E29" s="167">
        <v>16.48</v>
      </c>
      <c r="F29" s="167">
        <v>1.0372460000000001</v>
      </c>
      <c r="G29" s="129">
        <v>0</v>
      </c>
      <c r="I29" s="170" t="s">
        <v>185</v>
      </c>
      <c r="J29" s="129">
        <v>0</v>
      </c>
      <c r="K29" s="129">
        <v>0</v>
      </c>
      <c r="L29" s="129">
        <v>0</v>
      </c>
      <c r="M29" s="129">
        <v>0</v>
      </c>
      <c r="N29" s="167">
        <v>11.808984999999998</v>
      </c>
      <c r="O29" s="129">
        <v>0</v>
      </c>
    </row>
    <row r="30" spans="1:15" s="111" customFormat="1" ht="14.25" hidden="1" customHeight="1" x14ac:dyDescent="0.2">
      <c r="A30" s="170" t="s">
        <v>29</v>
      </c>
      <c r="B30" s="166">
        <v>473.75474100000014</v>
      </c>
      <c r="C30" s="167">
        <v>228.36353899999989</v>
      </c>
      <c r="D30" s="167">
        <v>406.78061700000018</v>
      </c>
      <c r="E30" s="167">
        <v>457.45035600000011</v>
      </c>
      <c r="F30" s="167">
        <v>173.00928999999991</v>
      </c>
      <c r="G30" s="167">
        <v>198.15981200000002</v>
      </c>
      <c r="I30" s="170" t="s">
        <v>29</v>
      </c>
      <c r="J30" s="167">
        <v>595.19049599999994</v>
      </c>
      <c r="K30" s="167">
        <v>460.09240299999971</v>
      </c>
      <c r="L30" s="167">
        <v>537.11581100000012</v>
      </c>
      <c r="M30" s="167">
        <v>380.16930199999985</v>
      </c>
      <c r="N30" s="167">
        <v>405.10577099999989</v>
      </c>
      <c r="O30" s="167">
        <v>159.63541800000004</v>
      </c>
    </row>
    <row r="31" spans="1:15" s="111" customFormat="1" ht="14.25" hidden="1" customHeight="1" x14ac:dyDescent="0.2">
      <c r="A31" s="168" t="s">
        <v>3</v>
      </c>
      <c r="B31" s="163">
        <f>SUM(B32:B34)</f>
        <v>20573.059192000001</v>
      </c>
      <c r="C31" s="163">
        <f t="shared" ref="C31:G31" si="12">SUM(C32:C34)</f>
        <v>13697.109169000003</v>
      </c>
      <c r="D31" s="163">
        <f t="shared" si="12"/>
        <v>21275.821299000014</v>
      </c>
      <c r="E31" s="163">
        <f t="shared" si="12"/>
        <v>22509.517101999991</v>
      </c>
      <c r="F31" s="163">
        <f t="shared" si="12"/>
        <v>18851.828990000002</v>
      </c>
      <c r="G31" s="163">
        <f t="shared" si="12"/>
        <v>18176.066802000012</v>
      </c>
      <c r="I31" s="168" t="s">
        <v>3</v>
      </c>
      <c r="J31" s="163">
        <f t="shared" ref="J31:O31" si="13">SUM(J32:J34)</f>
        <v>19717.714824999995</v>
      </c>
      <c r="K31" s="163">
        <f t="shared" si="13"/>
        <v>17139.158582000007</v>
      </c>
      <c r="L31" s="163">
        <f t="shared" si="13"/>
        <v>19993.104142999993</v>
      </c>
      <c r="M31" s="163">
        <f t="shared" si="13"/>
        <v>22428.235854999992</v>
      </c>
      <c r="N31" s="163">
        <f t="shared" si="13"/>
        <v>18865.556313000008</v>
      </c>
      <c r="O31" s="163">
        <f t="shared" si="13"/>
        <v>17854.978071000009</v>
      </c>
    </row>
    <row r="32" spans="1:15" s="111" customFormat="1" ht="14.25" hidden="1" customHeight="1" x14ac:dyDescent="0.2">
      <c r="A32" s="170" t="s">
        <v>187</v>
      </c>
      <c r="B32" s="129">
        <v>0</v>
      </c>
      <c r="C32" s="129">
        <v>0</v>
      </c>
      <c r="D32" s="129">
        <v>0</v>
      </c>
      <c r="E32" s="167">
        <v>115.32850000000002</v>
      </c>
      <c r="F32" s="129">
        <v>0</v>
      </c>
      <c r="G32" s="129">
        <v>0</v>
      </c>
      <c r="I32" s="170" t="s">
        <v>187</v>
      </c>
      <c r="J32" s="129">
        <v>0</v>
      </c>
      <c r="K32" s="129">
        <v>0</v>
      </c>
      <c r="L32" s="167">
        <v>6.9473059999999993</v>
      </c>
      <c r="M32" s="167">
        <v>26.045919999999999</v>
      </c>
      <c r="N32" s="129">
        <v>0</v>
      </c>
      <c r="O32" s="129">
        <v>0</v>
      </c>
    </row>
    <row r="33" spans="1:15" s="111" customFormat="1" ht="14.25" hidden="1" customHeight="1" x14ac:dyDescent="0.2">
      <c r="A33" s="170" t="s">
        <v>188</v>
      </c>
      <c r="B33" s="166">
        <v>13676.771917</v>
      </c>
      <c r="C33" s="167">
        <v>6222.2347650000038</v>
      </c>
      <c r="D33" s="167">
        <v>15840.655930000012</v>
      </c>
      <c r="E33" s="167">
        <v>16257.134781999994</v>
      </c>
      <c r="F33" s="167">
        <v>14608.391577000002</v>
      </c>
      <c r="G33" s="167">
        <v>14890.674775000012</v>
      </c>
      <c r="I33" s="170" t="s">
        <v>188</v>
      </c>
      <c r="J33" s="167">
        <v>16520.087634999996</v>
      </c>
      <c r="K33" s="167">
        <v>14104.545512000006</v>
      </c>
      <c r="L33" s="167">
        <v>15455.736760999996</v>
      </c>
      <c r="M33" s="167">
        <v>17484.259863999992</v>
      </c>
      <c r="N33" s="167">
        <v>14614.757453000009</v>
      </c>
      <c r="O33" s="167">
        <v>13660.679978000007</v>
      </c>
    </row>
    <row r="34" spans="1:15" s="111" customFormat="1" ht="14.25" hidden="1" customHeight="1" x14ac:dyDescent="0.2">
      <c r="A34" s="170" t="s">
        <v>189</v>
      </c>
      <c r="B34" s="166">
        <v>6896.2872750000006</v>
      </c>
      <c r="C34" s="167">
        <v>7474.8744040000001</v>
      </c>
      <c r="D34" s="167">
        <v>5435.1653690000021</v>
      </c>
      <c r="E34" s="167">
        <v>6137.0538199999983</v>
      </c>
      <c r="F34" s="167">
        <v>4243.4374129999987</v>
      </c>
      <c r="G34" s="167">
        <v>3285.392026999999</v>
      </c>
      <c r="I34" s="170" t="s">
        <v>189</v>
      </c>
      <c r="J34" s="167">
        <v>3197.6271899999988</v>
      </c>
      <c r="K34" s="167">
        <v>3034.6130700000012</v>
      </c>
      <c r="L34" s="167">
        <v>4530.4200759999976</v>
      </c>
      <c r="M34" s="167">
        <v>4917.9300709999998</v>
      </c>
      <c r="N34" s="167">
        <v>4250.7988599999971</v>
      </c>
      <c r="O34" s="167">
        <v>4194.2980930000022</v>
      </c>
    </row>
    <row r="35" spans="1:15" s="111" customFormat="1" ht="14.25" hidden="1" customHeight="1" x14ac:dyDescent="0.2">
      <c r="A35" s="168" t="s">
        <v>64</v>
      </c>
      <c r="B35" s="163">
        <f>SUM(B36:B39)</f>
        <v>403.10566600000016</v>
      </c>
      <c r="C35" s="163">
        <f t="shared" ref="C35:G35" si="14">SUM(C36:C39)</f>
        <v>401.76882100000012</v>
      </c>
      <c r="D35" s="163">
        <f t="shared" si="14"/>
        <v>730.92791299999976</v>
      </c>
      <c r="E35" s="163">
        <f t="shared" si="14"/>
        <v>1137.655045</v>
      </c>
      <c r="F35" s="163">
        <f t="shared" si="14"/>
        <v>1015.9433999999999</v>
      </c>
      <c r="G35" s="163">
        <f t="shared" si="14"/>
        <v>554.31573500000002</v>
      </c>
      <c r="I35" s="168" t="s">
        <v>64</v>
      </c>
      <c r="J35" s="163">
        <f t="shared" ref="J35:O35" si="15">SUM(J36:J39)</f>
        <v>531.72226499999965</v>
      </c>
      <c r="K35" s="163">
        <f t="shared" si="15"/>
        <v>709.34498400000041</v>
      </c>
      <c r="L35" s="163">
        <f t="shared" si="15"/>
        <v>621.56901499999969</v>
      </c>
      <c r="M35" s="163">
        <f t="shared" si="15"/>
        <v>457.51522700000027</v>
      </c>
      <c r="N35" s="163">
        <f t="shared" si="15"/>
        <v>360.82205300000004</v>
      </c>
      <c r="O35" s="163">
        <f t="shared" si="15"/>
        <v>380.10599100000002</v>
      </c>
    </row>
    <row r="36" spans="1:15" s="111" customFormat="1" ht="14.25" hidden="1" customHeight="1" x14ac:dyDescent="0.2">
      <c r="A36" s="170" t="s">
        <v>190</v>
      </c>
      <c r="B36" s="166">
        <v>133.29</v>
      </c>
      <c r="C36" s="167">
        <v>40.4101</v>
      </c>
      <c r="D36" s="167">
        <v>256.93700999999999</v>
      </c>
      <c r="E36" s="167">
        <v>747.20066400000007</v>
      </c>
      <c r="F36" s="167">
        <v>443.59975399999996</v>
      </c>
      <c r="G36" s="167">
        <v>49.850556000000005</v>
      </c>
      <c r="I36" s="170" t="s">
        <v>190</v>
      </c>
      <c r="J36" s="167">
        <v>88.875</v>
      </c>
      <c r="K36" s="167">
        <v>244.22619</v>
      </c>
      <c r="L36" s="167">
        <v>184.19229999999999</v>
      </c>
      <c r="M36" s="167">
        <v>97.298249999999982</v>
      </c>
      <c r="N36" s="167">
        <v>58.480925999999997</v>
      </c>
      <c r="O36" s="167">
        <v>61.689364999999988</v>
      </c>
    </row>
    <row r="37" spans="1:15" s="111" customFormat="1" ht="14.25" hidden="1" customHeight="1" x14ac:dyDescent="0.2">
      <c r="A37" s="170" t="s">
        <v>192</v>
      </c>
      <c r="B37" s="129">
        <v>0</v>
      </c>
      <c r="C37" s="129">
        <v>0</v>
      </c>
      <c r="D37" s="167">
        <v>63.111914000000006</v>
      </c>
      <c r="E37" s="167">
        <v>87.485761000000011</v>
      </c>
      <c r="F37" s="167">
        <v>33.697705999999997</v>
      </c>
      <c r="G37" s="129">
        <v>0</v>
      </c>
      <c r="I37" s="170" t="s">
        <v>192</v>
      </c>
      <c r="J37" s="129">
        <v>0</v>
      </c>
      <c r="K37" s="129">
        <v>0</v>
      </c>
      <c r="L37" s="129">
        <v>0</v>
      </c>
      <c r="M37" s="129">
        <v>0</v>
      </c>
      <c r="N37" s="129">
        <v>0</v>
      </c>
      <c r="O37" s="167">
        <v>0.70056900000000011</v>
      </c>
    </row>
    <row r="38" spans="1:15" s="111" customFormat="1" ht="14.25" hidden="1" customHeight="1" x14ac:dyDescent="0.2">
      <c r="A38" s="170" t="s">
        <v>191</v>
      </c>
      <c r="B38" s="129">
        <v>0</v>
      </c>
      <c r="C38" s="129">
        <v>0</v>
      </c>
      <c r="D38" s="167">
        <v>45.813762999999994</v>
      </c>
      <c r="E38" s="129">
        <v>0</v>
      </c>
      <c r="F38" s="129">
        <v>0</v>
      </c>
      <c r="G38" s="167">
        <v>2.1657870000000004</v>
      </c>
      <c r="I38" s="170" t="s">
        <v>191</v>
      </c>
      <c r="J38" s="129">
        <v>0</v>
      </c>
      <c r="K38" s="167">
        <v>0.41893600000000003</v>
      </c>
      <c r="L38" s="167">
        <v>4.6550780000000005</v>
      </c>
      <c r="M38" s="167">
        <v>12.726000000000001</v>
      </c>
      <c r="N38" s="129">
        <v>0</v>
      </c>
      <c r="O38" s="167">
        <v>0.26983999999999997</v>
      </c>
    </row>
    <row r="39" spans="1:15" s="89" customFormat="1" ht="14.25" hidden="1" customHeight="1" x14ac:dyDescent="0.25">
      <c r="A39" s="170" t="s">
        <v>193</v>
      </c>
      <c r="B39" s="166">
        <v>269.81566600000014</v>
      </c>
      <c r="C39" s="167">
        <v>361.35872100000012</v>
      </c>
      <c r="D39" s="167">
        <v>365.06522599999983</v>
      </c>
      <c r="E39" s="167">
        <v>302.96861999999999</v>
      </c>
      <c r="F39" s="167">
        <v>538.64594</v>
      </c>
      <c r="G39" s="167">
        <v>502.29939200000001</v>
      </c>
      <c r="I39" s="170" t="s">
        <v>193</v>
      </c>
      <c r="J39" s="167">
        <v>442.84726499999965</v>
      </c>
      <c r="K39" s="167">
        <v>464.6998580000004</v>
      </c>
      <c r="L39" s="167">
        <v>432.7216369999997</v>
      </c>
      <c r="M39" s="167">
        <v>347.49097700000027</v>
      </c>
      <c r="N39" s="167">
        <v>302.34112700000003</v>
      </c>
      <c r="O39" s="167">
        <v>317.44621700000005</v>
      </c>
    </row>
    <row r="40" spans="1:15" s="89" customFormat="1" ht="14.25" hidden="1" customHeight="1" x14ac:dyDescent="0.25">
      <c r="A40" s="170"/>
      <c r="B40" s="167"/>
      <c r="C40" s="167"/>
      <c r="D40" s="167"/>
      <c r="E40" s="167"/>
      <c r="F40" s="167"/>
      <c r="G40" s="167"/>
      <c r="I40" s="170"/>
      <c r="J40" s="167"/>
      <c r="K40" s="167"/>
      <c r="L40" s="167"/>
      <c r="M40" s="167"/>
      <c r="N40" s="167"/>
      <c r="O40" s="167"/>
    </row>
    <row r="41" spans="1:15" ht="14.25" hidden="1" customHeight="1" x14ac:dyDescent="0.25">
      <c r="A41" s="169">
        <v>2014</v>
      </c>
      <c r="B41" s="171">
        <f t="shared" ref="B41:C41" si="16">SUM(B42,B48,B52)</f>
        <v>31801.362113999978</v>
      </c>
      <c r="C41" s="171">
        <f t="shared" si="16"/>
        <v>33804.989468</v>
      </c>
      <c r="D41" s="171">
        <f>SUM(D42,D48,D52)</f>
        <v>24696.756287999993</v>
      </c>
      <c r="E41" s="171">
        <f t="shared" ref="E41:G41" si="17">SUM(E42,E48,E52)</f>
        <v>30609.784405999988</v>
      </c>
      <c r="F41" s="171">
        <f t="shared" si="17"/>
        <v>36179.708399999996</v>
      </c>
      <c r="G41" s="171">
        <f t="shared" si="17"/>
        <v>37822.837974000002</v>
      </c>
      <c r="I41" s="169">
        <v>2014</v>
      </c>
      <c r="J41" s="171">
        <f t="shared" ref="J41:O41" si="18">SUM(J42,J48,J52)</f>
        <v>37560.634545999994</v>
      </c>
      <c r="K41" s="171">
        <f t="shared" si="18"/>
        <v>29485.974944999994</v>
      </c>
      <c r="L41" s="171">
        <f t="shared" si="18"/>
        <v>28488.452357000002</v>
      </c>
      <c r="M41" s="171">
        <f t="shared" si="18"/>
        <v>23530.813407999995</v>
      </c>
      <c r="N41" s="171">
        <f t="shared" si="18"/>
        <v>25517.527921999997</v>
      </c>
      <c r="O41" s="171">
        <f t="shared" si="18"/>
        <v>21962.453799000003</v>
      </c>
    </row>
    <row r="42" spans="1:15" ht="14.25" hidden="1" customHeight="1" x14ac:dyDescent="0.25">
      <c r="A42" s="164" t="s">
        <v>60</v>
      </c>
      <c r="B42" s="171">
        <v>14009.652256999985</v>
      </c>
      <c r="C42" s="171">
        <v>10636.973909999995</v>
      </c>
      <c r="D42" s="171">
        <v>10453.724894999998</v>
      </c>
      <c r="E42" s="171">
        <v>12113.244871999988</v>
      </c>
      <c r="F42" s="171">
        <v>12204.627183999995</v>
      </c>
      <c r="G42" s="171">
        <v>13758.502803999994</v>
      </c>
      <c r="I42" s="164" t="s">
        <v>60</v>
      </c>
      <c r="J42" s="171">
        <v>13207.042686000001</v>
      </c>
      <c r="K42" s="171">
        <v>10858.411610999996</v>
      </c>
      <c r="L42" s="171">
        <v>9836.952679</v>
      </c>
      <c r="M42" s="171">
        <v>9488.3562199999942</v>
      </c>
      <c r="N42" s="171">
        <v>7594.6981669999986</v>
      </c>
      <c r="O42" s="171">
        <v>9296.3647149999997</v>
      </c>
    </row>
    <row r="43" spans="1:15" ht="14.25" hidden="1" customHeight="1" x14ac:dyDescent="0.15">
      <c r="A43" s="170" t="s">
        <v>184</v>
      </c>
      <c r="B43" s="167">
        <v>13471.536946999984</v>
      </c>
      <c r="C43" s="167">
        <v>9976.1257699999933</v>
      </c>
      <c r="D43" s="167">
        <v>9924.3680249999961</v>
      </c>
      <c r="E43" s="167">
        <v>11606.350945999988</v>
      </c>
      <c r="F43" s="167">
        <v>11886.055373999994</v>
      </c>
      <c r="G43" s="167">
        <v>13433.412687999993</v>
      </c>
      <c r="I43" s="170" t="s">
        <v>184</v>
      </c>
      <c r="J43" s="167">
        <v>12421.928912000001</v>
      </c>
      <c r="K43" s="167">
        <v>10215.453462999996</v>
      </c>
      <c r="L43" s="167">
        <v>8573.2440069999993</v>
      </c>
      <c r="M43" s="167">
        <v>6080.8151169999965</v>
      </c>
      <c r="N43" s="167">
        <v>7267.3374069999991</v>
      </c>
      <c r="O43" s="167">
        <v>8965.232935</v>
      </c>
    </row>
    <row r="44" spans="1:15" ht="14.25" hidden="1" customHeight="1" x14ac:dyDescent="0.15">
      <c r="A44" s="170" t="s">
        <v>186</v>
      </c>
      <c r="B44" s="167">
        <v>246.96909000000002</v>
      </c>
      <c r="C44" s="167">
        <v>248.52374000000003</v>
      </c>
      <c r="D44" s="167">
        <v>213.85497000000004</v>
      </c>
      <c r="E44" s="167">
        <v>128.90912599999999</v>
      </c>
      <c r="F44" s="167">
        <v>0</v>
      </c>
      <c r="G44" s="167">
        <v>20.550286000000003</v>
      </c>
      <c r="I44" s="170" t="s">
        <v>186</v>
      </c>
      <c r="J44" s="167">
        <v>264.00194400000004</v>
      </c>
      <c r="K44" s="167">
        <v>177.65172000000004</v>
      </c>
      <c r="L44" s="167">
        <v>238.34614000000008</v>
      </c>
      <c r="M44" s="167">
        <v>110.40614100000001</v>
      </c>
      <c r="N44" s="129">
        <v>0</v>
      </c>
      <c r="O44" s="129">
        <v>0</v>
      </c>
    </row>
    <row r="45" spans="1:15" ht="14.25" hidden="1" customHeight="1" x14ac:dyDescent="0.15">
      <c r="A45" s="170" t="s">
        <v>194</v>
      </c>
      <c r="B45" s="167">
        <v>5.2824999999999998</v>
      </c>
      <c r="C45" s="129">
        <v>0</v>
      </c>
      <c r="D45" s="129">
        <v>0</v>
      </c>
      <c r="E45" s="129">
        <v>0</v>
      </c>
      <c r="F45" s="129">
        <v>0</v>
      </c>
      <c r="G45" s="129">
        <v>0</v>
      </c>
      <c r="I45" s="170" t="s">
        <v>194</v>
      </c>
      <c r="J45" s="129">
        <v>0</v>
      </c>
      <c r="K45" s="129">
        <v>0</v>
      </c>
      <c r="L45" s="129">
        <v>0</v>
      </c>
      <c r="M45" s="129">
        <v>0</v>
      </c>
      <c r="N45" s="129">
        <v>0</v>
      </c>
      <c r="O45" s="129">
        <v>0</v>
      </c>
    </row>
    <row r="46" spans="1:15" ht="14.25" hidden="1" customHeight="1" x14ac:dyDescent="0.15">
      <c r="A46" s="170" t="s">
        <v>185</v>
      </c>
      <c r="B46" s="129">
        <v>0</v>
      </c>
      <c r="C46" s="129">
        <v>0</v>
      </c>
      <c r="D46" s="167">
        <v>5.234</v>
      </c>
      <c r="E46" s="129">
        <v>0</v>
      </c>
      <c r="F46" s="129">
        <v>0</v>
      </c>
      <c r="G46" s="129">
        <v>0</v>
      </c>
      <c r="I46" s="170" t="s">
        <v>185</v>
      </c>
      <c r="J46" s="129">
        <v>0</v>
      </c>
      <c r="K46" s="129">
        <v>0</v>
      </c>
      <c r="L46" s="167">
        <v>6.4729999999999999</v>
      </c>
      <c r="M46" s="167">
        <v>72.894880000000001</v>
      </c>
      <c r="N46" s="129">
        <v>0</v>
      </c>
      <c r="O46" s="167">
        <v>0.32036999999999999</v>
      </c>
    </row>
    <row r="47" spans="1:15" ht="14.25" hidden="1" customHeight="1" x14ac:dyDescent="0.15">
      <c r="A47" s="170" t="s">
        <v>29</v>
      </c>
      <c r="B47" s="167">
        <v>285.86371999999994</v>
      </c>
      <c r="C47" s="167">
        <v>412.32439999999997</v>
      </c>
      <c r="D47" s="167">
        <v>310.26790000000005</v>
      </c>
      <c r="E47" s="167">
        <v>377.98479999999995</v>
      </c>
      <c r="F47" s="167">
        <v>318.57180999999997</v>
      </c>
      <c r="G47" s="167">
        <v>304.53982999999994</v>
      </c>
      <c r="I47" s="170" t="s">
        <v>29</v>
      </c>
      <c r="J47" s="167">
        <v>521.11183000000005</v>
      </c>
      <c r="K47" s="167">
        <v>465.30642800000004</v>
      </c>
      <c r="L47" s="167">
        <v>1018.8895319999999</v>
      </c>
      <c r="M47" s="167">
        <v>3224.2400819999989</v>
      </c>
      <c r="N47" s="167">
        <v>327.36075999999997</v>
      </c>
      <c r="O47" s="167">
        <v>330.81140999999997</v>
      </c>
    </row>
    <row r="48" spans="1:15" ht="14.25" hidden="1" customHeight="1" x14ac:dyDescent="0.15">
      <c r="A48" s="168" t="s">
        <v>3</v>
      </c>
      <c r="B48" s="171">
        <v>17453.523036999995</v>
      </c>
      <c r="C48" s="171">
        <v>22774.961169000006</v>
      </c>
      <c r="D48" s="171">
        <v>13327.299503999999</v>
      </c>
      <c r="E48" s="171">
        <v>18299.089133999998</v>
      </c>
      <c r="F48" s="171">
        <v>23619.508666000002</v>
      </c>
      <c r="G48" s="171">
        <v>23820.43975300001</v>
      </c>
      <c r="I48" s="168" t="s">
        <v>3</v>
      </c>
      <c r="J48" s="171">
        <v>24063.034189999988</v>
      </c>
      <c r="K48" s="171">
        <v>17899.695943999999</v>
      </c>
      <c r="L48" s="171">
        <v>18262.479407999999</v>
      </c>
      <c r="M48" s="171">
        <v>8933.8656730000002</v>
      </c>
      <c r="N48" s="171">
        <v>17622.627484999997</v>
      </c>
      <c r="O48" s="171">
        <v>12231.697704</v>
      </c>
    </row>
    <row r="49" spans="1:15" ht="14.25" hidden="1" customHeight="1" x14ac:dyDescent="0.15">
      <c r="A49" s="170" t="s">
        <v>187</v>
      </c>
      <c r="B49" s="129">
        <v>0</v>
      </c>
      <c r="C49" s="129">
        <v>0</v>
      </c>
      <c r="D49" s="167">
        <v>69.552399999999992</v>
      </c>
      <c r="E49" s="167">
        <v>218.73520000000002</v>
      </c>
      <c r="F49" s="167">
        <v>157.74087999999998</v>
      </c>
      <c r="G49" s="167">
        <v>109.59511999999999</v>
      </c>
      <c r="I49" s="170" t="s">
        <v>187</v>
      </c>
      <c r="J49" s="167">
        <v>140.74200999999999</v>
      </c>
      <c r="K49" s="167">
        <v>154.20167999999998</v>
      </c>
      <c r="L49" s="167">
        <v>184.44920000000002</v>
      </c>
      <c r="M49" s="167">
        <v>140.11959999999996</v>
      </c>
      <c r="N49" s="167">
        <v>30.797360000000001</v>
      </c>
      <c r="O49" s="167">
        <v>2.4150800000000001</v>
      </c>
    </row>
    <row r="50" spans="1:15" ht="14.25" hidden="1" customHeight="1" x14ac:dyDescent="0.15">
      <c r="A50" s="170" t="s">
        <v>188</v>
      </c>
      <c r="B50" s="167">
        <v>14498.721194999996</v>
      </c>
      <c r="C50" s="167">
        <v>19626.871041000006</v>
      </c>
      <c r="D50" s="167">
        <v>10987.125448999999</v>
      </c>
      <c r="E50" s="167">
        <v>13494.971907000001</v>
      </c>
      <c r="F50" s="167">
        <v>19466.250384000003</v>
      </c>
      <c r="G50" s="167">
        <v>19811.482689000011</v>
      </c>
      <c r="I50" s="170" t="s">
        <v>188</v>
      </c>
      <c r="J50" s="167">
        <v>20568.123614999986</v>
      </c>
      <c r="K50" s="167">
        <v>15730.194516</v>
      </c>
      <c r="L50" s="167">
        <v>15676.394166</v>
      </c>
      <c r="M50" s="167">
        <v>4579.4292869999999</v>
      </c>
      <c r="N50" s="167">
        <v>14595.212859999998</v>
      </c>
      <c r="O50" s="167">
        <v>9982.6729299999988</v>
      </c>
    </row>
    <row r="51" spans="1:15" ht="14.25" hidden="1" customHeight="1" x14ac:dyDescent="0.15">
      <c r="A51" s="170" t="s">
        <v>189</v>
      </c>
      <c r="B51" s="167">
        <v>2954.8018420000003</v>
      </c>
      <c r="C51" s="167">
        <v>3148.0901280000003</v>
      </c>
      <c r="D51" s="167">
        <v>2270.6216549999999</v>
      </c>
      <c r="E51" s="167">
        <v>4585.3820269999978</v>
      </c>
      <c r="F51" s="167">
        <v>3995.5174019999999</v>
      </c>
      <c r="G51" s="167">
        <v>3899.3619439999989</v>
      </c>
      <c r="I51" s="170" t="s">
        <v>189</v>
      </c>
      <c r="J51" s="167">
        <v>3354.1685649999986</v>
      </c>
      <c r="K51" s="167">
        <v>2015.2997479999999</v>
      </c>
      <c r="L51" s="167">
        <v>2401.6360420000001</v>
      </c>
      <c r="M51" s="167">
        <v>4214.3167860000003</v>
      </c>
      <c r="N51" s="167">
        <v>2996.6172650000003</v>
      </c>
      <c r="O51" s="167">
        <v>2246.6096939999993</v>
      </c>
    </row>
    <row r="52" spans="1:15" ht="14.25" hidden="1" customHeight="1" x14ac:dyDescent="0.15">
      <c r="A52" s="168" t="s">
        <v>64</v>
      </c>
      <c r="B52" s="171">
        <v>338.18682000000024</v>
      </c>
      <c r="C52" s="171">
        <v>393.0543889999999</v>
      </c>
      <c r="D52" s="171">
        <v>915.73188900000014</v>
      </c>
      <c r="E52" s="171">
        <v>197.45040000000003</v>
      </c>
      <c r="F52" s="171">
        <v>355.57254999999998</v>
      </c>
      <c r="G52" s="171">
        <v>243.8954169999999</v>
      </c>
      <c r="I52" s="168" t="s">
        <v>64</v>
      </c>
      <c r="J52" s="171">
        <v>290.55766999999997</v>
      </c>
      <c r="K52" s="171">
        <v>727.86738999999989</v>
      </c>
      <c r="L52" s="171">
        <v>389.02027000000004</v>
      </c>
      <c r="M52" s="171">
        <v>5108.5915150000001</v>
      </c>
      <c r="N52" s="171">
        <v>300.20226999999994</v>
      </c>
      <c r="O52" s="171">
        <v>434.39138000000003</v>
      </c>
    </row>
    <row r="53" spans="1:15" ht="14.25" hidden="1" customHeight="1" x14ac:dyDescent="0.15">
      <c r="A53" s="170" t="s">
        <v>190</v>
      </c>
      <c r="B53" s="167">
        <v>80.033909999999992</v>
      </c>
      <c r="C53" s="167">
        <v>30.394050000000004</v>
      </c>
      <c r="D53" s="167">
        <v>181.23469</v>
      </c>
      <c r="E53" s="167">
        <v>44.5</v>
      </c>
      <c r="F53" s="167">
        <v>43.411000000000001</v>
      </c>
      <c r="G53" s="167">
        <v>52.017300000000006</v>
      </c>
      <c r="I53" s="170" t="s">
        <v>190</v>
      </c>
      <c r="J53" s="167">
        <v>12.45623</v>
      </c>
      <c r="K53" s="167">
        <v>450.754795</v>
      </c>
      <c r="L53" s="167">
        <v>311.79016999999999</v>
      </c>
      <c r="M53" s="167">
        <v>1843.2772799999996</v>
      </c>
      <c r="N53" s="167">
        <v>161.80104999999998</v>
      </c>
      <c r="O53" s="167">
        <v>5.3350299999999997</v>
      </c>
    </row>
    <row r="54" spans="1:15" ht="14.25" hidden="1" customHeight="1" x14ac:dyDescent="0.15">
      <c r="A54" s="170" t="s">
        <v>192</v>
      </c>
      <c r="B54" s="129">
        <v>0</v>
      </c>
      <c r="C54" s="129">
        <v>0</v>
      </c>
      <c r="D54" s="167">
        <v>531.95938999999998</v>
      </c>
      <c r="E54" s="167">
        <v>8.4796599999999991</v>
      </c>
      <c r="F54" s="167">
        <v>70.984570000000005</v>
      </c>
      <c r="G54" s="167">
        <v>39.408879999999996</v>
      </c>
      <c r="I54" s="170" t="s">
        <v>192</v>
      </c>
      <c r="J54" s="167">
        <v>135.62359000000004</v>
      </c>
      <c r="K54" s="167">
        <v>17.545205000000003</v>
      </c>
      <c r="L54" s="167">
        <v>13.532129999999999</v>
      </c>
      <c r="M54" s="167">
        <v>662.49768499999993</v>
      </c>
      <c r="N54" s="167">
        <v>27.688269999999999</v>
      </c>
      <c r="O54" s="167">
        <v>18.911339999999999</v>
      </c>
    </row>
    <row r="55" spans="1:15" ht="14.25" hidden="1" customHeight="1" x14ac:dyDescent="0.15">
      <c r="A55" s="170" t="s">
        <v>191</v>
      </c>
      <c r="B55" s="167">
        <v>2.0316099999999997</v>
      </c>
      <c r="C55" s="129">
        <v>0</v>
      </c>
      <c r="D55" s="129">
        <v>0</v>
      </c>
      <c r="E55" s="129">
        <v>0</v>
      </c>
      <c r="F55" s="167">
        <v>3.6914699999999998</v>
      </c>
      <c r="G55" s="129">
        <v>0</v>
      </c>
      <c r="I55" s="170" t="s">
        <v>191</v>
      </c>
      <c r="J55" s="129">
        <v>0</v>
      </c>
      <c r="K55" s="167">
        <v>0.17776</v>
      </c>
      <c r="L55" s="129">
        <v>0</v>
      </c>
      <c r="M55" s="167">
        <v>1.3975</v>
      </c>
      <c r="N55" s="129">
        <v>0</v>
      </c>
      <c r="O55" s="167">
        <v>2.5108699999999997</v>
      </c>
    </row>
    <row r="56" spans="1:15" ht="14.25" hidden="1" customHeight="1" x14ac:dyDescent="0.15">
      <c r="A56" s="170" t="s">
        <v>193</v>
      </c>
      <c r="B56" s="167">
        <v>256.12130000000025</v>
      </c>
      <c r="C56" s="167">
        <v>362.66033899999991</v>
      </c>
      <c r="D56" s="167">
        <v>202.53780899999998</v>
      </c>
      <c r="E56" s="167">
        <v>144.47074000000001</v>
      </c>
      <c r="F56" s="167">
        <v>237.48550999999998</v>
      </c>
      <c r="G56" s="167">
        <v>152.46923699999991</v>
      </c>
      <c r="I56" s="170" t="s">
        <v>193</v>
      </c>
      <c r="J56" s="167">
        <v>142.47784999999996</v>
      </c>
      <c r="K56" s="167">
        <v>259.3896299999999</v>
      </c>
      <c r="L56" s="167">
        <v>63.697969999999998</v>
      </c>
      <c r="M56" s="167">
        <v>2601.4190500000004</v>
      </c>
      <c r="N56" s="167">
        <v>110.71294999999999</v>
      </c>
      <c r="O56" s="167">
        <v>407.63414</v>
      </c>
    </row>
    <row r="57" spans="1:15" ht="14.25" hidden="1" customHeight="1" x14ac:dyDescent="0.15">
      <c r="A57" s="170"/>
      <c r="B57" s="167"/>
      <c r="C57" s="167"/>
      <c r="D57" s="167"/>
      <c r="E57" s="167"/>
      <c r="F57" s="167"/>
      <c r="G57" s="167"/>
      <c r="I57" s="170"/>
      <c r="J57" s="167"/>
      <c r="K57" s="167"/>
      <c r="L57" s="167"/>
      <c r="M57" s="167"/>
      <c r="N57" s="167"/>
      <c r="O57" s="167"/>
    </row>
    <row r="58" spans="1:15" ht="14.25" hidden="1" customHeight="1" x14ac:dyDescent="0.15">
      <c r="A58" s="58">
        <v>2015</v>
      </c>
      <c r="B58" s="171">
        <f t="shared" ref="B58:G58" si="19">+B59+B65+B69</f>
        <v>15677.310698000003</v>
      </c>
      <c r="C58" s="171">
        <f t="shared" si="19"/>
        <v>19710.120006000001</v>
      </c>
      <c r="D58" s="171">
        <f t="shared" si="19"/>
        <v>14098.085188999999</v>
      </c>
      <c r="E58" s="171">
        <f t="shared" si="19"/>
        <v>19583.785522999995</v>
      </c>
      <c r="F58" s="171">
        <f t="shared" si="19"/>
        <v>20224.602902999992</v>
      </c>
      <c r="G58" s="171">
        <f t="shared" si="19"/>
        <v>21762.129613000001</v>
      </c>
      <c r="I58" s="58">
        <v>2015</v>
      </c>
      <c r="J58" s="171">
        <f t="shared" ref="J58:O58" si="20">+J59+J65+J69</f>
        <v>23561.155676999999</v>
      </c>
      <c r="K58" s="171">
        <f t="shared" si="20"/>
        <v>25664.899718000001</v>
      </c>
      <c r="L58" s="171">
        <f t="shared" si="20"/>
        <v>28593.226566000001</v>
      </c>
      <c r="M58" s="171">
        <f t="shared" si="20"/>
        <v>23856.002155000009</v>
      </c>
      <c r="N58" s="171">
        <f t="shared" si="20"/>
        <v>22364.488563999996</v>
      </c>
      <c r="O58" s="171">
        <f t="shared" si="20"/>
        <v>23372.331542999993</v>
      </c>
    </row>
    <row r="59" spans="1:15" ht="14.25" hidden="1" customHeight="1" x14ac:dyDescent="0.25">
      <c r="A59" s="164" t="s">
        <v>60</v>
      </c>
      <c r="B59" s="171">
        <f t="shared" ref="B59:G59" si="21">SUM(B60:B64)</f>
        <v>5776.9939600000025</v>
      </c>
      <c r="C59" s="171">
        <f t="shared" si="21"/>
        <v>6514.3948899999996</v>
      </c>
      <c r="D59" s="171">
        <f t="shared" si="21"/>
        <v>5599.5600900000018</v>
      </c>
      <c r="E59" s="171">
        <f t="shared" si="21"/>
        <v>6707.2572399999999</v>
      </c>
      <c r="F59" s="171">
        <f t="shared" si="21"/>
        <v>7325.1172799999986</v>
      </c>
      <c r="G59" s="171">
        <f t="shared" si="21"/>
        <v>7354.7034599999988</v>
      </c>
      <c r="I59" s="164" t="s">
        <v>60</v>
      </c>
      <c r="J59" s="171">
        <f t="shared" ref="J59:O59" si="22">SUM(J60:J64)</f>
        <v>9620.5019400000019</v>
      </c>
      <c r="K59" s="171">
        <f t="shared" si="22"/>
        <v>9629.6735500000013</v>
      </c>
      <c r="L59" s="171">
        <f t="shared" si="22"/>
        <v>11288.277950000003</v>
      </c>
      <c r="M59" s="171">
        <f t="shared" si="22"/>
        <v>9197.4470409999994</v>
      </c>
      <c r="N59" s="171">
        <f t="shared" si="22"/>
        <v>7727.1070219999956</v>
      </c>
      <c r="O59" s="171">
        <f t="shared" si="22"/>
        <v>6548.2762659999953</v>
      </c>
    </row>
    <row r="60" spans="1:15" ht="14.25" hidden="1" customHeight="1" x14ac:dyDescent="0.15">
      <c r="A60" s="170" t="s">
        <v>184</v>
      </c>
      <c r="B60" s="167">
        <v>5501.9348500000024</v>
      </c>
      <c r="C60" s="167">
        <v>6055.1346199999998</v>
      </c>
      <c r="D60" s="167">
        <v>4259.5460200000016</v>
      </c>
      <c r="E60" s="167">
        <v>5283.7426600000008</v>
      </c>
      <c r="F60" s="167">
        <v>6469.2625599999983</v>
      </c>
      <c r="G60" s="167">
        <v>6604.8497199999993</v>
      </c>
      <c r="I60" s="170" t="s">
        <v>184</v>
      </c>
      <c r="J60" s="167">
        <v>8995.7393300000003</v>
      </c>
      <c r="K60" s="167">
        <v>8499.7188100000003</v>
      </c>
      <c r="L60" s="167">
        <v>10228.740380000003</v>
      </c>
      <c r="M60" s="167">
        <v>8384.4970409999987</v>
      </c>
      <c r="N60" s="167">
        <v>7158.9174459999958</v>
      </c>
      <c r="O60" s="167">
        <v>5966.331916999995</v>
      </c>
    </row>
    <row r="61" spans="1:15" ht="14.25" hidden="1" customHeight="1" x14ac:dyDescent="0.15">
      <c r="A61" s="170" t="s">
        <v>186</v>
      </c>
      <c r="B61" s="129">
        <v>0</v>
      </c>
      <c r="C61" s="129">
        <v>0</v>
      </c>
      <c r="D61" s="167">
        <v>177.11457000000001</v>
      </c>
      <c r="E61" s="167">
        <v>337.66651000000007</v>
      </c>
      <c r="F61" s="129">
        <v>0</v>
      </c>
      <c r="G61" s="167">
        <v>120.76718000000001</v>
      </c>
      <c r="I61" s="170" t="s">
        <v>186</v>
      </c>
      <c r="J61" s="167">
        <v>90.068390000000008</v>
      </c>
      <c r="K61" s="167">
        <v>262.79101000000003</v>
      </c>
      <c r="L61" s="129">
        <v>0</v>
      </c>
      <c r="M61" s="167">
        <v>187.89040000000003</v>
      </c>
      <c r="N61" s="167">
        <v>5.0148000000000001</v>
      </c>
      <c r="O61" s="167">
        <v>200.30562</v>
      </c>
    </row>
    <row r="62" spans="1:15" ht="14.25" hidden="1" customHeight="1" x14ac:dyDescent="0.15">
      <c r="A62" s="170" t="s">
        <v>194</v>
      </c>
      <c r="B62" s="129">
        <v>0</v>
      </c>
      <c r="C62" s="129">
        <v>0</v>
      </c>
      <c r="D62" s="129">
        <v>0</v>
      </c>
      <c r="E62" s="129">
        <v>0</v>
      </c>
      <c r="F62" s="129">
        <v>0</v>
      </c>
      <c r="G62" s="129">
        <v>0</v>
      </c>
      <c r="I62" s="170" t="s">
        <v>194</v>
      </c>
      <c r="J62" s="129">
        <v>0</v>
      </c>
      <c r="K62" s="129">
        <v>0</v>
      </c>
      <c r="L62" s="129">
        <v>0</v>
      </c>
      <c r="M62" s="129">
        <v>0</v>
      </c>
      <c r="N62" s="129">
        <v>0</v>
      </c>
      <c r="O62" s="129">
        <v>0</v>
      </c>
    </row>
    <row r="63" spans="1:15" ht="14.25" hidden="1" customHeight="1" x14ac:dyDescent="0.15">
      <c r="A63" s="170" t="s">
        <v>185</v>
      </c>
      <c r="B63" s="167">
        <v>110</v>
      </c>
      <c r="C63" s="167">
        <v>12.0509</v>
      </c>
      <c r="D63" s="167">
        <v>624.55727000000002</v>
      </c>
      <c r="E63" s="167">
        <v>45.51005</v>
      </c>
      <c r="F63" s="167">
        <v>141.22</v>
      </c>
      <c r="G63" s="167">
        <v>224.4932</v>
      </c>
      <c r="I63" s="170" t="s">
        <v>185</v>
      </c>
      <c r="J63" s="167">
        <v>1.64E-3</v>
      </c>
      <c r="K63" s="167">
        <v>7.0000000000000007E-2</v>
      </c>
      <c r="L63" s="167">
        <v>14.7</v>
      </c>
      <c r="M63" s="129">
        <v>0</v>
      </c>
      <c r="N63" s="129">
        <v>0</v>
      </c>
      <c r="O63" s="167">
        <v>22.708256999999989</v>
      </c>
    </row>
    <row r="64" spans="1:15" ht="14.25" hidden="1" customHeight="1" x14ac:dyDescent="0.15">
      <c r="A64" s="170" t="s">
        <v>29</v>
      </c>
      <c r="B64" s="167">
        <v>165.05911</v>
      </c>
      <c r="C64" s="167">
        <v>447.20937000000004</v>
      </c>
      <c r="D64" s="167">
        <v>538.34222999999997</v>
      </c>
      <c r="E64" s="167">
        <v>1040.3380199999995</v>
      </c>
      <c r="F64" s="167">
        <v>714.63472000000002</v>
      </c>
      <c r="G64" s="167">
        <v>404.59336000000002</v>
      </c>
      <c r="I64" s="170" t="s">
        <v>29</v>
      </c>
      <c r="J64" s="167">
        <v>534.69257999999991</v>
      </c>
      <c r="K64" s="167">
        <v>867.09372999999982</v>
      </c>
      <c r="L64" s="167">
        <v>1044.8375700000001</v>
      </c>
      <c r="M64" s="167">
        <v>625.05960000000005</v>
      </c>
      <c r="N64" s="167">
        <v>563.17477600000007</v>
      </c>
      <c r="O64" s="167">
        <v>358.93047200000007</v>
      </c>
    </row>
    <row r="65" spans="1:15" ht="14.25" hidden="1" customHeight="1" x14ac:dyDescent="0.15">
      <c r="A65" s="168" t="s">
        <v>3</v>
      </c>
      <c r="B65" s="171">
        <f t="shared" ref="B65:G65" si="23">SUM(B66:B68)</f>
        <v>9860.2033479999991</v>
      </c>
      <c r="C65" s="171">
        <f t="shared" si="23"/>
        <v>12942.793316000003</v>
      </c>
      <c r="D65" s="171">
        <f t="shared" si="23"/>
        <v>8378.6488389999995</v>
      </c>
      <c r="E65" s="171">
        <f t="shared" si="23"/>
        <v>12811.717252999993</v>
      </c>
      <c r="F65" s="171">
        <f t="shared" si="23"/>
        <v>12702.058372999994</v>
      </c>
      <c r="G65" s="171">
        <f t="shared" si="23"/>
        <v>14340.854383000002</v>
      </c>
      <c r="I65" s="168" t="s">
        <v>3</v>
      </c>
      <c r="J65" s="171">
        <f t="shared" ref="J65:O65" si="24">SUM(J66:J68)</f>
        <v>13854.985572999996</v>
      </c>
      <c r="K65" s="171">
        <f t="shared" si="24"/>
        <v>15998.325808000001</v>
      </c>
      <c r="L65" s="171">
        <f t="shared" si="24"/>
        <v>17122.802600999999</v>
      </c>
      <c r="M65" s="171">
        <f t="shared" si="24"/>
        <v>14483.941054000008</v>
      </c>
      <c r="N65" s="171">
        <f t="shared" si="24"/>
        <v>14598.374782000001</v>
      </c>
      <c r="O65" s="171">
        <f t="shared" si="24"/>
        <v>16082.799872999998</v>
      </c>
    </row>
    <row r="66" spans="1:15" ht="14.25" hidden="1" customHeight="1" x14ac:dyDescent="0.15">
      <c r="A66" s="170" t="s">
        <v>187</v>
      </c>
      <c r="B66" s="129">
        <v>0</v>
      </c>
      <c r="C66" s="167">
        <v>61.012999999999998</v>
      </c>
      <c r="D66" s="167">
        <v>0</v>
      </c>
      <c r="E66" s="167">
        <v>249.12106999999997</v>
      </c>
      <c r="F66" s="167">
        <v>56.125300000000003</v>
      </c>
      <c r="G66" s="167">
        <v>64.099637000000001</v>
      </c>
      <c r="I66" s="170" t="s">
        <v>187</v>
      </c>
      <c r="J66" s="167">
        <v>65.88232099999999</v>
      </c>
      <c r="K66" s="167">
        <v>291.81474800000001</v>
      </c>
      <c r="L66" s="167">
        <v>550.91009899999983</v>
      </c>
      <c r="M66" s="167">
        <v>972.55497199999991</v>
      </c>
      <c r="N66" s="167">
        <v>866.75612700000033</v>
      </c>
      <c r="O66" s="167">
        <v>1053.4104909999999</v>
      </c>
    </row>
    <row r="67" spans="1:15" ht="14.25" hidden="1" customHeight="1" x14ac:dyDescent="0.15">
      <c r="A67" s="170" t="s">
        <v>188</v>
      </c>
      <c r="B67" s="167">
        <v>7780.596199999999</v>
      </c>
      <c r="C67" s="167">
        <v>10999.177990000002</v>
      </c>
      <c r="D67" s="167">
        <v>5485.0945599999986</v>
      </c>
      <c r="E67" s="167">
        <v>10545.415709999994</v>
      </c>
      <c r="F67" s="167">
        <v>10925.006353999996</v>
      </c>
      <c r="G67" s="167">
        <v>12014.688462000002</v>
      </c>
      <c r="I67" s="170" t="s">
        <v>188</v>
      </c>
      <c r="J67" s="167">
        <v>11479.456749999996</v>
      </c>
      <c r="K67" s="167">
        <v>12960.344510000001</v>
      </c>
      <c r="L67" s="167">
        <v>12936.854852000002</v>
      </c>
      <c r="M67" s="167">
        <v>10745.658710000007</v>
      </c>
      <c r="N67" s="167">
        <v>10647.8585</v>
      </c>
      <c r="O67" s="167">
        <v>11635.591789999999</v>
      </c>
    </row>
    <row r="68" spans="1:15" ht="14.25" hidden="1" customHeight="1" x14ac:dyDescent="0.15">
      <c r="A68" s="170" t="s">
        <v>189</v>
      </c>
      <c r="B68" s="167">
        <v>2079.6071479999991</v>
      </c>
      <c r="C68" s="167">
        <v>1882.6023259999999</v>
      </c>
      <c r="D68" s="167">
        <v>2893.5542790000009</v>
      </c>
      <c r="E68" s="167">
        <v>2017.1804730000001</v>
      </c>
      <c r="F68" s="167">
        <v>1720.9267189999994</v>
      </c>
      <c r="G68" s="167">
        <v>2262.066284</v>
      </c>
      <c r="I68" s="170" t="s">
        <v>189</v>
      </c>
      <c r="J68" s="167">
        <v>2309.6465020000014</v>
      </c>
      <c r="K68" s="167">
        <v>2746.1665499999995</v>
      </c>
      <c r="L68" s="167">
        <v>3635.0376499999979</v>
      </c>
      <c r="M68" s="167">
        <v>2765.7273720000007</v>
      </c>
      <c r="N68" s="167">
        <v>3083.7601550000004</v>
      </c>
      <c r="O68" s="167">
        <v>3393.7975919999985</v>
      </c>
    </row>
    <row r="69" spans="1:15" ht="14.25" hidden="1" customHeight="1" x14ac:dyDescent="0.15">
      <c r="A69" s="168" t="s">
        <v>64</v>
      </c>
      <c r="B69" s="171">
        <f t="shared" ref="B69:G69" si="25">SUM(B70:B73)</f>
        <v>40.113390000000003</v>
      </c>
      <c r="C69" s="171">
        <f t="shared" si="25"/>
        <v>252.93180000000001</v>
      </c>
      <c r="D69" s="171">
        <f t="shared" si="25"/>
        <v>119.87625999999999</v>
      </c>
      <c r="E69" s="171">
        <f t="shared" si="25"/>
        <v>64.811030000000002</v>
      </c>
      <c r="F69" s="171">
        <f t="shared" si="25"/>
        <v>197.42725000000002</v>
      </c>
      <c r="G69" s="171">
        <f t="shared" si="25"/>
        <v>66.571770000000001</v>
      </c>
      <c r="I69" s="168" t="s">
        <v>64</v>
      </c>
      <c r="J69" s="171">
        <f t="shared" ref="J69:O69" si="26">SUM(J70:J73)</f>
        <v>85.668164000000019</v>
      </c>
      <c r="K69" s="171">
        <f t="shared" si="26"/>
        <v>36.900359999999999</v>
      </c>
      <c r="L69" s="171">
        <f t="shared" si="26"/>
        <v>182.14601500000003</v>
      </c>
      <c r="M69" s="171">
        <f t="shared" si="26"/>
        <v>174.61405999999999</v>
      </c>
      <c r="N69" s="171">
        <f t="shared" si="26"/>
        <v>39.00676</v>
      </c>
      <c r="O69" s="171">
        <f t="shared" si="26"/>
        <v>741.25540400000023</v>
      </c>
    </row>
    <row r="70" spans="1:15" ht="14.25" hidden="1" customHeight="1" x14ac:dyDescent="0.15">
      <c r="A70" s="170" t="s">
        <v>190</v>
      </c>
      <c r="B70" s="129">
        <v>0</v>
      </c>
      <c r="C70" s="167">
        <v>102.5</v>
      </c>
      <c r="D70" s="167">
        <v>57.6</v>
      </c>
      <c r="E70" s="167">
        <v>0.83516000000000001</v>
      </c>
      <c r="F70" s="167">
        <v>115.2</v>
      </c>
      <c r="G70" s="129">
        <v>0</v>
      </c>
      <c r="I70" s="170" t="s">
        <v>190</v>
      </c>
      <c r="J70" s="167">
        <v>4.8923089999999991</v>
      </c>
      <c r="K70" s="167">
        <v>0.375</v>
      </c>
      <c r="L70" s="167">
        <v>3.28</v>
      </c>
      <c r="M70" s="167">
        <v>59.373580000000004</v>
      </c>
      <c r="N70" s="129">
        <v>0</v>
      </c>
      <c r="O70" s="167">
        <v>525.70046600000023</v>
      </c>
    </row>
    <row r="71" spans="1:15" ht="14.25" hidden="1" customHeight="1" x14ac:dyDescent="0.15">
      <c r="A71" s="170" t="s">
        <v>192</v>
      </c>
      <c r="B71" s="129">
        <v>0</v>
      </c>
      <c r="C71" s="167">
        <v>42.000599999999999</v>
      </c>
      <c r="D71" s="129">
        <v>0</v>
      </c>
      <c r="E71" s="129">
        <v>0</v>
      </c>
      <c r="F71" s="129">
        <v>0</v>
      </c>
      <c r="G71" s="129">
        <v>0</v>
      </c>
      <c r="I71" s="170" t="s">
        <v>192</v>
      </c>
      <c r="J71" s="167">
        <v>3.8342770000000006</v>
      </c>
      <c r="K71" s="167">
        <v>15.135</v>
      </c>
      <c r="L71" s="167">
        <v>85.16986</v>
      </c>
      <c r="M71" s="129">
        <v>0</v>
      </c>
      <c r="N71" s="129">
        <v>0</v>
      </c>
      <c r="O71" s="167">
        <v>12.807135000000001</v>
      </c>
    </row>
    <row r="72" spans="1:15" ht="14.25" hidden="1" customHeight="1" x14ac:dyDescent="0.15">
      <c r="A72" s="170" t="s">
        <v>191</v>
      </c>
      <c r="B72" s="129">
        <v>0</v>
      </c>
      <c r="C72" s="129">
        <v>0</v>
      </c>
      <c r="D72" s="129">
        <v>0</v>
      </c>
      <c r="E72" s="167">
        <v>2.5558400000000003</v>
      </c>
      <c r="F72" s="129">
        <v>0</v>
      </c>
      <c r="G72" s="129">
        <v>0</v>
      </c>
      <c r="I72" s="170" t="s">
        <v>191</v>
      </c>
      <c r="J72" s="167">
        <v>13.925678000000001</v>
      </c>
      <c r="K72" s="129">
        <v>0</v>
      </c>
      <c r="L72" s="167">
        <v>2.5611700000000002</v>
      </c>
      <c r="M72" s="167">
        <v>77.428519999999992</v>
      </c>
      <c r="N72" s="129">
        <v>0</v>
      </c>
      <c r="O72" s="167">
        <v>127.529588</v>
      </c>
    </row>
    <row r="73" spans="1:15" ht="14.25" hidden="1" customHeight="1" x14ac:dyDescent="0.15">
      <c r="A73" s="170" t="s">
        <v>193</v>
      </c>
      <c r="B73" s="167">
        <v>40.113390000000003</v>
      </c>
      <c r="C73" s="167">
        <v>108.43120000000003</v>
      </c>
      <c r="D73" s="167">
        <v>62.276259999999986</v>
      </c>
      <c r="E73" s="167">
        <v>61.420029999999997</v>
      </c>
      <c r="F73" s="167">
        <v>82.227250000000012</v>
      </c>
      <c r="G73" s="167">
        <v>66.571770000000001</v>
      </c>
      <c r="I73" s="170" t="s">
        <v>193</v>
      </c>
      <c r="J73" s="167">
        <v>63.015900000000009</v>
      </c>
      <c r="K73" s="167">
        <v>21.390360000000001</v>
      </c>
      <c r="L73" s="167">
        <v>91.134985000000029</v>
      </c>
      <c r="M73" s="167">
        <v>37.811960000000006</v>
      </c>
      <c r="N73" s="167">
        <v>39.00676</v>
      </c>
      <c r="O73" s="167">
        <v>75.218215000000015</v>
      </c>
    </row>
    <row r="74" spans="1:15" ht="14.25" hidden="1" customHeight="1" x14ac:dyDescent="0.15">
      <c r="A74" s="170"/>
      <c r="B74" s="167"/>
      <c r="C74" s="167"/>
      <c r="D74" s="167"/>
      <c r="E74" s="167"/>
      <c r="F74" s="167"/>
      <c r="G74" s="167"/>
      <c r="I74" s="170"/>
      <c r="J74" s="167"/>
      <c r="K74" s="167"/>
      <c r="L74" s="167"/>
      <c r="M74" s="167"/>
      <c r="N74" s="167"/>
      <c r="O74" s="167"/>
    </row>
    <row r="75" spans="1:15" ht="14.25" hidden="1" customHeight="1" x14ac:dyDescent="0.15">
      <c r="A75" s="85">
        <v>2016</v>
      </c>
      <c r="B75" s="171">
        <v>19417.129639999999</v>
      </c>
      <c r="C75" s="171">
        <v>17958.739819000002</v>
      </c>
      <c r="D75" s="171">
        <v>24707.595095999997</v>
      </c>
      <c r="E75" s="171">
        <v>21088.145522000006</v>
      </c>
      <c r="F75" s="171">
        <v>25562.207703999993</v>
      </c>
      <c r="G75" s="171">
        <v>28186.152603000002</v>
      </c>
      <c r="I75" s="85">
        <v>2016</v>
      </c>
      <c r="J75" s="171">
        <v>27531.642671999994</v>
      </c>
      <c r="K75" s="171">
        <v>32870.722413999996</v>
      </c>
      <c r="L75" s="171">
        <v>28817.364700000002</v>
      </c>
      <c r="M75" s="171">
        <v>23664.393215</v>
      </c>
      <c r="N75" s="171">
        <v>21260.081915000006</v>
      </c>
      <c r="O75" s="171">
        <v>18550.209955999999</v>
      </c>
    </row>
    <row r="76" spans="1:15" ht="14.25" hidden="1" customHeight="1" x14ac:dyDescent="0.25">
      <c r="A76" s="164" t="s">
        <v>60</v>
      </c>
      <c r="B76" s="171">
        <v>4510.0930350000017</v>
      </c>
      <c r="C76" s="171">
        <v>5775.8454620000039</v>
      </c>
      <c r="D76" s="171">
        <v>6411.1123120000011</v>
      </c>
      <c r="E76" s="171">
        <v>7161.4474979999995</v>
      </c>
      <c r="F76" s="171">
        <v>8419.3770309999964</v>
      </c>
      <c r="G76" s="171">
        <v>10201.653311999999</v>
      </c>
      <c r="I76" s="164" t="s">
        <v>60</v>
      </c>
      <c r="J76" s="171">
        <v>8912.975059999997</v>
      </c>
      <c r="K76" s="171">
        <v>12077.878211999994</v>
      </c>
      <c r="L76" s="171">
        <v>8737.2409630000002</v>
      </c>
      <c r="M76" s="171">
        <v>8590.7158090000012</v>
      </c>
      <c r="N76" s="171">
        <v>8056.0871700000007</v>
      </c>
      <c r="O76" s="171">
        <v>7782.2891979999977</v>
      </c>
    </row>
    <row r="77" spans="1:15" ht="14.25" hidden="1" customHeight="1" x14ac:dyDescent="0.15">
      <c r="A77" s="170" t="s">
        <v>184</v>
      </c>
      <c r="B77" s="167">
        <v>4320.5472100000025</v>
      </c>
      <c r="C77" s="167">
        <v>5130.603350000004</v>
      </c>
      <c r="D77" s="167">
        <v>5820.7049700000007</v>
      </c>
      <c r="E77" s="167">
        <v>6004.1234299999996</v>
      </c>
      <c r="F77" s="167">
        <v>7556.0107899999966</v>
      </c>
      <c r="G77" s="167">
        <v>9486.9339099999979</v>
      </c>
      <c r="I77" s="170" t="s">
        <v>184</v>
      </c>
      <c r="J77" s="167">
        <v>8608.9781299999977</v>
      </c>
      <c r="K77" s="167">
        <v>11306.114481999994</v>
      </c>
      <c r="L77" s="167">
        <v>7951.2629900000011</v>
      </c>
      <c r="M77" s="167">
        <v>8014.1900700000006</v>
      </c>
      <c r="N77" s="167">
        <v>7561.1088799999998</v>
      </c>
      <c r="O77" s="167">
        <v>7189.4254399999982</v>
      </c>
    </row>
    <row r="78" spans="1:15" ht="14.25" hidden="1" customHeight="1" x14ac:dyDescent="0.15">
      <c r="A78" s="170" t="s">
        <v>186</v>
      </c>
      <c r="B78" s="167">
        <v>2.90367</v>
      </c>
      <c r="C78" s="129">
        <v>0</v>
      </c>
      <c r="D78" s="167">
        <v>135.757552</v>
      </c>
      <c r="E78" s="167">
        <v>94.278920000000014</v>
      </c>
      <c r="F78" s="167">
        <v>110.58717000000001</v>
      </c>
      <c r="G78" s="167">
        <v>74.019499999999994</v>
      </c>
      <c r="I78" s="170" t="s">
        <v>186</v>
      </c>
      <c r="J78" s="167">
        <v>4.5415599999999996</v>
      </c>
      <c r="K78" s="167">
        <v>268.89096999999992</v>
      </c>
      <c r="L78" s="167">
        <v>137.74472</v>
      </c>
      <c r="M78" s="167">
        <v>227.74141000000003</v>
      </c>
      <c r="N78" s="167">
        <v>160.60793000000001</v>
      </c>
      <c r="O78" s="167">
        <v>140.31949999999998</v>
      </c>
    </row>
    <row r="79" spans="1:15" ht="14.25" hidden="1" customHeight="1" x14ac:dyDescent="0.15">
      <c r="A79" s="170" t="s">
        <v>194</v>
      </c>
      <c r="B79" s="129">
        <v>0</v>
      </c>
      <c r="C79" s="129">
        <v>0</v>
      </c>
      <c r="D79" s="129">
        <v>0</v>
      </c>
      <c r="E79" s="129">
        <v>0</v>
      </c>
      <c r="F79" s="129">
        <v>0</v>
      </c>
      <c r="G79" s="129">
        <v>0</v>
      </c>
      <c r="I79" s="170" t="s">
        <v>194</v>
      </c>
      <c r="J79" s="129">
        <v>0</v>
      </c>
      <c r="K79" s="129">
        <v>0</v>
      </c>
      <c r="L79" s="129">
        <v>0</v>
      </c>
      <c r="M79" s="129">
        <v>0</v>
      </c>
      <c r="N79" s="129">
        <v>0</v>
      </c>
      <c r="O79" s="129">
        <v>0</v>
      </c>
    </row>
    <row r="80" spans="1:15" ht="14.25" hidden="1" customHeight="1" x14ac:dyDescent="0.15">
      <c r="A80" s="170" t="s">
        <v>185</v>
      </c>
      <c r="B80" s="129">
        <v>0</v>
      </c>
      <c r="C80" s="129">
        <v>0</v>
      </c>
      <c r="D80" s="129">
        <v>0</v>
      </c>
      <c r="E80" s="167">
        <v>380.03803699999997</v>
      </c>
      <c r="F80" s="129">
        <v>0</v>
      </c>
      <c r="G80" s="167">
        <v>2.3167219999999999</v>
      </c>
      <c r="I80" s="170" t="s">
        <v>185</v>
      </c>
      <c r="J80" s="129">
        <v>0</v>
      </c>
      <c r="K80" s="129">
        <v>0</v>
      </c>
      <c r="L80" s="167">
        <v>6.0433259999999995</v>
      </c>
      <c r="M80" s="129">
        <v>0</v>
      </c>
      <c r="N80" s="167">
        <v>3.81</v>
      </c>
      <c r="O80" s="167">
        <v>3.6118999999999999</v>
      </c>
    </row>
    <row r="81" spans="1:15" ht="14.25" hidden="1" customHeight="1" x14ac:dyDescent="0.15">
      <c r="A81" s="170" t="s">
        <v>29</v>
      </c>
      <c r="B81" s="167">
        <v>186.642155</v>
      </c>
      <c r="C81" s="167">
        <v>645.24211199999979</v>
      </c>
      <c r="D81" s="167">
        <v>454.64979000000005</v>
      </c>
      <c r="E81" s="167">
        <v>683.0071109999999</v>
      </c>
      <c r="F81" s="167">
        <v>752.77907100000004</v>
      </c>
      <c r="G81" s="167">
        <v>638.38317999999992</v>
      </c>
      <c r="I81" s="170" t="s">
        <v>29</v>
      </c>
      <c r="J81" s="167">
        <v>299.45537000000002</v>
      </c>
      <c r="K81" s="167">
        <v>502.87275999999997</v>
      </c>
      <c r="L81" s="167">
        <v>642.1899269999999</v>
      </c>
      <c r="M81" s="167">
        <v>348.78432899999996</v>
      </c>
      <c r="N81" s="167">
        <v>330.56036</v>
      </c>
      <c r="O81" s="167">
        <v>448.93235799999997</v>
      </c>
    </row>
    <row r="82" spans="1:15" ht="14.25" hidden="1" customHeight="1" x14ac:dyDescent="0.15">
      <c r="A82" s="168" t="s">
        <v>3</v>
      </c>
      <c r="B82" s="171">
        <v>14043.314939</v>
      </c>
      <c r="C82" s="171">
        <v>12151.688528999999</v>
      </c>
      <c r="D82" s="171">
        <v>14367.077444</v>
      </c>
      <c r="E82" s="171">
        <v>13857.480065000003</v>
      </c>
      <c r="F82" s="171">
        <v>17035.202152999998</v>
      </c>
      <c r="G82" s="171">
        <v>17965.698338000002</v>
      </c>
      <c r="I82" s="168" t="s">
        <v>3</v>
      </c>
      <c r="J82" s="171">
        <v>18470.230381999998</v>
      </c>
      <c r="K82" s="171">
        <v>20502.372832000001</v>
      </c>
      <c r="L82" s="171">
        <v>19153.869185000003</v>
      </c>
      <c r="M82" s="171">
        <v>14168.421505999999</v>
      </c>
      <c r="N82" s="171">
        <v>13007.745635000003</v>
      </c>
      <c r="O82" s="171">
        <v>10711.842398000001</v>
      </c>
    </row>
    <row r="83" spans="1:15" ht="14.25" hidden="1" customHeight="1" x14ac:dyDescent="0.15">
      <c r="A83" s="170" t="s">
        <v>187</v>
      </c>
      <c r="B83" s="167">
        <v>929.44312099999991</v>
      </c>
      <c r="C83" s="167">
        <v>1142.2151780000006</v>
      </c>
      <c r="D83" s="167">
        <v>1786.5711870000005</v>
      </c>
      <c r="E83" s="167">
        <v>2045.1214190000003</v>
      </c>
      <c r="F83" s="167">
        <v>2142.9091189999999</v>
      </c>
      <c r="G83" s="167">
        <v>1923.4360199999999</v>
      </c>
      <c r="I83" s="170" t="s">
        <v>187</v>
      </c>
      <c r="J83" s="167">
        <v>1934.1273400000005</v>
      </c>
      <c r="K83" s="167">
        <v>1009.6307830000003</v>
      </c>
      <c r="L83" s="167">
        <v>184.68350799999999</v>
      </c>
      <c r="M83" s="167">
        <v>47.150067</v>
      </c>
      <c r="N83" s="167">
        <v>171.68569600000001</v>
      </c>
      <c r="O83" s="167">
        <v>73.442218999999994</v>
      </c>
    </row>
    <row r="84" spans="1:15" ht="14.25" hidden="1" customHeight="1" x14ac:dyDescent="0.15">
      <c r="A84" s="170" t="s">
        <v>188</v>
      </c>
      <c r="B84" s="167">
        <v>11099.851119999999</v>
      </c>
      <c r="C84" s="167">
        <v>8212.0509699999984</v>
      </c>
      <c r="D84" s="167">
        <v>9070.4020500000024</v>
      </c>
      <c r="E84" s="167">
        <v>9388.1611660000035</v>
      </c>
      <c r="F84" s="167">
        <v>12902.72517</v>
      </c>
      <c r="G84" s="167">
        <v>13818.587842000003</v>
      </c>
      <c r="I84" s="170" t="s">
        <v>188</v>
      </c>
      <c r="J84" s="167">
        <v>14684.640831999997</v>
      </c>
      <c r="K84" s="167">
        <v>16698.432175999998</v>
      </c>
      <c r="L84" s="167">
        <v>15032.049737000005</v>
      </c>
      <c r="M84" s="167">
        <v>10003.825430999997</v>
      </c>
      <c r="N84" s="167">
        <v>9139.4214490000031</v>
      </c>
      <c r="O84" s="167">
        <v>7600.6344420000023</v>
      </c>
    </row>
    <row r="85" spans="1:15" ht="14.25" hidden="1" customHeight="1" x14ac:dyDescent="0.15">
      <c r="A85" s="170" t="s">
        <v>189</v>
      </c>
      <c r="B85" s="167">
        <v>2014.0206980000007</v>
      </c>
      <c r="C85" s="167">
        <v>2797.4223809999999</v>
      </c>
      <c r="D85" s="167">
        <v>3510.104206999999</v>
      </c>
      <c r="E85" s="167">
        <v>2424.1974799999998</v>
      </c>
      <c r="F85" s="167">
        <v>1989.5678640000006</v>
      </c>
      <c r="G85" s="167">
        <v>2223.6744759999988</v>
      </c>
      <c r="I85" s="170" t="s">
        <v>189</v>
      </c>
      <c r="J85" s="167">
        <v>1851.4622099999999</v>
      </c>
      <c r="K85" s="167">
        <v>2794.3098730000006</v>
      </c>
      <c r="L85" s="167">
        <v>3937.1359399999974</v>
      </c>
      <c r="M85" s="167">
        <v>4117.4460079999999</v>
      </c>
      <c r="N85" s="167">
        <v>3696.6384900000003</v>
      </c>
      <c r="O85" s="167">
        <v>3037.7657369999997</v>
      </c>
    </row>
    <row r="86" spans="1:15" ht="14.25" hidden="1" customHeight="1" x14ac:dyDescent="0.15">
      <c r="A86" s="168" t="s">
        <v>64</v>
      </c>
      <c r="B86" s="171">
        <v>863.72166600000014</v>
      </c>
      <c r="C86" s="171">
        <v>31.205828000000004</v>
      </c>
      <c r="D86" s="171">
        <v>3929.4053399999993</v>
      </c>
      <c r="E86" s="171">
        <v>69.217958999999965</v>
      </c>
      <c r="F86" s="171">
        <v>107.62852000000001</v>
      </c>
      <c r="G86" s="171">
        <v>18.800953000000003</v>
      </c>
      <c r="I86" s="168" t="s">
        <v>64</v>
      </c>
      <c r="J86" s="171">
        <v>148.43722999999994</v>
      </c>
      <c r="K86" s="171">
        <v>290.47137000000004</v>
      </c>
      <c r="L86" s="171">
        <v>926.25455199999988</v>
      </c>
      <c r="M86" s="171">
        <v>905.2559</v>
      </c>
      <c r="N86" s="171">
        <v>196.24911</v>
      </c>
      <c r="O86" s="171">
        <v>56.078360000000004</v>
      </c>
    </row>
    <row r="87" spans="1:15" ht="14.25" hidden="1" customHeight="1" x14ac:dyDescent="0.15">
      <c r="A87" s="170" t="s">
        <v>190</v>
      </c>
      <c r="B87" s="129">
        <v>0</v>
      </c>
      <c r="C87" s="129">
        <v>0</v>
      </c>
      <c r="D87" s="129">
        <v>0</v>
      </c>
      <c r="E87" s="167">
        <v>47.226345999999971</v>
      </c>
      <c r="F87" s="129">
        <v>0</v>
      </c>
      <c r="G87" s="167">
        <v>0.35190699999999997</v>
      </c>
      <c r="I87" s="170" t="s">
        <v>190</v>
      </c>
      <c r="J87" s="167">
        <v>26.106999999999999</v>
      </c>
      <c r="K87" s="129">
        <v>0</v>
      </c>
      <c r="L87" s="167">
        <v>341.00395499999991</v>
      </c>
      <c r="M87" s="129">
        <v>0</v>
      </c>
      <c r="N87" s="167">
        <v>9.4659999999999993</v>
      </c>
      <c r="O87" s="167">
        <v>1.6997100000000001</v>
      </c>
    </row>
    <row r="88" spans="1:15" ht="14.25" hidden="1" customHeight="1" x14ac:dyDescent="0.15">
      <c r="A88" s="170" t="s">
        <v>192</v>
      </c>
      <c r="B88" s="167">
        <v>13.367706000000002</v>
      </c>
      <c r="C88" s="129">
        <v>4.4999999999999998E-2</v>
      </c>
      <c r="D88" s="129">
        <v>0</v>
      </c>
      <c r="E88" s="167">
        <v>11.217413000000001</v>
      </c>
      <c r="F88" s="129">
        <v>0</v>
      </c>
      <c r="G88" s="129">
        <v>0</v>
      </c>
      <c r="I88" s="170" t="s">
        <v>192</v>
      </c>
      <c r="J88" s="129">
        <v>0</v>
      </c>
      <c r="K88" s="129">
        <v>0</v>
      </c>
      <c r="L88" s="167">
        <v>196.6359239999999</v>
      </c>
      <c r="M88" s="167">
        <v>820.01988000000006</v>
      </c>
      <c r="N88" s="167">
        <v>40.25</v>
      </c>
      <c r="O88" s="167">
        <v>5.9490699999999999</v>
      </c>
    </row>
    <row r="89" spans="1:15" ht="14.25" hidden="1" customHeight="1" x14ac:dyDescent="0.15">
      <c r="A89" s="170" t="s">
        <v>191</v>
      </c>
      <c r="B89" s="167">
        <v>702.08900000000006</v>
      </c>
      <c r="C89" s="129">
        <v>0.03</v>
      </c>
      <c r="D89" s="167">
        <v>3800.9388699999995</v>
      </c>
      <c r="E89" s="167">
        <v>0.92646000000000017</v>
      </c>
      <c r="F89" s="167">
        <v>0.59483000000000008</v>
      </c>
      <c r="G89" s="129">
        <v>0</v>
      </c>
      <c r="I89" s="170" t="s">
        <v>191</v>
      </c>
      <c r="J89" s="167">
        <v>1.1359300000000001</v>
      </c>
      <c r="K89" s="167">
        <v>227.1</v>
      </c>
      <c r="L89" s="167">
        <v>354.97531700000002</v>
      </c>
      <c r="M89" s="167">
        <v>1.26983</v>
      </c>
      <c r="N89" s="167">
        <v>96.134550000000004</v>
      </c>
      <c r="O89" s="129">
        <v>0</v>
      </c>
    </row>
    <row r="90" spans="1:15" ht="14.25" hidden="1" customHeight="1" x14ac:dyDescent="0.15">
      <c r="A90" s="170" t="s">
        <v>193</v>
      </c>
      <c r="B90" s="167">
        <v>148.26496000000003</v>
      </c>
      <c r="C90" s="167">
        <v>31.130828000000005</v>
      </c>
      <c r="D90" s="167">
        <v>128.46646999999996</v>
      </c>
      <c r="E90" s="167">
        <v>9.8477399999999999</v>
      </c>
      <c r="F90" s="167">
        <v>107.03369000000001</v>
      </c>
      <c r="G90" s="167">
        <v>18.449046000000003</v>
      </c>
      <c r="I90" s="170" t="s">
        <v>193</v>
      </c>
      <c r="J90" s="167">
        <v>121.19429999999993</v>
      </c>
      <c r="K90" s="167">
        <v>63.371370000000034</v>
      </c>
      <c r="L90" s="167">
        <v>33.639355999999992</v>
      </c>
      <c r="M90" s="167">
        <v>83.966189999999983</v>
      </c>
      <c r="N90" s="167">
        <v>50.398559999999996</v>
      </c>
      <c r="O90" s="167">
        <v>48.429580000000001</v>
      </c>
    </row>
    <row r="91" spans="1:15" ht="6" hidden="1" customHeight="1" x14ac:dyDescent="0.15">
      <c r="A91" s="165"/>
      <c r="B91" s="167"/>
      <c r="C91" s="167"/>
      <c r="D91" s="167"/>
      <c r="E91" s="167"/>
      <c r="F91" s="167"/>
      <c r="G91" s="167"/>
      <c r="I91" s="165"/>
      <c r="J91" s="167"/>
      <c r="K91" s="167"/>
      <c r="L91" s="167"/>
      <c r="M91" s="167"/>
      <c r="N91" s="167"/>
      <c r="O91" s="167"/>
    </row>
    <row r="92" spans="1:15" s="73" customFormat="1" ht="12.75" hidden="1" customHeight="1" x14ac:dyDescent="0.15">
      <c r="A92" s="85">
        <v>2017</v>
      </c>
      <c r="B92" s="173">
        <v>21126.499999999996</v>
      </c>
      <c r="C92" s="173">
        <v>20606.2</v>
      </c>
      <c r="D92" s="173">
        <v>20376.7</v>
      </c>
      <c r="E92" s="173">
        <v>22124.9</v>
      </c>
      <c r="F92" s="173">
        <v>23080.400000000001</v>
      </c>
      <c r="G92" s="173">
        <v>22298.600000000002</v>
      </c>
      <c r="I92" s="85">
        <v>2017</v>
      </c>
      <c r="J92" s="173">
        <v>17488</v>
      </c>
      <c r="K92" s="173">
        <v>21145.8</v>
      </c>
      <c r="L92" s="173">
        <v>19598.100000000002</v>
      </c>
      <c r="M92" s="173">
        <v>19857.5</v>
      </c>
      <c r="N92" s="173">
        <v>22020.499999999996</v>
      </c>
      <c r="O92" s="173">
        <v>22723.8</v>
      </c>
    </row>
    <row r="93" spans="1:15" s="73" customFormat="1" ht="12.75" hidden="1" customHeight="1" x14ac:dyDescent="0.25">
      <c r="A93" s="164" t="s">
        <v>60</v>
      </c>
      <c r="B93" s="173">
        <v>8471</v>
      </c>
      <c r="C93" s="173">
        <v>7078.2</v>
      </c>
      <c r="D93" s="173">
        <v>8033.4</v>
      </c>
      <c r="E93" s="173">
        <v>7131</v>
      </c>
      <c r="F93" s="173">
        <v>8711.4</v>
      </c>
      <c r="G93" s="173">
        <v>6958.6</v>
      </c>
      <c r="I93" s="164" t="s">
        <v>60</v>
      </c>
      <c r="J93" s="173">
        <v>6647</v>
      </c>
      <c r="K93" s="173">
        <v>6456.0999999999995</v>
      </c>
      <c r="L93" s="173">
        <v>6586.9</v>
      </c>
      <c r="M93" s="173">
        <v>6977.9</v>
      </c>
      <c r="N93" s="173">
        <v>6081.7999999999993</v>
      </c>
      <c r="O93" s="173">
        <v>5987.4</v>
      </c>
    </row>
    <row r="94" spans="1:15" ht="12.75" hidden="1" customHeight="1" x14ac:dyDescent="0.15">
      <c r="A94" s="170" t="s">
        <v>184</v>
      </c>
      <c r="B94" s="172">
        <v>6750.4</v>
      </c>
      <c r="C94" s="172">
        <v>6260</v>
      </c>
      <c r="D94" s="172">
        <v>6991.4</v>
      </c>
      <c r="E94" s="172">
        <v>6377.1</v>
      </c>
      <c r="F94" s="172">
        <v>7818.1</v>
      </c>
      <c r="G94" s="172">
        <v>6635.1</v>
      </c>
      <c r="I94" s="170" t="s">
        <v>184</v>
      </c>
      <c r="J94" s="172">
        <v>6185.6</v>
      </c>
      <c r="K94" s="172">
        <v>6074.2</v>
      </c>
      <c r="L94" s="172">
        <v>5879</v>
      </c>
      <c r="M94" s="172">
        <v>6268.9</v>
      </c>
      <c r="N94" s="172">
        <v>5270.2</v>
      </c>
      <c r="O94" s="172">
        <v>5404.2</v>
      </c>
    </row>
    <row r="95" spans="1:15" ht="12.75" hidden="1" customHeight="1" x14ac:dyDescent="0.15">
      <c r="A95" s="170" t="s">
        <v>186</v>
      </c>
      <c r="B95" s="129">
        <v>0</v>
      </c>
      <c r="C95" s="129">
        <v>0</v>
      </c>
      <c r="D95" s="172">
        <v>258.3</v>
      </c>
      <c r="E95" s="172">
        <v>159</v>
      </c>
      <c r="F95" s="172">
        <v>522.79999999999995</v>
      </c>
      <c r="G95" s="172">
        <v>2.2999999999999998</v>
      </c>
      <c r="I95" s="170" t="s">
        <v>186</v>
      </c>
      <c r="J95" s="129">
        <v>0</v>
      </c>
      <c r="K95" s="172">
        <v>2.2000000000000002</v>
      </c>
      <c r="L95" s="129">
        <v>0</v>
      </c>
      <c r="M95" s="129">
        <v>0</v>
      </c>
      <c r="N95" s="172">
        <v>3</v>
      </c>
      <c r="O95" s="172">
        <v>1</v>
      </c>
    </row>
    <row r="96" spans="1:15" ht="12.75" hidden="1" customHeight="1" x14ac:dyDescent="0.15">
      <c r="A96" s="170" t="s">
        <v>194</v>
      </c>
      <c r="B96" s="129">
        <v>0</v>
      </c>
      <c r="C96" s="129">
        <v>0</v>
      </c>
      <c r="D96" s="129">
        <v>0</v>
      </c>
      <c r="E96" s="129">
        <v>0</v>
      </c>
      <c r="F96" s="129">
        <v>0</v>
      </c>
      <c r="G96" s="129">
        <v>0</v>
      </c>
      <c r="I96" s="170" t="s">
        <v>194</v>
      </c>
      <c r="J96" s="129">
        <v>0</v>
      </c>
      <c r="K96" s="129">
        <v>0</v>
      </c>
      <c r="L96" s="129">
        <v>0</v>
      </c>
      <c r="M96" s="129">
        <v>0</v>
      </c>
      <c r="N96" s="129">
        <v>0</v>
      </c>
      <c r="O96" s="172">
        <v>16</v>
      </c>
    </row>
    <row r="97" spans="1:15" ht="12.75" hidden="1" customHeight="1" x14ac:dyDescent="0.15">
      <c r="A97" s="170" t="s">
        <v>185</v>
      </c>
      <c r="B97" s="129">
        <v>0</v>
      </c>
      <c r="C97" s="129">
        <v>0</v>
      </c>
      <c r="D97" s="129">
        <v>0</v>
      </c>
      <c r="E97" s="129">
        <v>0</v>
      </c>
      <c r="F97" s="129">
        <v>0</v>
      </c>
      <c r="G97" s="129">
        <v>0</v>
      </c>
      <c r="I97" s="170" t="s">
        <v>185</v>
      </c>
      <c r="J97" s="129">
        <v>0</v>
      </c>
      <c r="K97" s="172">
        <v>85.2</v>
      </c>
      <c r="L97" s="172">
        <v>30.9</v>
      </c>
      <c r="M97" s="129">
        <v>0</v>
      </c>
      <c r="N97" s="172">
        <v>4.9000000000000004</v>
      </c>
      <c r="O97" s="172">
        <v>42.5</v>
      </c>
    </row>
    <row r="98" spans="1:15" ht="12.75" hidden="1" customHeight="1" x14ac:dyDescent="0.15">
      <c r="A98" s="170" t="s">
        <v>29</v>
      </c>
      <c r="B98" s="172">
        <v>1720.6</v>
      </c>
      <c r="C98" s="172">
        <v>818.2</v>
      </c>
      <c r="D98" s="172">
        <v>783.7</v>
      </c>
      <c r="E98" s="172">
        <v>594.9</v>
      </c>
      <c r="F98" s="172">
        <v>370.5</v>
      </c>
      <c r="G98" s="172">
        <v>321.2</v>
      </c>
      <c r="I98" s="170" t="s">
        <v>29</v>
      </c>
      <c r="J98" s="172">
        <v>461.4</v>
      </c>
      <c r="K98" s="172">
        <v>294.5</v>
      </c>
      <c r="L98" s="172">
        <v>677</v>
      </c>
      <c r="M98" s="172">
        <v>709</v>
      </c>
      <c r="N98" s="172">
        <v>803.7</v>
      </c>
      <c r="O98" s="172">
        <v>523.70000000000005</v>
      </c>
    </row>
    <row r="99" spans="1:15" s="73" customFormat="1" ht="12.75" hidden="1" customHeight="1" x14ac:dyDescent="0.15">
      <c r="A99" s="168" t="s">
        <v>3</v>
      </c>
      <c r="B99" s="173">
        <v>12448.299999999997</v>
      </c>
      <c r="C99" s="173">
        <v>13511.5</v>
      </c>
      <c r="D99" s="173">
        <v>12046.9</v>
      </c>
      <c r="E99" s="173">
        <v>13933.400000000001</v>
      </c>
      <c r="F99" s="173">
        <v>14295.900000000001</v>
      </c>
      <c r="G99" s="173">
        <v>14001.3</v>
      </c>
      <c r="I99" s="168" t="s">
        <v>3</v>
      </c>
      <c r="J99" s="173">
        <v>10826.6</v>
      </c>
      <c r="K99" s="173">
        <v>14372.3</v>
      </c>
      <c r="L99" s="173">
        <v>12658</v>
      </c>
      <c r="M99" s="173">
        <v>12248</v>
      </c>
      <c r="N99" s="173">
        <v>15920.9</v>
      </c>
      <c r="O99" s="173">
        <v>15186.199999999999</v>
      </c>
    </row>
    <row r="100" spans="1:15" ht="12.75" hidden="1" customHeight="1" x14ac:dyDescent="0.15">
      <c r="A100" s="170" t="s">
        <v>187</v>
      </c>
      <c r="B100" s="129">
        <v>913.6</v>
      </c>
      <c r="C100" s="172">
        <v>2063.4</v>
      </c>
      <c r="D100" s="172">
        <v>2333.6999999999998</v>
      </c>
      <c r="E100" s="172">
        <v>1262.5999999999999</v>
      </c>
      <c r="F100" s="172">
        <v>680.5</v>
      </c>
      <c r="G100" s="172">
        <v>1065.3</v>
      </c>
      <c r="I100" s="170" t="s">
        <v>187</v>
      </c>
      <c r="J100" s="172">
        <v>1522.5</v>
      </c>
      <c r="K100" s="172">
        <v>2119.8000000000002</v>
      </c>
      <c r="L100" s="172">
        <v>2402</v>
      </c>
      <c r="M100" s="172">
        <v>2843.2</v>
      </c>
      <c r="N100" s="172">
        <v>2867.9</v>
      </c>
      <c r="O100" s="172">
        <v>1864.4</v>
      </c>
    </row>
    <row r="101" spans="1:15" ht="12.75" hidden="1" customHeight="1" x14ac:dyDescent="0.15">
      <c r="A101" s="170" t="s">
        <v>188</v>
      </c>
      <c r="B101" s="172">
        <v>10065.700000000001</v>
      </c>
      <c r="C101" s="172">
        <v>10131.200000000001</v>
      </c>
      <c r="D101" s="172">
        <v>8180.3</v>
      </c>
      <c r="E101" s="172">
        <v>10489.6</v>
      </c>
      <c r="F101" s="172">
        <v>12157.2</v>
      </c>
      <c r="G101" s="172">
        <v>11726.5</v>
      </c>
      <c r="I101" s="170" t="s">
        <v>188</v>
      </c>
      <c r="J101" s="172">
        <v>7713.2</v>
      </c>
      <c r="K101" s="172">
        <v>10046.700000000001</v>
      </c>
      <c r="L101" s="172">
        <v>8546.1</v>
      </c>
      <c r="M101" s="172">
        <v>7456.6</v>
      </c>
      <c r="N101" s="172">
        <v>11180.6</v>
      </c>
      <c r="O101" s="172">
        <v>11158.8</v>
      </c>
    </row>
    <row r="102" spans="1:15" ht="12.75" hidden="1" customHeight="1" x14ac:dyDescent="0.15">
      <c r="A102" s="170" t="s">
        <v>189</v>
      </c>
      <c r="B102" s="172">
        <v>1468.9999999999964</v>
      </c>
      <c r="C102" s="172">
        <v>1316.9</v>
      </c>
      <c r="D102" s="172">
        <v>1532.9</v>
      </c>
      <c r="E102" s="172">
        <v>2181.1999999999998</v>
      </c>
      <c r="F102" s="172">
        <v>1458.2</v>
      </c>
      <c r="G102" s="172">
        <v>1209.5</v>
      </c>
      <c r="I102" s="170" t="s">
        <v>189</v>
      </c>
      <c r="J102" s="172">
        <v>1590.9</v>
      </c>
      <c r="K102" s="172">
        <v>2205.8000000000002</v>
      </c>
      <c r="L102" s="172">
        <v>1709.9</v>
      </c>
      <c r="M102" s="172">
        <v>1948.2</v>
      </c>
      <c r="N102" s="172">
        <v>1872.4</v>
      </c>
      <c r="O102" s="172">
        <v>2163</v>
      </c>
    </row>
    <row r="103" spans="1:15" s="73" customFormat="1" ht="12.75" hidden="1" customHeight="1" x14ac:dyDescent="0.15">
      <c r="A103" s="168" t="s">
        <v>64</v>
      </c>
      <c r="B103" s="173">
        <v>207.2</v>
      </c>
      <c r="C103" s="173">
        <v>16.5</v>
      </c>
      <c r="D103" s="173">
        <v>296.39999999999998</v>
      </c>
      <c r="E103" s="173">
        <v>1060.5</v>
      </c>
      <c r="F103" s="173">
        <v>73.099999999999994</v>
      </c>
      <c r="G103" s="173">
        <v>1338.6999999999998</v>
      </c>
      <c r="I103" s="168" t="s">
        <v>64</v>
      </c>
      <c r="J103" s="173">
        <v>14.4</v>
      </c>
      <c r="K103" s="173">
        <v>317.39999999999998</v>
      </c>
      <c r="L103" s="173">
        <v>353.2</v>
      </c>
      <c r="M103" s="173">
        <v>631.59999999999991</v>
      </c>
      <c r="N103" s="173">
        <v>17.8</v>
      </c>
      <c r="O103" s="173">
        <v>1550.2</v>
      </c>
    </row>
    <row r="104" spans="1:15" ht="12.75" hidden="1" customHeight="1" x14ac:dyDescent="0.15">
      <c r="A104" s="170" t="s">
        <v>190</v>
      </c>
      <c r="B104" s="129">
        <v>170.6</v>
      </c>
      <c r="C104" s="129">
        <v>0</v>
      </c>
      <c r="D104" s="172">
        <v>34.799999999999997</v>
      </c>
      <c r="E104" s="172">
        <v>957.9</v>
      </c>
      <c r="F104" s="129">
        <v>0</v>
      </c>
      <c r="G104" s="129">
        <v>1232.5999999999999</v>
      </c>
      <c r="I104" s="170" t="s">
        <v>190</v>
      </c>
      <c r="J104" s="172">
        <v>5.6</v>
      </c>
      <c r="K104" s="172">
        <v>119.8</v>
      </c>
      <c r="L104" s="172">
        <v>326.5</v>
      </c>
      <c r="M104" s="172">
        <v>609.29999999999995</v>
      </c>
      <c r="N104" s="172">
        <v>3.5</v>
      </c>
      <c r="O104" s="172">
        <v>1326</v>
      </c>
    </row>
    <row r="105" spans="1:15" ht="12.75" hidden="1" customHeight="1" x14ac:dyDescent="0.15">
      <c r="A105" s="170" t="s">
        <v>192</v>
      </c>
      <c r="B105" s="129">
        <v>0</v>
      </c>
      <c r="C105" s="129">
        <v>0</v>
      </c>
      <c r="D105" s="172">
        <v>68</v>
      </c>
      <c r="E105" s="172">
        <v>81</v>
      </c>
      <c r="F105" s="129">
        <v>0</v>
      </c>
      <c r="G105" s="129">
        <v>0</v>
      </c>
      <c r="I105" s="170" t="s">
        <v>192</v>
      </c>
      <c r="J105" s="129">
        <v>0</v>
      </c>
      <c r="K105" s="172">
        <v>29.3</v>
      </c>
      <c r="L105" s="172">
        <v>1.9</v>
      </c>
      <c r="M105" s="129">
        <v>16.399999999999999</v>
      </c>
      <c r="N105" s="172">
        <v>14.3</v>
      </c>
      <c r="O105" s="172">
        <v>112.7</v>
      </c>
    </row>
    <row r="106" spans="1:15" ht="12.75" hidden="1" customHeight="1" x14ac:dyDescent="0.15">
      <c r="A106" s="170" t="s">
        <v>191</v>
      </c>
      <c r="B106" s="172">
        <v>0.6</v>
      </c>
      <c r="C106" s="172">
        <v>4.8</v>
      </c>
      <c r="D106" s="172">
        <v>113</v>
      </c>
      <c r="E106" s="129">
        <v>0</v>
      </c>
      <c r="F106" s="172">
        <v>6</v>
      </c>
      <c r="G106" s="172">
        <v>67.099999999999994</v>
      </c>
      <c r="I106" s="170" t="s">
        <v>191</v>
      </c>
      <c r="J106" s="129">
        <v>0</v>
      </c>
      <c r="K106" s="129">
        <v>10.199999999999999</v>
      </c>
      <c r="L106" s="172">
        <v>6.6</v>
      </c>
      <c r="M106" s="129">
        <v>0</v>
      </c>
      <c r="N106" s="129">
        <v>0</v>
      </c>
      <c r="O106" s="172">
        <v>95.6</v>
      </c>
    </row>
    <row r="107" spans="1:15" ht="12.75" hidden="1" customHeight="1" x14ac:dyDescent="0.15">
      <c r="A107" s="170" t="s">
        <v>193</v>
      </c>
      <c r="B107" s="172">
        <v>36</v>
      </c>
      <c r="C107" s="172">
        <v>11.7</v>
      </c>
      <c r="D107" s="172">
        <v>80.599999999999994</v>
      </c>
      <c r="E107" s="172">
        <v>21.6</v>
      </c>
      <c r="F107" s="172">
        <v>67.099999999999994</v>
      </c>
      <c r="G107" s="172">
        <v>39</v>
      </c>
      <c r="I107" s="170" t="s">
        <v>193</v>
      </c>
      <c r="J107" s="172">
        <v>8.8000000000000007</v>
      </c>
      <c r="K107" s="172">
        <v>158.1</v>
      </c>
      <c r="L107" s="172">
        <v>18.2</v>
      </c>
      <c r="M107" s="172">
        <v>5.9</v>
      </c>
      <c r="N107" s="129">
        <v>0</v>
      </c>
      <c r="O107" s="172">
        <v>15.9</v>
      </c>
    </row>
    <row r="108" spans="1:15" ht="5.0999999999999996" customHeight="1" x14ac:dyDescent="0.15">
      <c r="A108" s="58"/>
      <c r="B108" s="46"/>
      <c r="C108" s="46"/>
      <c r="D108" s="46"/>
      <c r="E108" s="46"/>
      <c r="F108" s="46"/>
      <c r="G108" s="46"/>
      <c r="I108" s="58"/>
      <c r="J108" s="46"/>
      <c r="K108" s="46"/>
      <c r="L108" s="46"/>
      <c r="M108" s="46"/>
      <c r="N108" s="46"/>
      <c r="O108" s="46"/>
    </row>
    <row r="109" spans="1:15" s="73" customFormat="1" ht="12.75" customHeight="1" x14ac:dyDescent="0.15">
      <c r="A109" s="85">
        <v>2018</v>
      </c>
      <c r="B109" s="173">
        <v>18222.199999999997</v>
      </c>
      <c r="C109" s="173">
        <v>17815.2</v>
      </c>
      <c r="D109" s="173">
        <v>21743.200000000001</v>
      </c>
      <c r="E109" s="173">
        <v>30523.999999999996</v>
      </c>
      <c r="F109" s="173">
        <v>30410.9</v>
      </c>
      <c r="G109" s="173">
        <v>24234.799999999999</v>
      </c>
      <c r="I109" s="85">
        <v>2018</v>
      </c>
      <c r="J109" s="173">
        <v>24771.599999999999</v>
      </c>
      <c r="K109" s="173">
        <v>25801.1</v>
      </c>
      <c r="L109" s="173">
        <v>24139.483792999996</v>
      </c>
      <c r="M109" s="173">
        <v>24937.862103999989</v>
      </c>
      <c r="N109" s="173">
        <v>19802.523545999993</v>
      </c>
      <c r="O109" s="173">
        <v>24633.44453199999</v>
      </c>
    </row>
    <row r="110" spans="1:15" s="73" customFormat="1" ht="12.75" customHeight="1" x14ac:dyDescent="0.25">
      <c r="A110" s="164" t="s">
        <v>60</v>
      </c>
      <c r="B110" s="173">
        <v>5931.9</v>
      </c>
      <c r="C110" s="173">
        <v>5006.3999999999996</v>
      </c>
      <c r="D110" s="173">
        <v>6858.3</v>
      </c>
      <c r="E110" s="173">
        <v>6998.0999999999995</v>
      </c>
      <c r="F110" s="173">
        <v>8339.5</v>
      </c>
      <c r="G110" s="173">
        <v>5909.3</v>
      </c>
      <c r="I110" s="164" t="s">
        <v>60</v>
      </c>
      <c r="J110" s="173">
        <v>7132.5999999999995</v>
      </c>
      <c r="K110" s="173">
        <v>7732.4000000000005</v>
      </c>
      <c r="L110" s="173">
        <v>7764.0994719999962</v>
      </c>
      <c r="M110" s="173">
        <v>7791.2425300000004</v>
      </c>
      <c r="N110" s="173">
        <v>6273.6479640000007</v>
      </c>
      <c r="O110" s="173">
        <v>7538.2879900000007</v>
      </c>
    </row>
    <row r="111" spans="1:15" ht="12.75" customHeight="1" x14ac:dyDescent="0.15">
      <c r="A111" s="170" t="s">
        <v>184</v>
      </c>
      <c r="B111" s="172">
        <v>5624.2</v>
      </c>
      <c r="C111" s="172">
        <v>4600</v>
      </c>
      <c r="D111" s="172">
        <v>6126.5</v>
      </c>
      <c r="E111" s="172">
        <v>6163.9</v>
      </c>
      <c r="F111" s="172">
        <v>7279.3</v>
      </c>
      <c r="G111" s="172">
        <v>5089.6000000000004</v>
      </c>
      <c r="I111" s="170" t="s">
        <v>184</v>
      </c>
      <c r="J111" s="172">
        <v>6030.2</v>
      </c>
      <c r="K111" s="172">
        <v>6834.8</v>
      </c>
      <c r="L111" s="172">
        <v>6936.6461719999961</v>
      </c>
      <c r="M111" s="172">
        <v>6819.9302600000001</v>
      </c>
      <c r="N111" s="172">
        <v>5221.1267700000008</v>
      </c>
      <c r="O111" s="172">
        <v>6173.0444200000002</v>
      </c>
    </row>
    <row r="112" spans="1:15" ht="12.75" customHeight="1" x14ac:dyDescent="0.15">
      <c r="A112" s="170" t="s">
        <v>186</v>
      </c>
      <c r="B112" s="172">
        <v>0.5</v>
      </c>
      <c r="C112" s="129">
        <v>0</v>
      </c>
      <c r="D112" s="129">
        <v>0</v>
      </c>
      <c r="E112" s="172">
        <v>0.8</v>
      </c>
      <c r="F112" s="129">
        <v>0</v>
      </c>
      <c r="G112" s="129">
        <v>0</v>
      </c>
      <c r="I112" s="170" t="s">
        <v>186</v>
      </c>
      <c r="J112" s="129">
        <v>0</v>
      </c>
      <c r="K112" s="129">
        <v>0</v>
      </c>
      <c r="L112" s="129">
        <v>0</v>
      </c>
      <c r="M112" s="129">
        <v>0</v>
      </c>
      <c r="N112" s="129">
        <v>0</v>
      </c>
      <c r="O112" s="129">
        <v>0</v>
      </c>
    </row>
    <row r="113" spans="1:15" ht="12.75" customHeight="1" x14ac:dyDescent="0.15">
      <c r="A113" s="170" t="s">
        <v>194</v>
      </c>
      <c r="B113" s="129">
        <v>0</v>
      </c>
      <c r="C113" s="129">
        <v>0</v>
      </c>
      <c r="D113" s="129">
        <v>0</v>
      </c>
      <c r="E113" s="172">
        <v>15</v>
      </c>
      <c r="F113" s="129">
        <v>0</v>
      </c>
      <c r="G113" s="129">
        <v>0</v>
      </c>
      <c r="I113" s="170" t="s">
        <v>194</v>
      </c>
      <c r="J113" s="129">
        <v>0</v>
      </c>
      <c r="K113" s="129">
        <v>0</v>
      </c>
      <c r="L113" s="129">
        <v>0</v>
      </c>
      <c r="M113" s="129">
        <v>0</v>
      </c>
      <c r="N113" s="129">
        <v>0</v>
      </c>
      <c r="O113" s="129">
        <v>0</v>
      </c>
    </row>
    <row r="114" spans="1:15" ht="12.75" customHeight="1" x14ac:dyDescent="0.15">
      <c r="A114" s="170" t="s">
        <v>185</v>
      </c>
      <c r="B114" s="172">
        <v>24.7</v>
      </c>
      <c r="C114" s="129">
        <v>0</v>
      </c>
      <c r="D114" s="172">
        <v>18.7</v>
      </c>
      <c r="E114" s="129">
        <v>0</v>
      </c>
      <c r="F114" s="172">
        <v>50.1</v>
      </c>
      <c r="G114" s="172">
        <v>3.8</v>
      </c>
      <c r="I114" s="170" t="s">
        <v>185</v>
      </c>
      <c r="J114" s="172">
        <v>5.2</v>
      </c>
      <c r="K114" s="172">
        <v>0.5</v>
      </c>
      <c r="L114" s="172">
        <v>9</v>
      </c>
      <c r="M114" s="129">
        <v>0</v>
      </c>
      <c r="N114" s="129">
        <v>0</v>
      </c>
      <c r="O114" s="172">
        <v>4.5597299999999992</v>
      </c>
    </row>
    <row r="115" spans="1:15" ht="12.75" customHeight="1" x14ac:dyDescent="0.15">
      <c r="A115" s="170" t="s">
        <v>29</v>
      </c>
      <c r="B115" s="172">
        <v>282.5</v>
      </c>
      <c r="C115" s="172">
        <v>406.4</v>
      </c>
      <c r="D115" s="172">
        <v>713.1</v>
      </c>
      <c r="E115" s="172">
        <v>818.4</v>
      </c>
      <c r="F115" s="172">
        <v>1010.1</v>
      </c>
      <c r="G115" s="172">
        <v>815.9</v>
      </c>
      <c r="I115" s="170" t="s">
        <v>29</v>
      </c>
      <c r="J115" s="172">
        <v>1097.2</v>
      </c>
      <c r="K115" s="172">
        <v>897.1</v>
      </c>
      <c r="L115" s="172">
        <v>818.4532999999999</v>
      </c>
      <c r="M115" s="172">
        <v>971.31227000000001</v>
      </c>
      <c r="N115" s="172">
        <v>1052.5211939999999</v>
      </c>
      <c r="O115" s="172">
        <v>1360.6838400000001</v>
      </c>
    </row>
    <row r="116" spans="1:15" s="73" customFormat="1" ht="12.75" customHeight="1" x14ac:dyDescent="0.15">
      <c r="A116" s="168" t="s">
        <v>3</v>
      </c>
      <c r="B116" s="173">
        <v>11214.699999999999</v>
      </c>
      <c r="C116" s="173">
        <v>11570.4</v>
      </c>
      <c r="D116" s="173">
        <v>14877.300000000001</v>
      </c>
      <c r="E116" s="173">
        <v>23504.199999999997</v>
      </c>
      <c r="F116" s="173">
        <v>21780.2</v>
      </c>
      <c r="G116" s="173">
        <v>17359</v>
      </c>
      <c r="I116" s="168" t="s">
        <v>3</v>
      </c>
      <c r="J116" s="173">
        <v>17373</v>
      </c>
      <c r="K116" s="173">
        <v>18001.399999999998</v>
      </c>
      <c r="L116" s="173">
        <v>16249.035366999999</v>
      </c>
      <c r="M116" s="173">
        <v>16630.160403999991</v>
      </c>
      <c r="N116" s="173">
        <v>13134.028770999994</v>
      </c>
      <c r="O116" s="173">
        <v>16046.007871999991</v>
      </c>
    </row>
    <row r="117" spans="1:15" ht="12.75" customHeight="1" x14ac:dyDescent="0.15">
      <c r="A117" s="170" t="s">
        <v>187</v>
      </c>
      <c r="B117" s="172">
        <v>61.8</v>
      </c>
      <c r="C117" s="172">
        <v>1095.0999999999999</v>
      </c>
      <c r="D117" s="172">
        <v>1772.7</v>
      </c>
      <c r="E117" s="172">
        <v>2003.3</v>
      </c>
      <c r="F117" s="172">
        <v>1998.1</v>
      </c>
      <c r="G117" s="172">
        <v>2135.1</v>
      </c>
      <c r="I117" s="170" t="s">
        <v>187</v>
      </c>
      <c r="J117" s="172">
        <v>2381.6</v>
      </c>
      <c r="K117" s="172">
        <v>2523.6999999999998</v>
      </c>
      <c r="L117" s="172">
        <v>2103.8576420000009</v>
      </c>
      <c r="M117" s="172">
        <v>2660.316668999998</v>
      </c>
      <c r="N117" s="172">
        <v>1070.274942</v>
      </c>
      <c r="O117" s="172">
        <v>2120.4100969999986</v>
      </c>
    </row>
    <row r="118" spans="1:15" ht="12.75" customHeight="1" x14ac:dyDescent="0.15">
      <c r="A118" s="170" t="s">
        <v>188</v>
      </c>
      <c r="B118" s="172">
        <v>10043</v>
      </c>
      <c r="C118" s="172">
        <v>8887</v>
      </c>
      <c r="D118" s="172">
        <v>11417.1</v>
      </c>
      <c r="E118" s="172">
        <v>19335.3</v>
      </c>
      <c r="F118" s="172">
        <v>17944.2</v>
      </c>
      <c r="G118" s="172">
        <v>13123.7</v>
      </c>
      <c r="I118" s="170" t="s">
        <v>188</v>
      </c>
      <c r="J118" s="172">
        <v>12318.8</v>
      </c>
      <c r="K118" s="172">
        <v>12380.4</v>
      </c>
      <c r="L118" s="172">
        <v>11644.86651</v>
      </c>
      <c r="M118" s="172">
        <v>10807.130595999994</v>
      </c>
      <c r="N118" s="172">
        <v>9266.4679199999955</v>
      </c>
      <c r="O118" s="172">
        <v>11628.758959999994</v>
      </c>
    </row>
    <row r="119" spans="1:15" ht="12.75" customHeight="1" x14ac:dyDescent="0.15">
      <c r="A119" s="170" t="s">
        <v>189</v>
      </c>
      <c r="B119" s="172">
        <v>1109.9000000000001</v>
      </c>
      <c r="C119" s="172">
        <v>1588.3</v>
      </c>
      <c r="D119" s="172">
        <v>1687.5</v>
      </c>
      <c r="E119" s="172">
        <v>2165.6</v>
      </c>
      <c r="F119" s="172">
        <v>1837.9</v>
      </c>
      <c r="G119" s="172">
        <v>2100.1999999999998</v>
      </c>
      <c r="I119" s="170" t="s">
        <v>189</v>
      </c>
      <c r="J119" s="172">
        <v>2672.6</v>
      </c>
      <c r="K119" s="172">
        <v>3097.3</v>
      </c>
      <c r="L119" s="172">
        <v>2500.3112149999979</v>
      </c>
      <c r="M119" s="172">
        <v>3162.7131390000009</v>
      </c>
      <c r="N119" s="172">
        <v>2797.2859089999974</v>
      </c>
      <c r="O119" s="172">
        <v>2296.8388149999992</v>
      </c>
    </row>
    <row r="120" spans="1:15" s="73" customFormat="1" ht="12.75" customHeight="1" x14ac:dyDescent="0.15">
      <c r="A120" s="168" t="s">
        <v>64</v>
      </c>
      <c r="B120" s="173">
        <v>1075.5999999999999</v>
      </c>
      <c r="C120" s="173">
        <v>1238.4000000000001</v>
      </c>
      <c r="D120" s="173">
        <v>7.6</v>
      </c>
      <c r="E120" s="173">
        <v>21.7</v>
      </c>
      <c r="F120" s="173">
        <v>291.20000000000005</v>
      </c>
      <c r="G120" s="173">
        <v>966.5</v>
      </c>
      <c r="I120" s="168" t="s">
        <v>64</v>
      </c>
      <c r="J120" s="173">
        <v>266</v>
      </c>
      <c r="K120" s="173">
        <v>67.3</v>
      </c>
      <c r="L120" s="173">
        <v>126.34895400000001</v>
      </c>
      <c r="M120" s="173">
        <v>516.45916999999997</v>
      </c>
      <c r="N120" s="173">
        <v>394.846811</v>
      </c>
      <c r="O120" s="173">
        <v>1049.14867</v>
      </c>
    </row>
    <row r="121" spans="1:15" ht="12.75" customHeight="1" x14ac:dyDescent="0.15">
      <c r="A121" s="170" t="s">
        <v>190</v>
      </c>
      <c r="B121" s="467">
        <v>67.900000000000006</v>
      </c>
      <c r="C121" s="172">
        <v>242</v>
      </c>
      <c r="D121" s="129">
        <v>0</v>
      </c>
      <c r="E121" s="172">
        <v>2.2000000000000002</v>
      </c>
      <c r="F121" s="172">
        <v>10.8</v>
      </c>
      <c r="G121" s="172">
        <v>728.5</v>
      </c>
      <c r="I121" s="170" t="s">
        <v>190</v>
      </c>
      <c r="J121" s="172">
        <v>39.200000000000003</v>
      </c>
      <c r="K121" s="172">
        <v>16.5</v>
      </c>
      <c r="L121" s="129">
        <v>0</v>
      </c>
      <c r="M121" s="129">
        <v>509.19799999999998</v>
      </c>
      <c r="N121" s="172">
        <v>145.35</v>
      </c>
      <c r="O121" s="172">
        <v>817.27940000000012</v>
      </c>
    </row>
    <row r="122" spans="1:15" ht="12.75" customHeight="1" x14ac:dyDescent="0.15">
      <c r="A122" s="170" t="s">
        <v>192</v>
      </c>
      <c r="B122" s="172">
        <v>918.3</v>
      </c>
      <c r="C122" s="172">
        <v>87</v>
      </c>
      <c r="D122" s="129">
        <v>0</v>
      </c>
      <c r="E122" s="129">
        <v>0</v>
      </c>
      <c r="F122" s="172">
        <v>181.5</v>
      </c>
      <c r="G122" s="172">
        <v>56.7</v>
      </c>
      <c r="I122" s="170" t="s">
        <v>192</v>
      </c>
      <c r="J122" s="172">
        <v>66.7</v>
      </c>
      <c r="K122" s="172">
        <v>15.4</v>
      </c>
      <c r="L122" s="172">
        <v>68.572591000000003</v>
      </c>
      <c r="M122" s="129">
        <v>0</v>
      </c>
      <c r="N122" s="172">
        <v>0.25343399999999999</v>
      </c>
      <c r="O122" s="172">
        <v>61.946489999999997</v>
      </c>
    </row>
    <row r="123" spans="1:15" ht="12.75" customHeight="1" x14ac:dyDescent="0.15">
      <c r="A123" s="170" t="s">
        <v>191</v>
      </c>
      <c r="B123" s="172">
        <v>75.8</v>
      </c>
      <c r="C123" s="172">
        <v>909.4</v>
      </c>
      <c r="D123" s="129">
        <v>0</v>
      </c>
      <c r="E123" s="129">
        <v>0</v>
      </c>
      <c r="F123" s="172">
        <v>83.9</v>
      </c>
      <c r="G123" s="129">
        <v>0</v>
      </c>
      <c r="I123" s="170" t="s">
        <v>191</v>
      </c>
      <c r="J123" s="129">
        <v>0</v>
      </c>
      <c r="K123" s="172">
        <v>6.1</v>
      </c>
      <c r="L123" s="129">
        <v>0</v>
      </c>
      <c r="M123" s="129">
        <v>0</v>
      </c>
      <c r="N123" s="172">
        <v>119.99056000000003</v>
      </c>
      <c r="O123" s="172">
        <v>75.088499999999996</v>
      </c>
    </row>
    <row r="124" spans="1:15" ht="12.75" customHeight="1" x14ac:dyDescent="0.15">
      <c r="A124" s="170" t="s">
        <v>193</v>
      </c>
      <c r="B124" s="172">
        <v>13.6</v>
      </c>
      <c r="C124" s="129">
        <v>0</v>
      </c>
      <c r="D124" s="172">
        <v>7.6</v>
      </c>
      <c r="E124" s="172">
        <v>19.5</v>
      </c>
      <c r="F124" s="172">
        <v>15</v>
      </c>
      <c r="G124" s="172">
        <v>181.3</v>
      </c>
      <c r="I124" s="170" t="s">
        <v>193</v>
      </c>
      <c r="J124" s="172">
        <v>160.1</v>
      </c>
      <c r="K124" s="172">
        <v>29.3</v>
      </c>
      <c r="L124" s="172">
        <v>57.776363000000003</v>
      </c>
      <c r="M124" s="172">
        <v>7.2611699999999999</v>
      </c>
      <c r="N124" s="172">
        <v>129.25281700000002</v>
      </c>
      <c r="O124" s="172">
        <v>94.834279999999993</v>
      </c>
    </row>
    <row r="125" spans="1:15" ht="6.95" customHeight="1" x14ac:dyDescent="0.15">
      <c r="A125" s="34"/>
      <c r="B125" s="161"/>
      <c r="C125" s="161"/>
      <c r="D125" s="161"/>
      <c r="E125" s="179"/>
      <c r="F125" s="179"/>
      <c r="G125" s="162"/>
      <c r="I125" s="34"/>
      <c r="J125" s="179"/>
      <c r="K125" s="179"/>
      <c r="L125" s="179"/>
      <c r="M125" s="179"/>
      <c r="N125" s="179"/>
      <c r="O125" s="179"/>
    </row>
    <row r="126" spans="1:15" s="73" customFormat="1" ht="12.75" customHeight="1" x14ac:dyDescent="0.15">
      <c r="A126" s="85">
        <v>2019</v>
      </c>
      <c r="B126" s="173">
        <v>24023.201834999989</v>
      </c>
      <c r="C126" s="173">
        <v>23585.202419999998</v>
      </c>
      <c r="D126" s="173">
        <v>19588.313030000001</v>
      </c>
      <c r="E126" s="173">
        <v>19945.424747000008</v>
      </c>
      <c r="F126" s="173">
        <v>23114.044867000008</v>
      </c>
      <c r="G126" s="173">
        <v>20647.598482999998</v>
      </c>
      <c r="I126" s="85">
        <v>2019</v>
      </c>
      <c r="J126" s="173">
        <v>24809.646567000011</v>
      </c>
      <c r="K126" s="173">
        <v>22253.877382000002</v>
      </c>
      <c r="L126" s="173">
        <v>22875.281338999997</v>
      </c>
      <c r="M126" s="173">
        <v>21166.461452</v>
      </c>
      <c r="N126" s="173">
        <v>3290.088546</v>
      </c>
      <c r="O126" s="173">
        <v>22035.217459999989</v>
      </c>
    </row>
    <row r="127" spans="1:15" s="73" customFormat="1" ht="12.75" customHeight="1" x14ac:dyDescent="0.25">
      <c r="A127" s="164" t="s">
        <v>60</v>
      </c>
      <c r="B127" s="173">
        <v>5683.8323600000012</v>
      </c>
      <c r="C127" s="173">
        <v>6073.7443179999991</v>
      </c>
      <c r="D127" s="173">
        <v>5910.2740169999988</v>
      </c>
      <c r="E127" s="173">
        <v>5743.3399000000045</v>
      </c>
      <c r="F127" s="173">
        <v>6574.5634499999996</v>
      </c>
      <c r="G127" s="173">
        <v>6034.827177000001</v>
      </c>
      <c r="I127" s="164" t="s">
        <v>60</v>
      </c>
      <c r="J127" s="173">
        <v>7032.1308260000033</v>
      </c>
      <c r="K127" s="173">
        <v>6977.7633159999996</v>
      </c>
      <c r="L127" s="173">
        <v>5930.2906000000003</v>
      </c>
      <c r="M127" s="173">
        <v>4923.6869880000004</v>
      </c>
      <c r="N127" s="173">
        <v>1473.57692</v>
      </c>
      <c r="O127" s="173">
        <v>7265.0808329999991</v>
      </c>
    </row>
    <row r="128" spans="1:15" s="73" customFormat="1" ht="12.75" customHeight="1" x14ac:dyDescent="0.15">
      <c r="A128" s="170" t="s">
        <v>184</v>
      </c>
      <c r="B128" s="172">
        <v>4608.6966800000009</v>
      </c>
      <c r="C128" s="172">
        <v>5379.1872399999993</v>
      </c>
      <c r="D128" s="172">
        <v>5168.9113699999989</v>
      </c>
      <c r="E128" s="172">
        <v>4887.3342200000034</v>
      </c>
      <c r="F128" s="172">
        <v>5771.1897099999987</v>
      </c>
      <c r="G128" s="172">
        <v>5341.6887500000012</v>
      </c>
      <c r="H128" s="5"/>
      <c r="I128" s="170" t="s">
        <v>184</v>
      </c>
      <c r="J128" s="172">
        <v>6252.9995300000028</v>
      </c>
      <c r="K128" s="172">
        <v>5909.9599500000004</v>
      </c>
      <c r="L128" s="172">
        <v>4801.1472899999999</v>
      </c>
      <c r="M128" s="172">
        <v>3936.5364880000006</v>
      </c>
      <c r="N128" s="172">
        <v>977.25036999999998</v>
      </c>
      <c r="O128" s="172">
        <v>6235.9451789999985</v>
      </c>
    </row>
    <row r="129" spans="1:15" s="73" customFormat="1" ht="12.75" customHeight="1" x14ac:dyDescent="0.15">
      <c r="A129" s="170" t="s">
        <v>186</v>
      </c>
      <c r="B129" s="129">
        <v>0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5"/>
      <c r="I129" s="170" t="s">
        <v>186</v>
      </c>
      <c r="J129" s="129">
        <v>0</v>
      </c>
      <c r="K129" s="129">
        <v>0</v>
      </c>
      <c r="L129" s="129">
        <v>0</v>
      </c>
      <c r="M129" s="129">
        <v>0</v>
      </c>
      <c r="N129" s="129">
        <v>0</v>
      </c>
      <c r="O129" s="129">
        <v>0</v>
      </c>
    </row>
    <row r="130" spans="1:15" s="73" customFormat="1" ht="12.75" customHeight="1" x14ac:dyDescent="0.15">
      <c r="A130" s="170" t="s">
        <v>194</v>
      </c>
      <c r="B130" s="129">
        <v>0</v>
      </c>
      <c r="C130" s="129">
        <v>0</v>
      </c>
      <c r="D130" s="129">
        <v>0</v>
      </c>
      <c r="E130" s="129">
        <v>0</v>
      </c>
      <c r="F130" s="129">
        <v>0</v>
      </c>
      <c r="G130" s="172">
        <v>1.02</v>
      </c>
      <c r="H130" s="5"/>
      <c r="I130" s="170" t="s">
        <v>194</v>
      </c>
      <c r="J130" s="129">
        <v>0</v>
      </c>
      <c r="K130" s="129">
        <v>0</v>
      </c>
      <c r="L130" s="172">
        <v>0.34439999999999998</v>
      </c>
      <c r="M130" s="172">
        <v>0.6</v>
      </c>
      <c r="N130" s="129">
        <v>0</v>
      </c>
      <c r="O130" s="129">
        <v>0</v>
      </c>
    </row>
    <row r="131" spans="1:15" s="73" customFormat="1" ht="12.75" customHeight="1" x14ac:dyDescent="0.15">
      <c r="A131" s="170" t="s">
        <v>185</v>
      </c>
      <c r="B131" s="172">
        <v>4.5</v>
      </c>
      <c r="C131" s="172">
        <v>1.1233979999999999</v>
      </c>
      <c r="D131" s="172">
        <v>18.722000000000001</v>
      </c>
      <c r="E131" s="172">
        <v>20.515279999999997</v>
      </c>
      <c r="F131" s="172">
        <v>3.222</v>
      </c>
      <c r="G131" s="129">
        <v>0</v>
      </c>
      <c r="H131" s="5"/>
      <c r="I131" s="170" t="s">
        <v>185</v>
      </c>
      <c r="J131" s="172">
        <v>3</v>
      </c>
      <c r="K131" s="172">
        <v>8.75</v>
      </c>
      <c r="L131" s="172">
        <v>0.1</v>
      </c>
      <c r="M131" s="172">
        <v>14.003060000000001</v>
      </c>
      <c r="N131" s="129">
        <v>0</v>
      </c>
      <c r="O131" s="129">
        <v>0</v>
      </c>
    </row>
    <row r="132" spans="1:15" s="73" customFormat="1" ht="12.75" customHeight="1" x14ac:dyDescent="0.15">
      <c r="A132" s="170" t="s">
        <v>29</v>
      </c>
      <c r="B132" s="172">
        <v>1070.6356800000001</v>
      </c>
      <c r="C132" s="172">
        <v>693.43368000000009</v>
      </c>
      <c r="D132" s="172">
        <v>722.64064699999983</v>
      </c>
      <c r="E132" s="172">
        <v>835.49040000000002</v>
      </c>
      <c r="F132" s="172">
        <v>800.15174000000013</v>
      </c>
      <c r="G132" s="172">
        <v>692.11842699999988</v>
      </c>
      <c r="H132" s="5"/>
      <c r="I132" s="170" t="s">
        <v>29</v>
      </c>
      <c r="J132" s="172">
        <v>776.13129599999991</v>
      </c>
      <c r="K132" s="172">
        <v>1059.0533659999999</v>
      </c>
      <c r="L132" s="172">
        <v>1128.6989099999998</v>
      </c>
      <c r="M132" s="172">
        <v>972.54743999999994</v>
      </c>
      <c r="N132" s="172">
        <v>496.32655000000005</v>
      </c>
      <c r="O132" s="172">
        <v>1029.1356540000002</v>
      </c>
    </row>
    <row r="133" spans="1:15" s="73" customFormat="1" ht="12.75" customHeight="1" x14ac:dyDescent="0.15">
      <c r="A133" s="168" t="s">
        <v>3</v>
      </c>
      <c r="B133" s="173">
        <v>17389.580194999988</v>
      </c>
      <c r="C133" s="173">
        <v>16384.086978999996</v>
      </c>
      <c r="D133" s="173">
        <v>13621.127213000007</v>
      </c>
      <c r="E133" s="173">
        <v>13954.883817000004</v>
      </c>
      <c r="F133" s="173">
        <v>16485.955520000007</v>
      </c>
      <c r="G133" s="173">
        <v>14494.831505999999</v>
      </c>
      <c r="I133" s="168" t="s">
        <v>3</v>
      </c>
      <c r="J133" s="173">
        <v>17686.695903000003</v>
      </c>
      <c r="K133" s="173">
        <v>15078.527039000004</v>
      </c>
      <c r="L133" s="173">
        <v>16725.744678999999</v>
      </c>
      <c r="M133" s="173">
        <v>15972.463883999997</v>
      </c>
      <c r="N133" s="173">
        <v>1704.3960460000001</v>
      </c>
      <c r="O133" s="173">
        <v>14480.34589099999</v>
      </c>
    </row>
    <row r="134" spans="1:15" s="73" customFormat="1" ht="12.75" customHeight="1" x14ac:dyDescent="0.15">
      <c r="A134" s="170" t="s">
        <v>187</v>
      </c>
      <c r="B134" s="172">
        <v>1422.7259569999994</v>
      </c>
      <c r="C134" s="172">
        <v>2201.4692059999993</v>
      </c>
      <c r="D134" s="172">
        <v>1897.1328979999998</v>
      </c>
      <c r="E134" s="172">
        <v>1182.9886220000008</v>
      </c>
      <c r="F134" s="172">
        <v>1858.8462060000002</v>
      </c>
      <c r="G134" s="172">
        <v>1466.8692269999997</v>
      </c>
      <c r="H134" s="5"/>
      <c r="I134" s="170" t="s">
        <v>187</v>
      </c>
      <c r="J134" s="172">
        <v>2009.4101259999998</v>
      </c>
      <c r="K134" s="172">
        <v>1313.0589210000003</v>
      </c>
      <c r="L134" s="172">
        <v>1626.2124150000004</v>
      </c>
      <c r="M134" s="172">
        <v>1737.2623209999997</v>
      </c>
      <c r="N134" s="172">
        <v>63.873570999999998</v>
      </c>
      <c r="O134" s="172">
        <v>142.23299300000002</v>
      </c>
    </row>
    <row r="135" spans="1:15" s="73" customFormat="1" ht="12.75" customHeight="1" x14ac:dyDescent="0.15">
      <c r="A135" s="170" t="s">
        <v>188</v>
      </c>
      <c r="B135" s="172">
        <v>13141.059408999989</v>
      </c>
      <c r="C135" s="172">
        <v>11227.626909999997</v>
      </c>
      <c r="D135" s="172">
        <v>9199.3903510000073</v>
      </c>
      <c r="E135" s="172">
        <v>10521.162129000002</v>
      </c>
      <c r="F135" s="172">
        <v>12324.539747000004</v>
      </c>
      <c r="G135" s="172">
        <v>11131.963570999998</v>
      </c>
      <c r="H135" s="5"/>
      <c r="I135" s="170" t="s">
        <v>188</v>
      </c>
      <c r="J135" s="172">
        <v>12688.921107000004</v>
      </c>
      <c r="K135" s="172">
        <v>11077.155526000004</v>
      </c>
      <c r="L135" s="172">
        <v>12187.843338999997</v>
      </c>
      <c r="M135" s="172">
        <v>11948.670731999997</v>
      </c>
      <c r="N135" s="172">
        <v>1021.9994149999999</v>
      </c>
      <c r="O135" s="172">
        <v>11992.88179999999</v>
      </c>
    </row>
    <row r="136" spans="1:15" s="73" customFormat="1" ht="12.75" customHeight="1" x14ac:dyDescent="0.15">
      <c r="A136" s="170" t="s">
        <v>189</v>
      </c>
      <c r="B136" s="172">
        <v>2825.7948290000018</v>
      </c>
      <c r="C136" s="172">
        <v>2954.9908629999982</v>
      </c>
      <c r="D136" s="172">
        <v>2524.6039640000004</v>
      </c>
      <c r="E136" s="172">
        <v>2250.7330659999998</v>
      </c>
      <c r="F136" s="172">
        <v>2302.5695669999996</v>
      </c>
      <c r="G136" s="172">
        <v>1895.998708000001</v>
      </c>
      <c r="H136" s="5"/>
      <c r="I136" s="170" t="s">
        <v>189</v>
      </c>
      <c r="J136" s="172">
        <v>2988.3646699999995</v>
      </c>
      <c r="K136" s="172">
        <v>2688.3125920000002</v>
      </c>
      <c r="L136" s="172">
        <v>2911.6889250000004</v>
      </c>
      <c r="M136" s="172">
        <v>2286.5308309999996</v>
      </c>
      <c r="N136" s="172">
        <v>618.52306000000021</v>
      </c>
      <c r="O136" s="172">
        <v>2345.2310979999993</v>
      </c>
    </row>
    <row r="137" spans="1:15" s="73" customFormat="1" ht="12.75" customHeight="1" x14ac:dyDescent="0.15">
      <c r="A137" s="168" t="s">
        <v>64</v>
      </c>
      <c r="B137" s="173">
        <v>949.78927999999996</v>
      </c>
      <c r="C137" s="173">
        <v>1127.3711230000001</v>
      </c>
      <c r="D137" s="173">
        <v>56.911799999999999</v>
      </c>
      <c r="E137" s="173">
        <v>247.20103000000003</v>
      </c>
      <c r="F137" s="173">
        <v>53.525897000000001</v>
      </c>
      <c r="G137" s="173">
        <v>117.93979999999999</v>
      </c>
      <c r="I137" s="168" t="s">
        <v>64</v>
      </c>
      <c r="J137" s="173">
        <v>90.819838000000047</v>
      </c>
      <c r="K137" s="173">
        <v>197.58702700000026</v>
      </c>
      <c r="L137" s="173">
        <v>219.24606000000023</v>
      </c>
      <c r="M137" s="173">
        <v>270.31058000000013</v>
      </c>
      <c r="N137" s="173">
        <v>112.11558000000015</v>
      </c>
      <c r="O137" s="173">
        <v>289.79073600000021</v>
      </c>
    </row>
    <row r="138" spans="1:15" s="73" customFormat="1" ht="12.75" customHeight="1" x14ac:dyDescent="0.15">
      <c r="A138" s="170" t="s">
        <v>190</v>
      </c>
      <c r="B138" s="172">
        <v>924.4</v>
      </c>
      <c r="C138" s="172">
        <v>1089.12997</v>
      </c>
      <c r="D138" s="172">
        <v>31.655559999999998</v>
      </c>
      <c r="E138" s="172">
        <v>76.75</v>
      </c>
      <c r="F138" s="172">
        <v>15.17497</v>
      </c>
      <c r="G138" s="129">
        <v>0</v>
      </c>
      <c r="H138" s="5"/>
      <c r="I138" s="170" t="s">
        <v>190</v>
      </c>
      <c r="J138" s="172">
        <v>3.672558</v>
      </c>
      <c r="K138" s="172">
        <v>5.0455050000000004</v>
      </c>
      <c r="L138" s="172">
        <v>5.2</v>
      </c>
      <c r="M138" s="172">
        <v>26.250330000000002</v>
      </c>
      <c r="N138" s="129">
        <v>0</v>
      </c>
      <c r="O138" s="172">
        <v>0.13900000000000001</v>
      </c>
    </row>
    <row r="139" spans="1:15" s="73" customFormat="1" ht="12.75" customHeight="1" x14ac:dyDescent="0.15">
      <c r="A139" s="170" t="s">
        <v>192</v>
      </c>
      <c r="B139" s="129">
        <v>0</v>
      </c>
      <c r="C139" s="172">
        <v>12.655003000000001</v>
      </c>
      <c r="D139" s="172">
        <v>0.57977000000000001</v>
      </c>
      <c r="E139" s="172">
        <v>70.05210000000001</v>
      </c>
      <c r="F139" s="129">
        <v>0</v>
      </c>
      <c r="G139" s="172">
        <v>61.384099999999997</v>
      </c>
      <c r="H139" s="5"/>
      <c r="I139" s="170" t="s">
        <v>192</v>
      </c>
      <c r="J139" s="129">
        <v>0</v>
      </c>
      <c r="K139" s="172">
        <v>0.86449500000000012</v>
      </c>
      <c r="L139" s="172">
        <v>1</v>
      </c>
      <c r="M139" s="172">
        <v>2.56379</v>
      </c>
      <c r="N139" s="129">
        <v>0</v>
      </c>
      <c r="O139" s="172">
        <v>84.66245600000002</v>
      </c>
    </row>
    <row r="140" spans="1:15" s="73" customFormat="1" ht="12.75" customHeight="1" x14ac:dyDescent="0.15">
      <c r="A140" s="170" t="s">
        <v>191</v>
      </c>
      <c r="B140" s="172">
        <v>5.1020000000000003</v>
      </c>
      <c r="C140" s="172">
        <v>0.2</v>
      </c>
      <c r="D140" s="129">
        <v>0</v>
      </c>
      <c r="E140" s="172">
        <v>75.552379999999999</v>
      </c>
      <c r="F140" s="129">
        <v>0</v>
      </c>
      <c r="G140" s="129">
        <v>0</v>
      </c>
      <c r="H140" s="5"/>
      <c r="I140" s="170" t="s">
        <v>191</v>
      </c>
      <c r="J140" s="129">
        <v>0</v>
      </c>
      <c r="K140" s="129">
        <v>0</v>
      </c>
      <c r="L140" s="172">
        <v>4.74</v>
      </c>
      <c r="M140" s="172">
        <v>9.5016599999999993</v>
      </c>
      <c r="N140" s="129">
        <v>0</v>
      </c>
      <c r="O140" s="129">
        <v>0</v>
      </c>
    </row>
    <row r="141" spans="1:15" s="73" customFormat="1" ht="12.75" customHeight="1" x14ac:dyDescent="0.15">
      <c r="A141" s="170" t="s">
        <v>193</v>
      </c>
      <c r="B141" s="172">
        <v>20.287279999999999</v>
      </c>
      <c r="C141" s="172">
        <v>25.386149999999997</v>
      </c>
      <c r="D141" s="172">
        <v>24.676469999999998</v>
      </c>
      <c r="E141" s="172">
        <v>24.846550000000004</v>
      </c>
      <c r="F141" s="172">
        <v>38.350926999999999</v>
      </c>
      <c r="G141" s="172">
        <v>56.555699999999987</v>
      </c>
      <c r="H141" s="5"/>
      <c r="I141" s="170" t="s">
        <v>193</v>
      </c>
      <c r="J141" s="172">
        <v>87.147280000000038</v>
      </c>
      <c r="K141" s="172">
        <v>191.67702700000027</v>
      </c>
      <c r="L141" s="172">
        <v>208.30606000000023</v>
      </c>
      <c r="M141" s="172">
        <v>231.99480000000014</v>
      </c>
      <c r="N141" s="172">
        <v>112.11558000000015</v>
      </c>
      <c r="O141" s="172">
        <v>204.98928000000021</v>
      </c>
    </row>
    <row r="142" spans="1:15" s="73" customFormat="1" ht="6.75" customHeight="1" x14ac:dyDescent="0.15">
      <c r="A142" s="170"/>
      <c r="B142" s="172"/>
      <c r="C142" s="172"/>
      <c r="D142" s="172"/>
      <c r="E142" s="172"/>
      <c r="F142" s="172"/>
      <c r="G142" s="172"/>
      <c r="H142" s="5"/>
      <c r="I142" s="170"/>
      <c r="J142" s="172"/>
      <c r="K142" s="172"/>
      <c r="L142" s="172"/>
      <c r="M142" s="172"/>
      <c r="N142" s="172"/>
      <c r="O142" s="172"/>
    </row>
    <row r="143" spans="1:15" s="73" customFormat="1" ht="12.75" customHeight="1" x14ac:dyDescent="0.15">
      <c r="A143" s="85">
        <v>2020</v>
      </c>
      <c r="B143" s="173">
        <v>25281.503601999993</v>
      </c>
      <c r="C143" s="173">
        <v>22068.042380999999</v>
      </c>
      <c r="D143" s="173">
        <v>18822.265658000008</v>
      </c>
      <c r="E143" s="173">
        <v>17900.346886999992</v>
      </c>
      <c r="F143" s="173">
        <v>23857.821026999995</v>
      </c>
      <c r="G143" s="173">
        <v>24050.506836999983</v>
      </c>
      <c r="I143" s="85">
        <v>2020</v>
      </c>
      <c r="J143" s="173">
        <v>29699.952714999996</v>
      </c>
      <c r="K143" s="173">
        <v>20982.367603999992</v>
      </c>
      <c r="L143" s="173">
        <v>29826.109461999997</v>
      </c>
      <c r="M143" s="173">
        <v>35141.854537000007</v>
      </c>
      <c r="N143" s="173">
        <v>36825.284483000003</v>
      </c>
      <c r="O143" s="173">
        <v>30968.964541000005</v>
      </c>
    </row>
    <row r="144" spans="1:15" s="73" customFormat="1" ht="12.75" customHeight="1" x14ac:dyDescent="0.25">
      <c r="A144" s="164" t="s">
        <v>60</v>
      </c>
      <c r="B144" s="171">
        <v>7153.4227570000012</v>
      </c>
      <c r="C144" s="171">
        <v>5975.6936100000012</v>
      </c>
      <c r="D144" s="171">
        <v>5163.2037950000013</v>
      </c>
      <c r="E144" s="171">
        <v>5673.5205500000002</v>
      </c>
      <c r="F144" s="171">
        <v>7891.9580300000016</v>
      </c>
      <c r="G144" s="173">
        <v>8109.3728749999991</v>
      </c>
      <c r="I144" s="164" t="s">
        <v>60</v>
      </c>
      <c r="J144" s="173">
        <v>10730.231129999996</v>
      </c>
      <c r="K144" s="173">
        <v>8328.5567879999981</v>
      </c>
      <c r="L144" s="173">
        <v>10130.935991999999</v>
      </c>
      <c r="M144" s="173">
        <v>13048.682520000002</v>
      </c>
      <c r="N144" s="173">
        <v>9907.6119239999971</v>
      </c>
      <c r="O144" s="173">
        <v>9907.5996609999966</v>
      </c>
    </row>
    <row r="145" spans="1:15" ht="12.75" customHeight="1" x14ac:dyDescent="0.15">
      <c r="A145" s="170" t="s">
        <v>184</v>
      </c>
      <c r="B145" s="167">
        <v>6242.7343370000008</v>
      </c>
      <c r="C145" s="167">
        <v>4810.1913600000016</v>
      </c>
      <c r="D145" s="167">
        <v>4403.3739850000011</v>
      </c>
      <c r="E145" s="167">
        <v>4733.0856099999992</v>
      </c>
      <c r="F145" s="167">
        <v>6929.8573800000022</v>
      </c>
      <c r="G145" s="172">
        <v>7388.1412499999988</v>
      </c>
      <c r="I145" s="170" t="s">
        <v>184</v>
      </c>
      <c r="J145" s="172">
        <v>10115.686149999996</v>
      </c>
      <c r="K145" s="172">
        <v>7498.665759999999</v>
      </c>
      <c r="L145" s="172">
        <v>8886.7199509999991</v>
      </c>
      <c r="M145" s="172">
        <v>11539.45037</v>
      </c>
      <c r="N145" s="172">
        <v>8803.4312799999971</v>
      </c>
      <c r="O145" s="172">
        <v>9122.5836299999974</v>
      </c>
    </row>
    <row r="146" spans="1:15" ht="12.75" customHeight="1" x14ac:dyDescent="0.15">
      <c r="A146" s="170" t="s">
        <v>186</v>
      </c>
      <c r="B146" s="129">
        <v>0</v>
      </c>
      <c r="C146" s="129">
        <v>0</v>
      </c>
      <c r="D146" s="129">
        <v>0</v>
      </c>
      <c r="E146" s="129">
        <v>0</v>
      </c>
      <c r="F146" s="129">
        <v>0</v>
      </c>
      <c r="G146" s="129">
        <v>0</v>
      </c>
      <c r="I146" s="170" t="s">
        <v>186</v>
      </c>
      <c r="J146" s="129">
        <v>0</v>
      </c>
      <c r="K146" s="129">
        <v>0</v>
      </c>
      <c r="L146" s="129">
        <v>0</v>
      </c>
      <c r="M146" s="129">
        <v>0</v>
      </c>
      <c r="N146" s="129">
        <v>0</v>
      </c>
      <c r="O146" s="129">
        <v>0</v>
      </c>
    </row>
    <row r="147" spans="1:15" ht="12.75" customHeight="1" x14ac:dyDescent="0.15">
      <c r="A147" s="170" t="s">
        <v>194</v>
      </c>
      <c r="B147" s="129">
        <v>0</v>
      </c>
      <c r="C147" s="129">
        <v>0</v>
      </c>
      <c r="D147" s="129">
        <v>0</v>
      </c>
      <c r="E147" s="129">
        <v>0</v>
      </c>
      <c r="F147" s="129">
        <v>385.8</v>
      </c>
      <c r="G147" s="172">
        <v>54.04</v>
      </c>
      <c r="I147" s="170" t="s">
        <v>194</v>
      </c>
      <c r="J147" s="172">
        <v>4.0650000000000004</v>
      </c>
      <c r="K147" s="172">
        <v>9.1296800000000005</v>
      </c>
      <c r="L147" s="129">
        <v>0</v>
      </c>
      <c r="M147" s="172">
        <v>5.3982999999999999</v>
      </c>
      <c r="N147" s="172">
        <v>1.3200399999999999</v>
      </c>
      <c r="O147" s="129">
        <v>0</v>
      </c>
    </row>
    <row r="148" spans="1:15" ht="12.75" customHeight="1" x14ac:dyDescent="0.15">
      <c r="A148" s="170" t="s">
        <v>185</v>
      </c>
      <c r="B148" s="129">
        <v>0</v>
      </c>
      <c r="C148" s="129">
        <v>0</v>
      </c>
      <c r="D148" s="129">
        <v>0</v>
      </c>
      <c r="E148" s="129">
        <v>0</v>
      </c>
      <c r="F148" s="167">
        <v>0.39720999999999995</v>
      </c>
      <c r="G148" s="172">
        <v>169.42449999999999</v>
      </c>
      <c r="I148" s="170" t="s">
        <v>185</v>
      </c>
      <c r="J148" s="172">
        <v>27</v>
      </c>
      <c r="K148" s="172">
        <v>101.81224</v>
      </c>
      <c r="L148" s="172">
        <v>515.34</v>
      </c>
      <c r="M148" s="172">
        <v>387.19976000000003</v>
      </c>
      <c r="N148" s="129">
        <v>0</v>
      </c>
      <c r="O148" s="172">
        <v>3.66</v>
      </c>
    </row>
    <row r="149" spans="1:15" ht="12.75" customHeight="1" x14ac:dyDescent="0.15">
      <c r="A149" s="170" t="s">
        <v>29</v>
      </c>
      <c r="B149" s="167">
        <v>910.68841999999984</v>
      </c>
      <c r="C149" s="167">
        <v>1165.5022500000005</v>
      </c>
      <c r="D149" s="167">
        <v>759.82980999999961</v>
      </c>
      <c r="E149" s="167">
        <v>940.43494000000044</v>
      </c>
      <c r="F149" s="167">
        <v>575.90343999999993</v>
      </c>
      <c r="G149" s="172">
        <v>497.76712500000002</v>
      </c>
      <c r="I149" s="170" t="s">
        <v>29</v>
      </c>
      <c r="J149" s="172">
        <v>583.47997999999995</v>
      </c>
      <c r="K149" s="172">
        <v>718.94910800000014</v>
      </c>
      <c r="L149" s="172">
        <v>728.87604099999987</v>
      </c>
      <c r="M149" s="172">
        <v>1116.6340900000005</v>
      </c>
      <c r="N149" s="172">
        <v>1102.860604</v>
      </c>
      <c r="O149" s="172">
        <v>781.35603099999992</v>
      </c>
    </row>
    <row r="150" spans="1:15" s="73" customFormat="1" ht="12.75" customHeight="1" x14ac:dyDescent="0.15">
      <c r="A150" s="168" t="s">
        <v>3</v>
      </c>
      <c r="B150" s="171">
        <v>17719.155084999991</v>
      </c>
      <c r="C150" s="171">
        <v>15743.251155999998</v>
      </c>
      <c r="D150" s="171">
        <v>13538.187433000008</v>
      </c>
      <c r="E150" s="171">
        <v>12175.426936999993</v>
      </c>
      <c r="F150" s="171">
        <v>15923.459176999993</v>
      </c>
      <c r="G150" s="173">
        <v>15709.915261999984</v>
      </c>
      <c r="I150" s="168" t="s">
        <v>3</v>
      </c>
      <c r="J150" s="173">
        <v>18923.687494999998</v>
      </c>
      <c r="K150" s="173">
        <v>12354.096755999997</v>
      </c>
      <c r="L150" s="173">
        <v>19409.595289999997</v>
      </c>
      <c r="M150" s="173">
        <v>20787.488767000006</v>
      </c>
      <c r="N150" s="173">
        <v>24037.416925000009</v>
      </c>
      <c r="O150" s="173">
        <v>20391.24545100001</v>
      </c>
    </row>
    <row r="151" spans="1:15" ht="12.75" customHeight="1" x14ac:dyDescent="0.15">
      <c r="A151" s="170" t="s">
        <v>187</v>
      </c>
      <c r="B151" s="167">
        <v>1072.1712610000002</v>
      </c>
      <c r="C151" s="167">
        <v>1378.9889649999996</v>
      </c>
      <c r="D151" s="167">
        <v>1336.9017070000002</v>
      </c>
      <c r="E151" s="167">
        <v>140.30474799999996</v>
      </c>
      <c r="F151" s="167">
        <v>959.5329339999995</v>
      </c>
      <c r="G151" s="172">
        <v>1271.1906209999997</v>
      </c>
      <c r="I151" s="170" t="s">
        <v>187</v>
      </c>
      <c r="J151" s="172">
        <v>959.54924900000026</v>
      </c>
      <c r="K151" s="172">
        <v>242.73109800000003</v>
      </c>
      <c r="L151" s="172">
        <v>874.1598869999998</v>
      </c>
      <c r="M151" s="172">
        <v>592.97102000000007</v>
      </c>
      <c r="N151" s="172">
        <v>1692.9427950000004</v>
      </c>
      <c r="O151" s="172">
        <v>1077.7637209999998</v>
      </c>
    </row>
    <row r="152" spans="1:15" ht="12.75" customHeight="1" x14ac:dyDescent="0.15">
      <c r="A152" s="170" t="s">
        <v>188</v>
      </c>
      <c r="B152" s="167">
        <v>13709.801122999988</v>
      </c>
      <c r="C152" s="167">
        <v>11490.439307000001</v>
      </c>
      <c r="D152" s="167">
        <v>9479.4118410000083</v>
      </c>
      <c r="E152" s="167">
        <v>10402.365422999994</v>
      </c>
      <c r="F152" s="167">
        <v>12144.646400999991</v>
      </c>
      <c r="G152" s="172">
        <v>11244.595360999985</v>
      </c>
      <c r="I152" s="170" t="s">
        <v>188</v>
      </c>
      <c r="J152" s="172">
        <v>12548.385961999997</v>
      </c>
      <c r="K152" s="172">
        <v>8363.7789609999963</v>
      </c>
      <c r="L152" s="172">
        <v>13956.801986999997</v>
      </c>
      <c r="M152" s="172">
        <v>16396.856991000004</v>
      </c>
      <c r="N152" s="172">
        <v>17772.986302000005</v>
      </c>
      <c r="O152" s="172">
        <v>16197.950740000006</v>
      </c>
    </row>
    <row r="153" spans="1:15" ht="12.75" customHeight="1" x14ac:dyDescent="0.15">
      <c r="A153" s="170" t="s">
        <v>189</v>
      </c>
      <c r="B153" s="167">
        <v>2937.1827010000006</v>
      </c>
      <c r="C153" s="167">
        <v>2873.8228839999983</v>
      </c>
      <c r="D153" s="167">
        <v>2721.8738850000004</v>
      </c>
      <c r="E153" s="167">
        <v>1632.756766</v>
      </c>
      <c r="F153" s="167">
        <v>2819.2798420000013</v>
      </c>
      <c r="G153" s="172">
        <v>3194.1292800000001</v>
      </c>
      <c r="I153" s="170" t="s">
        <v>189</v>
      </c>
      <c r="J153" s="172">
        <v>5415.7522840000011</v>
      </c>
      <c r="K153" s="172">
        <v>3747.5866970000002</v>
      </c>
      <c r="L153" s="172">
        <v>4578.6334160000015</v>
      </c>
      <c r="M153" s="172">
        <v>3797.6607559999998</v>
      </c>
      <c r="N153" s="172">
        <v>4571.4878280000003</v>
      </c>
      <c r="O153" s="172">
        <v>3115.5309900000007</v>
      </c>
    </row>
    <row r="154" spans="1:15" s="73" customFormat="1" ht="12.75" customHeight="1" x14ac:dyDescent="0.15">
      <c r="A154" s="168" t="s">
        <v>64</v>
      </c>
      <c r="B154" s="171">
        <v>408.92576000000014</v>
      </c>
      <c r="C154" s="171">
        <v>349.09761500000008</v>
      </c>
      <c r="D154" s="171">
        <v>120.87443</v>
      </c>
      <c r="E154" s="171">
        <v>51.3994</v>
      </c>
      <c r="F154" s="171">
        <v>42.403820000000003</v>
      </c>
      <c r="G154" s="173">
        <v>231.21870000000001</v>
      </c>
      <c r="I154" s="168" t="s">
        <v>64</v>
      </c>
      <c r="J154" s="173">
        <v>46.034089999999999</v>
      </c>
      <c r="K154" s="173">
        <v>299.71406000000002</v>
      </c>
      <c r="L154" s="173">
        <v>285.57817999999997</v>
      </c>
      <c r="M154" s="173">
        <v>1305.6832499999998</v>
      </c>
      <c r="N154" s="173">
        <v>2880.2556339999992</v>
      </c>
      <c r="O154" s="173">
        <v>670.11942900000008</v>
      </c>
    </row>
    <row r="155" spans="1:15" ht="12.75" customHeight="1" x14ac:dyDescent="0.15">
      <c r="A155" s="170" t="s">
        <v>190</v>
      </c>
      <c r="B155" s="172">
        <v>257.45375000000001</v>
      </c>
      <c r="C155" s="172">
        <v>25.512369999999997</v>
      </c>
      <c r="D155" s="129">
        <v>0</v>
      </c>
      <c r="E155" s="129">
        <v>0</v>
      </c>
      <c r="F155" s="167">
        <v>9.8502799999999997</v>
      </c>
      <c r="G155" s="172">
        <v>53.2</v>
      </c>
      <c r="I155" s="170" t="s">
        <v>190</v>
      </c>
      <c r="J155" s="172">
        <v>25.5</v>
      </c>
      <c r="K155" s="172">
        <v>294.10700000000003</v>
      </c>
      <c r="L155" s="172">
        <v>163.01</v>
      </c>
      <c r="M155" s="172">
        <v>1222.7033199999998</v>
      </c>
      <c r="N155" s="172">
        <v>2552.9582739999992</v>
      </c>
      <c r="O155" s="172">
        <v>523.8732</v>
      </c>
    </row>
    <row r="156" spans="1:15" ht="12.75" customHeight="1" x14ac:dyDescent="0.15">
      <c r="A156" s="170" t="s">
        <v>192</v>
      </c>
      <c r="B156" s="129">
        <v>0</v>
      </c>
      <c r="C156" s="167">
        <v>198.566822</v>
      </c>
      <c r="D156" s="167">
        <v>19.760000000000002</v>
      </c>
      <c r="E156" s="167">
        <v>22.8294</v>
      </c>
      <c r="F156" s="167">
        <v>30.004550000000002</v>
      </c>
      <c r="G156" s="172">
        <v>92.854500000000002</v>
      </c>
      <c r="I156" s="170" t="s">
        <v>192</v>
      </c>
      <c r="J156" s="129">
        <v>0</v>
      </c>
      <c r="K156" s="129">
        <v>0</v>
      </c>
      <c r="L156" s="172">
        <v>96.225999999999999</v>
      </c>
      <c r="M156" s="129">
        <v>0</v>
      </c>
      <c r="N156" s="172">
        <v>55.105290000000011</v>
      </c>
      <c r="O156" s="172">
        <v>8.4565999999999999</v>
      </c>
    </row>
    <row r="157" spans="1:15" ht="12.75" customHeight="1" x14ac:dyDescent="0.15">
      <c r="A157" s="170" t="s">
        <v>191</v>
      </c>
      <c r="B157" s="129">
        <v>0</v>
      </c>
      <c r="C157" s="129">
        <v>0</v>
      </c>
      <c r="D157" s="129">
        <v>0</v>
      </c>
      <c r="E157" s="129">
        <v>0</v>
      </c>
      <c r="F157" s="167">
        <v>0.82766999999999991</v>
      </c>
      <c r="G157" s="129">
        <v>0</v>
      </c>
      <c r="I157" s="170" t="s">
        <v>191</v>
      </c>
      <c r="J157" s="129">
        <v>0</v>
      </c>
      <c r="K157" s="129">
        <v>0</v>
      </c>
      <c r="L157" s="129">
        <v>0</v>
      </c>
      <c r="M157" s="129">
        <v>0</v>
      </c>
      <c r="N157" s="172">
        <v>0.745</v>
      </c>
      <c r="O157" s="172">
        <v>18.5093</v>
      </c>
    </row>
    <row r="158" spans="1:15" ht="12.75" customHeight="1" x14ac:dyDescent="0.15">
      <c r="A158" s="170" t="s">
        <v>193</v>
      </c>
      <c r="B158" s="167">
        <v>151.47201000000013</v>
      </c>
      <c r="C158" s="167">
        <v>125.01842300000004</v>
      </c>
      <c r="D158" s="167">
        <v>101.11443000000001</v>
      </c>
      <c r="E158" s="167">
        <v>28.57</v>
      </c>
      <c r="F158" s="167">
        <v>1.72132</v>
      </c>
      <c r="G158" s="172">
        <v>85.164199999999994</v>
      </c>
      <c r="I158" s="170" t="s">
        <v>193</v>
      </c>
      <c r="J158" s="172">
        <v>20.534089999999999</v>
      </c>
      <c r="K158" s="172">
        <v>5.6070599999999997</v>
      </c>
      <c r="L158" s="172">
        <v>26.342179999999999</v>
      </c>
      <c r="M158" s="172">
        <v>82.97993000000001</v>
      </c>
      <c r="N158" s="172">
        <v>271.44706999999994</v>
      </c>
      <c r="O158" s="172">
        <v>119.28032899999998</v>
      </c>
    </row>
    <row r="159" spans="1:15" ht="5.0999999999999996" customHeight="1" x14ac:dyDescent="0.15">
      <c r="A159" s="174"/>
      <c r="B159" s="175"/>
      <c r="C159" s="175"/>
      <c r="D159" s="175"/>
      <c r="E159" s="175"/>
      <c r="F159" s="176"/>
      <c r="G159" s="176"/>
      <c r="I159" s="174"/>
      <c r="J159" s="176"/>
      <c r="K159" s="175"/>
      <c r="L159" s="175"/>
      <c r="M159" s="175"/>
      <c r="N159" s="175"/>
      <c r="O159" s="175"/>
    </row>
    <row r="160" spans="1:15" s="77" customFormat="1" ht="11.1" customHeight="1" x14ac:dyDescent="0.2">
      <c r="A160" s="44"/>
      <c r="B160" s="177"/>
      <c r="C160" s="177"/>
      <c r="D160" s="177"/>
      <c r="E160" s="177"/>
      <c r="F160" s="177"/>
      <c r="G160" s="178" t="s">
        <v>140</v>
      </c>
      <c r="I160" s="44"/>
      <c r="J160" s="177"/>
      <c r="K160" s="177"/>
      <c r="L160" s="177"/>
      <c r="M160" s="177"/>
      <c r="N160" s="177"/>
      <c r="O160" s="178" t="s">
        <v>140</v>
      </c>
    </row>
    <row r="161" spans="1:15" ht="12" customHeight="1" x14ac:dyDescent="0.15">
      <c r="A161" s="480"/>
      <c r="B161" s="480"/>
      <c r="C161" s="480"/>
      <c r="D161" s="480"/>
      <c r="E161" s="480"/>
      <c r="F161" s="480"/>
      <c r="G161" s="480"/>
      <c r="I161" s="480"/>
      <c r="J161" s="480"/>
      <c r="K161" s="480"/>
      <c r="L161" s="480"/>
      <c r="M161" s="480"/>
      <c r="N161" s="480"/>
      <c r="O161" s="480"/>
    </row>
    <row r="162" spans="1:15" x14ac:dyDescent="0.15">
      <c r="I162" s="95"/>
    </row>
    <row r="163" spans="1:15" ht="14.1" customHeight="1" x14ac:dyDescent="0.15">
      <c r="A163" s="470" t="str">
        <f>A1</f>
        <v>25.4 ADUANAS DE PUNO Y DESAGUADERO: IMPORTACIONES (CIF) POR MES, SEGÚN USO O DESTINO ECONÓMICO,</v>
      </c>
      <c r="B163" s="470"/>
      <c r="C163" s="470"/>
      <c r="D163" s="470"/>
      <c r="E163" s="470"/>
      <c r="F163" s="470"/>
      <c r="G163" s="470"/>
      <c r="I163" s="470" t="str">
        <f>A1</f>
        <v>25.4 ADUANAS DE PUNO Y DESAGUADERO: IMPORTACIONES (CIF) POR MES, SEGÚN USO O DESTINO ECONÓMICO,</v>
      </c>
      <c r="J163" s="470"/>
      <c r="K163" s="470"/>
      <c r="L163" s="470"/>
      <c r="M163" s="470"/>
      <c r="N163" s="470"/>
      <c r="O163" s="470"/>
    </row>
    <row r="164" spans="1:15" ht="14.1" customHeight="1" x14ac:dyDescent="0.25">
      <c r="A164" s="107" t="str">
        <f>A2</f>
        <v xml:space="preserve">       2018 - 2023</v>
      </c>
      <c r="B164" s="157"/>
      <c r="C164" s="157"/>
      <c r="D164" s="157"/>
      <c r="E164" s="157"/>
      <c r="F164" s="157"/>
      <c r="G164" s="157"/>
      <c r="I164" s="107" t="str">
        <f>A2</f>
        <v xml:space="preserve">       2018 - 2023</v>
      </c>
      <c r="J164" s="157"/>
      <c r="K164" s="157"/>
      <c r="L164" s="157"/>
      <c r="M164" s="157"/>
      <c r="N164" s="157"/>
      <c r="O164" s="157"/>
    </row>
    <row r="165" spans="1:15" ht="14.1" customHeight="1" x14ac:dyDescent="0.25">
      <c r="A165" s="3" t="str">
        <f>A3</f>
        <v xml:space="preserve">       (Miles US dólares)</v>
      </c>
      <c r="B165" s="159"/>
      <c r="C165" s="159"/>
      <c r="D165" s="159"/>
      <c r="E165" s="159"/>
      <c r="F165" s="159"/>
      <c r="G165" s="159"/>
      <c r="I165" s="3" t="str">
        <f>A165</f>
        <v xml:space="preserve">       (Miles US dólares)</v>
      </c>
      <c r="J165" s="159"/>
      <c r="K165" s="159"/>
      <c r="L165" s="159"/>
      <c r="M165" s="159"/>
      <c r="N165" s="160"/>
    </row>
    <row r="166" spans="1:15" ht="10.5" customHeight="1" x14ac:dyDescent="0.25">
      <c r="A166" s="3"/>
      <c r="B166" s="159"/>
      <c r="C166" s="159"/>
      <c r="D166" s="159"/>
      <c r="E166" s="159"/>
      <c r="F166" s="159"/>
      <c r="G166" s="159"/>
      <c r="I166" s="3"/>
      <c r="J166" s="159"/>
      <c r="K166" s="159"/>
      <c r="L166" s="159"/>
      <c r="M166" s="159"/>
      <c r="N166" s="160"/>
      <c r="O166" s="178" t="s">
        <v>281</v>
      </c>
    </row>
    <row r="167" spans="1:15" ht="14.1" customHeight="1" x14ac:dyDescent="0.15">
      <c r="A167" s="226" t="s">
        <v>348</v>
      </c>
      <c r="B167" s="271" t="s">
        <v>105</v>
      </c>
      <c r="C167" s="270" t="s">
        <v>106</v>
      </c>
      <c r="D167" s="270" t="s">
        <v>107</v>
      </c>
      <c r="E167" s="270" t="s">
        <v>108</v>
      </c>
      <c r="F167" s="270" t="s">
        <v>109</v>
      </c>
      <c r="G167" s="270" t="s">
        <v>110</v>
      </c>
      <c r="I167" s="226" t="s">
        <v>348</v>
      </c>
      <c r="J167" s="271" t="s">
        <v>111</v>
      </c>
      <c r="K167" s="270" t="s">
        <v>112</v>
      </c>
      <c r="L167" s="270" t="s">
        <v>113</v>
      </c>
      <c r="M167" s="270" t="s">
        <v>114</v>
      </c>
      <c r="N167" s="270" t="s">
        <v>115</v>
      </c>
      <c r="O167" s="270" t="s">
        <v>116</v>
      </c>
    </row>
    <row r="168" spans="1:15" ht="6" hidden="1" customHeight="1" x14ac:dyDescent="0.15">
      <c r="A168" s="170"/>
      <c r="B168" s="167"/>
      <c r="C168" s="167"/>
      <c r="D168" s="167"/>
      <c r="E168" s="167"/>
      <c r="F168" s="167"/>
      <c r="G168" s="172"/>
      <c r="I168" s="170"/>
      <c r="J168" s="172"/>
      <c r="K168" s="172"/>
      <c r="L168" s="172"/>
      <c r="M168" s="172"/>
      <c r="N168" s="172"/>
      <c r="O168" s="172"/>
    </row>
    <row r="169" spans="1:15" ht="5.0999999999999996" customHeight="1" x14ac:dyDescent="0.15">
      <c r="A169" s="170"/>
      <c r="B169" s="167"/>
      <c r="C169" s="167"/>
      <c r="D169" s="167"/>
      <c r="E169" s="167"/>
      <c r="F169" s="167"/>
      <c r="G169" s="172"/>
      <c r="I169" s="170"/>
      <c r="J169" s="172"/>
      <c r="K169" s="172"/>
      <c r="L169" s="172"/>
      <c r="M169" s="172"/>
      <c r="N169" s="172"/>
      <c r="O169" s="172"/>
    </row>
    <row r="170" spans="1:15" s="73" customFormat="1" ht="12.75" customHeight="1" x14ac:dyDescent="0.15">
      <c r="A170" s="85">
        <v>2021</v>
      </c>
      <c r="B170" s="173">
        <v>36130.534502999995</v>
      </c>
      <c r="C170" s="173">
        <v>35524.059402999999</v>
      </c>
      <c r="D170" s="173">
        <v>43056.842686999975</v>
      </c>
      <c r="E170" s="173">
        <v>43650.292729000015</v>
      </c>
      <c r="F170" s="173">
        <v>42593.238498999999</v>
      </c>
      <c r="G170" s="173">
        <v>53758.521435999974</v>
      </c>
      <c r="I170" s="85">
        <v>2021</v>
      </c>
      <c r="J170" s="173">
        <v>47208.801327000001</v>
      </c>
      <c r="K170" s="173">
        <v>49016.1</v>
      </c>
      <c r="L170" s="173">
        <v>48165.559595999999</v>
      </c>
      <c r="M170" s="173">
        <f>+M171+M177+M181</f>
        <v>51940.52558899999</v>
      </c>
      <c r="N170" s="173">
        <v>50785.876951999999</v>
      </c>
      <c r="O170" s="173">
        <v>53161.47430799999</v>
      </c>
    </row>
    <row r="171" spans="1:15" s="73" customFormat="1" ht="12.75" customHeight="1" x14ac:dyDescent="0.25">
      <c r="A171" s="164" t="s">
        <v>60</v>
      </c>
      <c r="B171" s="171">
        <v>7851.539670000001</v>
      </c>
      <c r="C171" s="171">
        <v>11145.362720000001</v>
      </c>
      <c r="D171" s="171">
        <v>11672.728602000005</v>
      </c>
      <c r="E171" s="171">
        <v>11080.009337000001</v>
      </c>
      <c r="F171" s="171">
        <v>14566.884789</v>
      </c>
      <c r="G171" s="173">
        <v>18213.894491999996</v>
      </c>
      <c r="I171" s="164" t="s">
        <v>60</v>
      </c>
      <c r="J171" s="173">
        <v>16477.595788000006</v>
      </c>
      <c r="K171" s="173">
        <v>15374.9</v>
      </c>
      <c r="L171" s="173">
        <v>15547.073411999996</v>
      </c>
      <c r="M171" s="173">
        <v>16975.432835</v>
      </c>
      <c r="N171" s="173">
        <v>16638.484611999997</v>
      </c>
      <c r="O171" s="173">
        <v>18624.809772000004</v>
      </c>
    </row>
    <row r="172" spans="1:15" ht="12.75" customHeight="1" x14ac:dyDescent="0.15">
      <c r="A172" s="170" t="s">
        <v>184</v>
      </c>
      <c r="B172" s="167">
        <v>7157.4082500000013</v>
      </c>
      <c r="C172" s="167">
        <v>9677.9313000000002</v>
      </c>
      <c r="D172" s="167">
        <v>10555.196332000007</v>
      </c>
      <c r="E172" s="167">
        <v>9951.6175920000023</v>
      </c>
      <c r="F172" s="167">
        <v>13648.600501999999</v>
      </c>
      <c r="G172" s="172">
        <v>16975.686981999996</v>
      </c>
      <c r="I172" s="170" t="s">
        <v>184</v>
      </c>
      <c r="J172" s="172">
        <v>15608.949808000003</v>
      </c>
      <c r="K172" s="172">
        <v>14308.1</v>
      </c>
      <c r="L172" s="172">
        <v>14075.208240999998</v>
      </c>
      <c r="M172" s="172">
        <v>15613.092555000001</v>
      </c>
      <c r="N172" s="172">
        <v>15223.885506999997</v>
      </c>
      <c r="O172" s="172">
        <v>16375.370813000003</v>
      </c>
    </row>
    <row r="173" spans="1:15" ht="12.75" customHeight="1" x14ac:dyDescent="0.15">
      <c r="A173" s="170" t="s">
        <v>186</v>
      </c>
      <c r="B173" s="129">
        <v>0</v>
      </c>
      <c r="C173" s="129">
        <v>0</v>
      </c>
      <c r="D173" s="129">
        <v>0</v>
      </c>
      <c r="E173" s="129">
        <v>0</v>
      </c>
      <c r="F173" s="129">
        <v>0</v>
      </c>
      <c r="G173" s="129">
        <v>0</v>
      </c>
      <c r="I173" s="170" t="s">
        <v>186</v>
      </c>
      <c r="J173" s="129">
        <v>0</v>
      </c>
      <c r="K173" s="172">
        <v>60.3</v>
      </c>
      <c r="L173" s="172">
        <v>111.34375999999999</v>
      </c>
      <c r="M173" s="172">
        <v>117.85816000000001</v>
      </c>
      <c r="N173" s="129">
        <v>0</v>
      </c>
      <c r="O173" s="172">
        <v>72.227999999999994</v>
      </c>
    </row>
    <row r="174" spans="1:15" ht="12.75" customHeight="1" x14ac:dyDescent="0.15">
      <c r="A174" s="170" t="s">
        <v>194</v>
      </c>
      <c r="B174" s="129">
        <v>0</v>
      </c>
      <c r="C174" s="129">
        <v>0</v>
      </c>
      <c r="D174" s="129">
        <v>0</v>
      </c>
      <c r="E174" s="129">
        <v>0</v>
      </c>
      <c r="F174" s="129">
        <v>0</v>
      </c>
      <c r="G174" s="172">
        <v>1.3834760000000002</v>
      </c>
      <c r="I174" s="170" t="s">
        <v>194</v>
      </c>
      <c r="J174" s="129">
        <v>0</v>
      </c>
      <c r="K174" s="129">
        <v>0</v>
      </c>
      <c r="L174" s="129">
        <v>0</v>
      </c>
      <c r="M174" s="129">
        <v>0</v>
      </c>
      <c r="N174" s="129">
        <v>0</v>
      </c>
      <c r="O174" s="172">
        <v>0.58425500000000008</v>
      </c>
    </row>
    <row r="175" spans="1:15" ht="12.75" customHeight="1" x14ac:dyDescent="0.15">
      <c r="A175" s="170" t="s">
        <v>185</v>
      </c>
      <c r="B175" s="167">
        <v>48.75385</v>
      </c>
      <c r="C175" s="167">
        <v>51.755160000000004</v>
      </c>
      <c r="D175" s="167">
        <v>350</v>
      </c>
      <c r="E175" s="129">
        <v>0</v>
      </c>
      <c r="F175" s="129">
        <v>0</v>
      </c>
      <c r="G175" s="129">
        <v>0</v>
      </c>
      <c r="I175" s="170" t="s">
        <v>185</v>
      </c>
      <c r="J175" s="129">
        <v>0</v>
      </c>
      <c r="K175" s="129">
        <v>0</v>
      </c>
      <c r="L175" s="172">
        <v>71.592780000000005</v>
      </c>
      <c r="M175" s="129">
        <v>0</v>
      </c>
      <c r="N175" s="172">
        <v>0.45691999999999994</v>
      </c>
      <c r="O175" s="172">
        <v>1.9356500000000001</v>
      </c>
    </row>
    <row r="176" spans="1:15" ht="12.75" customHeight="1" x14ac:dyDescent="0.15">
      <c r="A176" s="170" t="s">
        <v>29</v>
      </c>
      <c r="B176" s="167">
        <v>645.37757000000022</v>
      </c>
      <c r="C176" s="167">
        <v>1415.67626</v>
      </c>
      <c r="D176" s="167">
        <v>767.53227000000004</v>
      </c>
      <c r="E176" s="167">
        <v>1128.3917449999997</v>
      </c>
      <c r="F176" s="167">
        <v>918.28428700000029</v>
      </c>
      <c r="G176" s="172">
        <v>1236.8240339999998</v>
      </c>
      <c r="I176" s="170" t="s">
        <v>29</v>
      </c>
      <c r="J176" s="172">
        <v>868.64598000000012</v>
      </c>
      <c r="K176" s="172">
        <v>1006.5</v>
      </c>
      <c r="L176" s="172">
        <v>1288.9286309999998</v>
      </c>
      <c r="M176" s="172">
        <v>1244.4821199999999</v>
      </c>
      <c r="N176" s="172">
        <v>1414.1421850000004</v>
      </c>
      <c r="O176" s="172">
        <v>2174.6910539999994</v>
      </c>
    </row>
    <row r="177" spans="1:16" s="73" customFormat="1" ht="12.75" customHeight="1" x14ac:dyDescent="0.15">
      <c r="A177" s="168" t="s">
        <v>3</v>
      </c>
      <c r="B177" s="171">
        <v>27775.818552999997</v>
      </c>
      <c r="C177" s="171">
        <v>23952.876979999997</v>
      </c>
      <c r="D177" s="171">
        <v>31113.152974999968</v>
      </c>
      <c r="E177" s="171">
        <v>32245.075992000016</v>
      </c>
      <c r="F177" s="171">
        <v>27626.827118000001</v>
      </c>
      <c r="G177" s="173">
        <v>35416.667523999975</v>
      </c>
      <c r="I177" s="168" t="s">
        <v>3</v>
      </c>
      <c r="J177" s="173">
        <v>30385.550269999996</v>
      </c>
      <c r="K177" s="173">
        <v>33593.4</v>
      </c>
      <c r="L177" s="173">
        <v>31877.729584000004</v>
      </c>
      <c r="M177" s="173">
        <v>34130.876877999988</v>
      </c>
      <c r="N177" s="173">
        <v>33460.468806000004</v>
      </c>
      <c r="O177" s="173">
        <v>33792.093538999987</v>
      </c>
    </row>
    <row r="178" spans="1:16" ht="12.75" customHeight="1" x14ac:dyDescent="0.15">
      <c r="A178" s="170" t="s">
        <v>187</v>
      </c>
      <c r="B178" s="167">
        <v>1342.5692169999995</v>
      </c>
      <c r="C178" s="167">
        <v>693.81487799999991</v>
      </c>
      <c r="D178" s="167">
        <v>2618.7507170000017</v>
      </c>
      <c r="E178" s="167">
        <v>1158.6394640000001</v>
      </c>
      <c r="F178" s="167">
        <v>998.15275100000019</v>
      </c>
      <c r="G178" s="172">
        <v>1207.4627170000001</v>
      </c>
      <c r="I178" s="170" t="s">
        <v>187</v>
      </c>
      <c r="J178" s="172">
        <v>1711.0360029999995</v>
      </c>
      <c r="K178" s="172">
        <v>1845.9</v>
      </c>
      <c r="L178" s="172">
        <v>1294.437776</v>
      </c>
      <c r="M178" s="172">
        <v>1130.8099690000004</v>
      </c>
      <c r="N178" s="172">
        <v>1333.1388530000002</v>
      </c>
      <c r="O178" s="172">
        <v>1668.2910839999997</v>
      </c>
    </row>
    <row r="179" spans="1:16" ht="12.75" customHeight="1" x14ac:dyDescent="0.15">
      <c r="A179" s="170" t="s">
        <v>188</v>
      </c>
      <c r="B179" s="167">
        <v>19832.772084999997</v>
      </c>
      <c r="C179" s="167">
        <v>18969.061361</v>
      </c>
      <c r="D179" s="167">
        <v>23673.857730999964</v>
      </c>
      <c r="E179" s="167">
        <v>22528.50065000002</v>
      </c>
      <c r="F179" s="167">
        <v>21545.514488000001</v>
      </c>
      <c r="G179" s="172">
        <v>20525.897598999982</v>
      </c>
      <c r="I179" s="170" t="s">
        <v>188</v>
      </c>
      <c r="J179" s="172">
        <v>17257.683774000005</v>
      </c>
      <c r="K179" s="172">
        <v>19963.099999999999</v>
      </c>
      <c r="L179" s="172">
        <v>17638.779189999994</v>
      </c>
      <c r="M179" s="172">
        <v>17129.006073000004</v>
      </c>
      <c r="N179" s="172">
        <v>18747.762021999992</v>
      </c>
      <c r="O179" s="172">
        <v>19163.850671999986</v>
      </c>
    </row>
    <row r="180" spans="1:16" ht="12.75" customHeight="1" x14ac:dyDescent="0.15">
      <c r="A180" s="170" t="s">
        <v>189</v>
      </c>
      <c r="B180" s="167">
        <v>6600.4772509999984</v>
      </c>
      <c r="C180" s="167">
        <v>4290.0007409999989</v>
      </c>
      <c r="D180" s="167">
        <v>4820.5445270000018</v>
      </c>
      <c r="E180" s="167">
        <v>8557.9358779999948</v>
      </c>
      <c r="F180" s="167">
        <v>5083.1598790000016</v>
      </c>
      <c r="G180" s="172">
        <v>13683.307207999993</v>
      </c>
      <c r="I180" s="170" t="s">
        <v>189</v>
      </c>
      <c r="J180" s="172">
        <v>11416.830492999994</v>
      </c>
      <c r="K180" s="172">
        <v>11784.4</v>
      </c>
      <c r="L180" s="172">
        <v>12944.512618000008</v>
      </c>
      <c r="M180" s="172">
        <v>15871.060835999991</v>
      </c>
      <c r="N180" s="172">
        <v>13379.567931000007</v>
      </c>
      <c r="O180" s="172">
        <v>12959.951783</v>
      </c>
    </row>
    <row r="181" spans="1:16" s="73" customFormat="1" ht="12.75" customHeight="1" x14ac:dyDescent="0.15">
      <c r="A181" s="168" t="s">
        <v>64</v>
      </c>
      <c r="B181" s="171">
        <v>503.17627999999991</v>
      </c>
      <c r="C181" s="171">
        <v>425.81970300000006</v>
      </c>
      <c r="D181" s="171">
        <v>270.96110999999996</v>
      </c>
      <c r="E181" s="171">
        <v>325.20740000000001</v>
      </c>
      <c r="F181" s="171">
        <v>399.52659200000005</v>
      </c>
      <c r="G181" s="173">
        <v>127.95941999999998</v>
      </c>
      <c r="I181" s="168" t="s">
        <v>64</v>
      </c>
      <c r="J181" s="173">
        <v>345.65526900000009</v>
      </c>
      <c r="K181" s="173">
        <v>47.8</v>
      </c>
      <c r="L181" s="173">
        <v>740.75659999999982</v>
      </c>
      <c r="M181" s="173">
        <v>834.21587599999953</v>
      </c>
      <c r="N181" s="173">
        <v>686.92353400000002</v>
      </c>
      <c r="O181" s="173">
        <v>744.57099700000003</v>
      </c>
    </row>
    <row r="182" spans="1:16" ht="12.75" customHeight="1" x14ac:dyDescent="0.15">
      <c r="A182" s="170" t="s">
        <v>190</v>
      </c>
      <c r="B182" s="167">
        <v>342.50827999999996</v>
      </c>
      <c r="C182" s="167">
        <v>372.00715000000002</v>
      </c>
      <c r="D182" s="167">
        <v>126.1</v>
      </c>
      <c r="E182" s="167">
        <v>178.36530999999999</v>
      </c>
      <c r="F182" s="167">
        <v>177.1</v>
      </c>
      <c r="G182" s="172">
        <v>81.310729999999992</v>
      </c>
      <c r="I182" s="170" t="s">
        <v>190</v>
      </c>
      <c r="J182" s="172">
        <v>104.821254</v>
      </c>
      <c r="K182" s="129">
        <v>0</v>
      </c>
      <c r="L182" s="172">
        <v>74.970649999999992</v>
      </c>
      <c r="M182" s="172">
        <v>306.86136099999999</v>
      </c>
      <c r="N182" s="172">
        <v>104.61201</v>
      </c>
      <c r="O182" s="172">
        <v>509.70499999999998</v>
      </c>
    </row>
    <row r="183" spans="1:16" ht="12.75" customHeight="1" x14ac:dyDescent="0.15">
      <c r="A183" s="170" t="s">
        <v>192</v>
      </c>
      <c r="B183" s="167">
        <v>94.527019999999993</v>
      </c>
      <c r="C183" s="167">
        <v>14.5259</v>
      </c>
      <c r="D183" s="129">
        <v>0</v>
      </c>
      <c r="E183" s="167">
        <v>46.819019999999995</v>
      </c>
      <c r="F183" s="167">
        <v>107.11392199999999</v>
      </c>
      <c r="G183" s="172">
        <v>0.98677999999999999</v>
      </c>
      <c r="I183" s="170" t="s">
        <v>192</v>
      </c>
      <c r="J183" s="172">
        <v>51.893539999999994</v>
      </c>
      <c r="K183" s="172">
        <v>23.1</v>
      </c>
      <c r="L183" s="172">
        <v>496.82813999999991</v>
      </c>
      <c r="M183" s="172">
        <v>165.99692099999999</v>
      </c>
      <c r="N183" s="172">
        <v>242.95951000000002</v>
      </c>
      <c r="O183" s="172">
        <v>2.8789989999999999</v>
      </c>
    </row>
    <row r="184" spans="1:16" ht="12.75" customHeight="1" x14ac:dyDescent="0.15">
      <c r="A184" s="170" t="s">
        <v>191</v>
      </c>
      <c r="B184" s="167">
        <v>0.91776000000000002</v>
      </c>
      <c r="C184" s="129">
        <v>0</v>
      </c>
      <c r="D184" s="129">
        <v>0</v>
      </c>
      <c r="E184" s="129">
        <v>0</v>
      </c>
      <c r="F184" s="129">
        <v>0</v>
      </c>
      <c r="G184" s="129">
        <v>0</v>
      </c>
      <c r="I184" s="170" t="s">
        <v>191</v>
      </c>
      <c r="J184" s="172">
        <v>137.17980500000002</v>
      </c>
      <c r="K184" s="129">
        <v>0</v>
      </c>
      <c r="L184" s="172">
        <v>144.14803999999998</v>
      </c>
      <c r="M184" s="129">
        <v>0</v>
      </c>
      <c r="N184" s="172">
        <v>1.13063</v>
      </c>
      <c r="O184" s="172">
        <v>1.7766500000000001</v>
      </c>
    </row>
    <row r="185" spans="1:16" ht="12.75" customHeight="1" x14ac:dyDescent="0.15">
      <c r="A185" s="170" t="s">
        <v>193</v>
      </c>
      <c r="B185" s="167">
        <v>65.223219999999998</v>
      </c>
      <c r="C185" s="167">
        <v>39.286652999999994</v>
      </c>
      <c r="D185" s="167">
        <v>144.86111000000002</v>
      </c>
      <c r="E185" s="167">
        <v>100.02307</v>
      </c>
      <c r="F185" s="167">
        <v>115.31267000000001</v>
      </c>
      <c r="G185" s="172">
        <v>45.661909999999999</v>
      </c>
      <c r="I185" s="170" t="s">
        <v>193</v>
      </c>
      <c r="J185" s="172">
        <v>51.760670000000019</v>
      </c>
      <c r="K185" s="172">
        <v>24.7</v>
      </c>
      <c r="L185" s="172">
        <v>24.80977</v>
      </c>
      <c r="M185" s="172">
        <v>361.35759399999961</v>
      </c>
      <c r="N185" s="172">
        <v>338.22138399999989</v>
      </c>
      <c r="O185" s="172">
        <v>230.21034800000004</v>
      </c>
    </row>
    <row r="186" spans="1:16" ht="6.95" customHeight="1" x14ac:dyDescent="0.15">
      <c r="A186" s="170"/>
      <c r="B186" s="167"/>
      <c r="C186" s="167"/>
      <c r="D186" s="167"/>
      <c r="E186" s="167"/>
      <c r="F186" s="167"/>
      <c r="G186" s="172"/>
      <c r="I186" s="170"/>
      <c r="J186" s="172"/>
      <c r="K186" s="172"/>
      <c r="L186" s="172"/>
      <c r="M186" s="172"/>
      <c r="N186" s="172"/>
      <c r="O186" s="172"/>
    </row>
    <row r="187" spans="1:16" ht="13.5" customHeight="1" x14ac:dyDescent="0.15">
      <c r="A187" s="85">
        <v>2022</v>
      </c>
      <c r="B187" s="173">
        <v>51072.048057999964</v>
      </c>
      <c r="C187" s="173">
        <v>43740.526355999995</v>
      </c>
      <c r="D187" s="173">
        <v>57350.79673799999</v>
      </c>
      <c r="E187" s="173">
        <v>68030.832875999957</v>
      </c>
      <c r="F187" s="173">
        <v>80998.235838999986</v>
      </c>
      <c r="G187" s="173">
        <v>67682.47869600002</v>
      </c>
      <c r="H187" s="73"/>
      <c r="I187" s="85">
        <v>2022</v>
      </c>
      <c r="J187" s="173">
        <v>74900.734109999976</v>
      </c>
      <c r="K187" s="173">
        <v>82153.678582000008</v>
      </c>
      <c r="L187" s="173">
        <v>67909.421916000036</v>
      </c>
      <c r="M187" s="173">
        <v>60835.279827000042</v>
      </c>
      <c r="N187" s="173">
        <v>68916.519029000003</v>
      </c>
      <c r="O187" s="349">
        <v>43833.994161999981</v>
      </c>
      <c r="P187" s="129"/>
    </row>
    <row r="188" spans="1:16" ht="13.5" customHeight="1" x14ac:dyDescent="0.25">
      <c r="A188" s="164" t="s">
        <v>60</v>
      </c>
      <c r="B188" s="171">
        <v>15162.024378000004</v>
      </c>
      <c r="C188" s="171">
        <v>17059.501615000001</v>
      </c>
      <c r="D188" s="171">
        <v>17387.567884999997</v>
      </c>
      <c r="E188" s="171">
        <v>23169.386367999989</v>
      </c>
      <c r="F188" s="171">
        <v>22173.722797999992</v>
      </c>
      <c r="G188" s="173">
        <v>21377.464326000012</v>
      </c>
      <c r="H188" s="73"/>
      <c r="I188" s="164" t="s">
        <v>60</v>
      </c>
      <c r="J188" s="173">
        <v>21997.605244999999</v>
      </c>
      <c r="K188" s="173">
        <v>28644.518339000002</v>
      </c>
      <c r="L188" s="173">
        <v>21201.555987999989</v>
      </c>
      <c r="M188" s="173">
        <v>23065.801165000008</v>
      </c>
      <c r="N188" s="173">
        <v>26332.472409999991</v>
      </c>
      <c r="O188" s="349">
        <v>16654.842699999987</v>
      </c>
    </row>
    <row r="189" spans="1:16" ht="13.5" customHeight="1" x14ac:dyDescent="0.15">
      <c r="A189" s="170" t="s">
        <v>184</v>
      </c>
      <c r="B189" s="167">
        <v>13555.228588000004</v>
      </c>
      <c r="C189" s="167">
        <v>15767.794547000001</v>
      </c>
      <c r="D189" s="167">
        <v>15636.995719999999</v>
      </c>
      <c r="E189" s="167">
        <v>21183.472859999991</v>
      </c>
      <c r="F189" s="167">
        <v>20835.980500999995</v>
      </c>
      <c r="G189" s="172">
        <v>19865.478620000013</v>
      </c>
      <c r="I189" s="170" t="s">
        <v>184</v>
      </c>
      <c r="J189" s="172">
        <v>20156.781519999997</v>
      </c>
      <c r="K189" s="172">
        <v>26453.992910000004</v>
      </c>
      <c r="L189" s="172">
        <v>19663.103433999993</v>
      </c>
      <c r="M189" s="172">
        <v>21233.930604000005</v>
      </c>
      <c r="N189" s="172">
        <v>23854.898993999996</v>
      </c>
      <c r="O189" s="129">
        <v>15410.541499999988</v>
      </c>
    </row>
    <row r="190" spans="1:16" ht="13.5" customHeight="1" x14ac:dyDescent="0.15">
      <c r="A190" s="170" t="s">
        <v>186</v>
      </c>
      <c r="B190" s="167">
        <v>183.63288</v>
      </c>
      <c r="C190" s="167">
        <v>126.00140000000002</v>
      </c>
      <c r="D190" s="129">
        <v>0</v>
      </c>
      <c r="E190" s="167">
        <v>83.0304</v>
      </c>
      <c r="F190" s="167">
        <v>38.7224</v>
      </c>
      <c r="G190" s="172">
        <v>75</v>
      </c>
      <c r="I190" s="170" t="s">
        <v>186</v>
      </c>
      <c r="J190" s="129">
        <v>0</v>
      </c>
      <c r="K190" s="172">
        <v>129.66704000000001</v>
      </c>
      <c r="L190" s="172">
        <v>93.486860000000007</v>
      </c>
      <c r="M190" s="129">
        <v>0</v>
      </c>
      <c r="N190" s="172">
        <v>32.365580000000001</v>
      </c>
      <c r="O190" s="129">
        <v>0</v>
      </c>
    </row>
    <row r="191" spans="1:16" ht="13.5" customHeight="1" x14ac:dyDescent="0.15">
      <c r="A191" s="170" t="s">
        <v>194</v>
      </c>
      <c r="B191" s="129">
        <v>0</v>
      </c>
      <c r="C191" s="129">
        <v>0</v>
      </c>
      <c r="D191" s="129">
        <v>0</v>
      </c>
      <c r="E191" s="129">
        <v>0</v>
      </c>
      <c r="F191" s="129">
        <v>0</v>
      </c>
      <c r="G191" s="129">
        <v>0</v>
      </c>
      <c r="I191" s="170" t="s">
        <v>194</v>
      </c>
      <c r="J191" s="172">
        <v>2.5862099999999999</v>
      </c>
      <c r="K191" s="129">
        <v>0</v>
      </c>
      <c r="L191" s="129">
        <v>0</v>
      </c>
      <c r="M191" s="129">
        <v>0</v>
      </c>
      <c r="N191" s="129">
        <v>0</v>
      </c>
      <c r="O191" s="129">
        <v>0</v>
      </c>
    </row>
    <row r="192" spans="1:16" ht="13.5" customHeight="1" x14ac:dyDescent="0.15">
      <c r="A192" s="170" t="s">
        <v>185</v>
      </c>
      <c r="B192" s="167">
        <v>3.4456380000000002</v>
      </c>
      <c r="C192" s="167">
        <v>3.9727770000000002</v>
      </c>
      <c r="D192" s="167">
        <v>4.567800000000001</v>
      </c>
      <c r="E192" s="129">
        <v>0</v>
      </c>
      <c r="F192" s="129">
        <v>0</v>
      </c>
      <c r="G192" s="129">
        <v>0</v>
      </c>
      <c r="I192" s="170" t="s">
        <v>185</v>
      </c>
      <c r="J192" s="172">
        <v>54.98</v>
      </c>
      <c r="K192" s="129">
        <v>0</v>
      </c>
      <c r="L192" s="129">
        <v>0</v>
      </c>
      <c r="M192" s="129">
        <v>0</v>
      </c>
      <c r="N192" s="129">
        <v>0</v>
      </c>
      <c r="O192" s="172">
        <v>2.1835300000000002</v>
      </c>
    </row>
    <row r="193" spans="1:15" ht="13.5" customHeight="1" x14ac:dyDescent="0.15">
      <c r="A193" s="170" t="s">
        <v>29</v>
      </c>
      <c r="B193" s="167">
        <v>1419.7172719999999</v>
      </c>
      <c r="C193" s="167">
        <v>1161.7328910000001</v>
      </c>
      <c r="D193" s="167">
        <v>1746.0043650000002</v>
      </c>
      <c r="E193" s="167">
        <v>1902.8831079999993</v>
      </c>
      <c r="F193" s="167">
        <v>1299.0198969999999</v>
      </c>
      <c r="G193" s="172">
        <v>1436.9857059999999</v>
      </c>
      <c r="I193" s="170" t="s">
        <v>29</v>
      </c>
      <c r="J193" s="172">
        <v>1783.2575150000002</v>
      </c>
      <c r="K193" s="172">
        <v>2060.858389</v>
      </c>
      <c r="L193" s="172">
        <v>1444.9656939999998</v>
      </c>
      <c r="M193" s="172">
        <v>1831.8705610000004</v>
      </c>
      <c r="N193" s="172">
        <v>2445.2078359999996</v>
      </c>
      <c r="O193" s="172">
        <v>1242.1176700000001</v>
      </c>
    </row>
    <row r="194" spans="1:15" ht="13.5" customHeight="1" x14ac:dyDescent="0.15">
      <c r="A194" s="168" t="s">
        <v>3</v>
      </c>
      <c r="B194" s="171">
        <v>35486.806733999954</v>
      </c>
      <c r="C194" s="171">
        <v>25939.81556499999</v>
      </c>
      <c r="D194" s="171">
        <v>39155.667747999993</v>
      </c>
      <c r="E194" s="171">
        <v>44104.715220999962</v>
      </c>
      <c r="F194" s="171">
        <v>58028.831626999992</v>
      </c>
      <c r="G194" s="173">
        <v>45484.246679000003</v>
      </c>
      <c r="H194" s="73"/>
      <c r="I194" s="168" t="s">
        <v>3</v>
      </c>
      <c r="J194" s="173">
        <v>52556.493147999987</v>
      </c>
      <c r="K194" s="173">
        <v>52206.603077999993</v>
      </c>
      <c r="L194" s="173">
        <v>45645.526509000054</v>
      </c>
      <c r="M194" s="173">
        <v>37177.014605000033</v>
      </c>
      <c r="N194" s="173">
        <v>41770.801693000023</v>
      </c>
      <c r="O194" s="173">
        <v>26725.244194999992</v>
      </c>
    </row>
    <row r="195" spans="1:15" ht="13.5" customHeight="1" x14ac:dyDescent="0.15">
      <c r="A195" s="170" t="s">
        <v>187</v>
      </c>
      <c r="B195" s="167">
        <v>1190.5004670000001</v>
      </c>
      <c r="C195" s="167">
        <v>2197.0291600000005</v>
      </c>
      <c r="D195" s="167">
        <v>1933.7726290000003</v>
      </c>
      <c r="E195" s="167">
        <v>3048.3758169999987</v>
      </c>
      <c r="F195" s="167">
        <v>2854.3667540000006</v>
      </c>
      <c r="G195" s="172">
        <v>1897.45102</v>
      </c>
      <c r="I195" s="170" t="s">
        <v>187</v>
      </c>
      <c r="J195" s="172">
        <v>2283.0707320000006</v>
      </c>
      <c r="K195" s="172">
        <v>2012.6775690000006</v>
      </c>
      <c r="L195" s="172">
        <v>1869.5009630000002</v>
      </c>
      <c r="M195" s="172">
        <v>1393.5914969999994</v>
      </c>
      <c r="N195" s="172">
        <v>959.69442500000036</v>
      </c>
      <c r="O195" s="172">
        <v>565.81654900000001</v>
      </c>
    </row>
    <row r="196" spans="1:15" ht="13.5" customHeight="1" x14ac:dyDescent="0.15">
      <c r="A196" s="170" t="s">
        <v>188</v>
      </c>
      <c r="B196" s="167">
        <v>24995.047344999955</v>
      </c>
      <c r="C196" s="167">
        <v>15090.020269999986</v>
      </c>
      <c r="D196" s="167">
        <v>21489.906279999992</v>
      </c>
      <c r="E196" s="167">
        <v>29800.947488999958</v>
      </c>
      <c r="F196" s="167">
        <v>33995.327562999984</v>
      </c>
      <c r="G196" s="172">
        <v>27171.903443999996</v>
      </c>
      <c r="I196" s="170" t="s">
        <v>188</v>
      </c>
      <c r="J196" s="172">
        <v>23506.029189999976</v>
      </c>
      <c r="K196" s="172">
        <v>29674.003729999993</v>
      </c>
      <c r="L196" s="172">
        <v>27102.42171100005</v>
      </c>
      <c r="M196" s="172">
        <v>22344.496415000023</v>
      </c>
      <c r="N196" s="172">
        <v>24442.652012000024</v>
      </c>
      <c r="O196" s="172">
        <v>19147.289859999993</v>
      </c>
    </row>
    <row r="197" spans="1:15" ht="13.5" customHeight="1" x14ac:dyDescent="0.15">
      <c r="A197" s="170" t="s">
        <v>189</v>
      </c>
      <c r="B197" s="167">
        <v>9301.2589220000009</v>
      </c>
      <c r="C197" s="167">
        <v>8652.7661349999998</v>
      </c>
      <c r="D197" s="167">
        <v>15731.988838999998</v>
      </c>
      <c r="E197" s="167">
        <v>11255.391915000004</v>
      </c>
      <c r="F197" s="167">
        <v>21179.137310000002</v>
      </c>
      <c r="G197" s="172">
        <v>16414.892215000011</v>
      </c>
      <c r="I197" s="170" t="s">
        <v>189</v>
      </c>
      <c r="J197" s="172">
        <v>26767.393226000007</v>
      </c>
      <c r="K197" s="172">
        <v>20519.921779</v>
      </c>
      <c r="L197" s="172">
        <v>16673.603835000002</v>
      </c>
      <c r="M197" s="172">
        <v>13438.926693000009</v>
      </c>
      <c r="N197" s="172">
        <v>16368.455256000001</v>
      </c>
      <c r="O197" s="172">
        <v>7012.137786000003</v>
      </c>
    </row>
    <row r="198" spans="1:15" ht="13.5" customHeight="1" x14ac:dyDescent="0.15">
      <c r="A198" s="168" t="s">
        <v>64</v>
      </c>
      <c r="B198" s="171">
        <v>423.21694600000001</v>
      </c>
      <c r="C198" s="171">
        <v>741.20917600000007</v>
      </c>
      <c r="D198" s="171">
        <v>807.56110500000023</v>
      </c>
      <c r="E198" s="171">
        <v>756.73128700000029</v>
      </c>
      <c r="F198" s="171">
        <v>795.68141400000013</v>
      </c>
      <c r="G198" s="173">
        <v>820.76769100000001</v>
      </c>
      <c r="H198" s="73"/>
      <c r="I198" s="168" t="s">
        <v>64</v>
      </c>
      <c r="J198" s="173">
        <v>346.63571699999994</v>
      </c>
      <c r="K198" s="173">
        <v>1302.5571649999999</v>
      </c>
      <c r="L198" s="173">
        <v>1062.3394189999997</v>
      </c>
      <c r="M198" s="173">
        <v>592.46405700000025</v>
      </c>
      <c r="N198" s="173">
        <v>813.24492600000008</v>
      </c>
      <c r="O198" s="172">
        <v>453.90726699999999</v>
      </c>
    </row>
    <row r="199" spans="1:15" ht="13.5" customHeight="1" x14ac:dyDescent="0.15">
      <c r="A199" s="170" t="s">
        <v>190</v>
      </c>
      <c r="B199" s="167">
        <v>60.957004999999995</v>
      </c>
      <c r="C199" s="167">
        <v>111.80033999999999</v>
      </c>
      <c r="D199" s="167">
        <v>103.851415</v>
      </c>
      <c r="E199" s="167">
        <v>49.368849999999995</v>
      </c>
      <c r="F199" s="167">
        <v>292.06738000000001</v>
      </c>
      <c r="G199" s="172">
        <v>190.44149999999999</v>
      </c>
      <c r="I199" s="170" t="s">
        <v>190</v>
      </c>
      <c r="J199" s="172">
        <v>4.4540300000000004</v>
      </c>
      <c r="K199" s="172">
        <v>191.25115999999997</v>
      </c>
      <c r="L199" s="172">
        <v>15.85</v>
      </c>
      <c r="M199" s="172">
        <v>11.85</v>
      </c>
      <c r="N199" s="172">
        <v>232.18517</v>
      </c>
      <c r="O199" s="172">
        <v>2.4473499999999997</v>
      </c>
    </row>
    <row r="200" spans="1:15" ht="13.5" customHeight="1" x14ac:dyDescent="0.15">
      <c r="A200" s="170" t="s">
        <v>192</v>
      </c>
      <c r="B200" s="167">
        <v>25.744526</v>
      </c>
      <c r="C200" s="167">
        <v>96.274299999999997</v>
      </c>
      <c r="D200" s="167">
        <v>71.831659999999985</v>
      </c>
      <c r="E200" s="167">
        <v>112.08481</v>
      </c>
      <c r="F200" s="129">
        <v>33.293520000000001</v>
      </c>
      <c r="G200" s="172">
        <v>242.88721999999999</v>
      </c>
      <c r="I200" s="170" t="s">
        <v>192</v>
      </c>
      <c r="J200" s="172">
        <v>3.7959999999999998</v>
      </c>
      <c r="K200" s="172">
        <v>224.85125500000001</v>
      </c>
      <c r="L200" s="172">
        <v>32.595074999999994</v>
      </c>
      <c r="M200" s="172">
        <v>78.484175000000008</v>
      </c>
      <c r="N200" s="172">
        <v>146.59929</v>
      </c>
      <c r="O200" s="172">
        <v>5.0013200000000007</v>
      </c>
    </row>
    <row r="201" spans="1:15" ht="13.5" customHeight="1" x14ac:dyDescent="0.15">
      <c r="A201" s="170" t="s">
        <v>191</v>
      </c>
      <c r="B201" s="167">
        <v>1.0207539999999999</v>
      </c>
      <c r="C201" s="129">
        <v>0</v>
      </c>
      <c r="D201" s="167">
        <v>111.84842999999999</v>
      </c>
      <c r="E201" s="129">
        <v>0</v>
      </c>
      <c r="F201" s="129">
        <v>0</v>
      </c>
      <c r="G201" s="129">
        <v>0</v>
      </c>
      <c r="I201" s="170" t="s">
        <v>191</v>
      </c>
      <c r="J201" s="129">
        <v>0</v>
      </c>
      <c r="K201" s="129">
        <v>0</v>
      </c>
      <c r="L201" s="172">
        <v>269.178</v>
      </c>
      <c r="M201" s="129">
        <v>0</v>
      </c>
      <c r="N201" s="129">
        <v>0</v>
      </c>
      <c r="O201" s="129">
        <v>0</v>
      </c>
    </row>
    <row r="202" spans="1:15" ht="13.5" customHeight="1" x14ac:dyDescent="0.15">
      <c r="A202" s="170" t="s">
        <v>193</v>
      </c>
      <c r="B202" s="167">
        <v>335.49466099999995</v>
      </c>
      <c r="C202" s="167">
        <v>533.13453600000003</v>
      </c>
      <c r="D202" s="167">
        <v>520.02960000000019</v>
      </c>
      <c r="E202" s="167">
        <v>595.27762700000017</v>
      </c>
      <c r="F202" s="167">
        <v>470.32051400000012</v>
      </c>
      <c r="G202" s="172">
        <v>387.43897100000004</v>
      </c>
      <c r="I202" s="170" t="s">
        <v>193</v>
      </c>
      <c r="J202" s="172">
        <v>338.3856869999999</v>
      </c>
      <c r="K202" s="172">
        <v>886.45474999999999</v>
      </c>
      <c r="L202" s="172">
        <v>744.71634399999971</v>
      </c>
      <c r="M202" s="172">
        <v>502.12988200000024</v>
      </c>
      <c r="N202" s="172">
        <v>434.46046600000005</v>
      </c>
      <c r="O202" s="172">
        <v>446.458597</v>
      </c>
    </row>
    <row r="203" spans="1:15" ht="6" customHeight="1" x14ac:dyDescent="0.15">
      <c r="A203" s="170"/>
      <c r="B203" s="167"/>
      <c r="C203" s="167"/>
      <c r="D203" s="167"/>
      <c r="E203" s="167"/>
      <c r="F203" s="167"/>
      <c r="G203" s="172"/>
      <c r="I203" s="170"/>
      <c r="J203" s="172"/>
      <c r="K203" s="172"/>
      <c r="L203" s="172"/>
      <c r="M203" s="172"/>
      <c r="N203" s="172"/>
      <c r="O203" s="172"/>
    </row>
    <row r="204" spans="1:15" s="73" customFormat="1" ht="12.75" customHeight="1" x14ac:dyDescent="0.15">
      <c r="A204" s="85">
        <v>2023</v>
      </c>
      <c r="B204" s="173">
        <v>36498.730665999996</v>
      </c>
      <c r="C204" s="173">
        <v>147</v>
      </c>
      <c r="D204" s="173">
        <v>24021.769150999997</v>
      </c>
      <c r="E204" s="173">
        <v>41587.341478999995</v>
      </c>
      <c r="F204" s="173">
        <v>41058.596441000002</v>
      </c>
      <c r="G204" s="173">
        <v>49572.992787000017</v>
      </c>
      <c r="I204" s="85">
        <v>2023</v>
      </c>
      <c r="J204" s="173">
        <v>54393.69637200002</v>
      </c>
      <c r="K204" s="173">
        <v>53940.76037400002</v>
      </c>
      <c r="L204" s="173">
        <v>62537.781358000029</v>
      </c>
      <c r="M204" s="173">
        <v>60174.10119199998</v>
      </c>
      <c r="N204" s="173">
        <v>55152.167926000016</v>
      </c>
      <c r="O204" s="173">
        <v>54448.558469000018</v>
      </c>
    </row>
    <row r="205" spans="1:15" s="73" customFormat="1" ht="12.75" customHeight="1" x14ac:dyDescent="0.25">
      <c r="A205" s="164" t="s">
        <v>60</v>
      </c>
      <c r="B205" s="171">
        <v>13096.347285999993</v>
      </c>
      <c r="C205" s="349">
        <v>0</v>
      </c>
      <c r="D205" s="171">
        <v>11593.422385999998</v>
      </c>
      <c r="E205" s="171">
        <v>17306.420144</v>
      </c>
      <c r="F205" s="171">
        <v>19051.270189999996</v>
      </c>
      <c r="G205" s="173">
        <v>17684.329557000005</v>
      </c>
      <c r="I205" s="164" t="s">
        <v>60</v>
      </c>
      <c r="J205" s="173">
        <v>19665.70110200001</v>
      </c>
      <c r="K205" s="173">
        <v>17488.153858000001</v>
      </c>
      <c r="L205" s="173">
        <v>21029.967365000015</v>
      </c>
      <c r="M205" s="173">
        <v>21162.592357999998</v>
      </c>
      <c r="N205" s="173">
        <v>22073.900094000001</v>
      </c>
      <c r="O205" s="173">
        <v>18385.823245</v>
      </c>
    </row>
    <row r="206" spans="1:15" ht="12.75" customHeight="1" x14ac:dyDescent="0.15">
      <c r="A206" s="170" t="s">
        <v>184</v>
      </c>
      <c r="B206" s="167">
        <v>12003.117015999993</v>
      </c>
      <c r="C206" s="129">
        <v>0</v>
      </c>
      <c r="D206" s="167">
        <v>11228.887936999998</v>
      </c>
      <c r="E206" s="167">
        <v>15688.685740000001</v>
      </c>
      <c r="F206" s="167">
        <v>17862.164149999993</v>
      </c>
      <c r="G206" s="172">
        <v>16351.925928000002</v>
      </c>
      <c r="I206" s="170" t="s">
        <v>184</v>
      </c>
      <c r="J206" s="172">
        <v>18080.553085000007</v>
      </c>
      <c r="K206" s="172">
        <v>16045.135010000002</v>
      </c>
      <c r="L206" s="172">
        <v>19527.765257000014</v>
      </c>
      <c r="M206" s="172">
        <v>19729.964908999998</v>
      </c>
      <c r="N206" s="172">
        <v>21009.592576999999</v>
      </c>
      <c r="O206" s="172">
        <v>17397.92424</v>
      </c>
    </row>
    <row r="207" spans="1:15" ht="12.75" customHeight="1" x14ac:dyDescent="0.15">
      <c r="A207" s="170" t="s">
        <v>186</v>
      </c>
      <c r="B207" s="129">
        <v>0</v>
      </c>
      <c r="C207" s="129">
        <v>0</v>
      </c>
      <c r="D207" s="129">
        <v>0</v>
      </c>
      <c r="E207" s="129">
        <v>118.80256</v>
      </c>
      <c r="F207" s="129">
        <v>0</v>
      </c>
      <c r="G207" s="129">
        <v>0</v>
      </c>
      <c r="I207" s="170" t="s">
        <v>186</v>
      </c>
      <c r="J207" s="172">
        <v>77.349999999999994</v>
      </c>
      <c r="K207" s="172">
        <v>31.492799999999999</v>
      </c>
      <c r="L207" s="172">
        <v>38.938319999999997</v>
      </c>
      <c r="M207" s="129">
        <v>0</v>
      </c>
      <c r="N207" s="129">
        <v>0</v>
      </c>
      <c r="O207" s="172">
        <v>65.7072</v>
      </c>
    </row>
    <row r="208" spans="1:15" ht="12.75" customHeight="1" x14ac:dyDescent="0.15">
      <c r="A208" s="170" t="s">
        <v>194</v>
      </c>
      <c r="B208" s="129">
        <v>0</v>
      </c>
      <c r="C208" s="129">
        <v>0</v>
      </c>
      <c r="D208" s="129">
        <v>0</v>
      </c>
      <c r="E208" s="129">
        <v>0</v>
      </c>
      <c r="F208" s="129">
        <v>0</v>
      </c>
      <c r="G208" s="129">
        <v>0</v>
      </c>
      <c r="I208" s="170" t="s">
        <v>194</v>
      </c>
      <c r="J208" s="129">
        <v>0</v>
      </c>
      <c r="K208" s="129">
        <v>0</v>
      </c>
      <c r="L208" s="129">
        <v>0</v>
      </c>
      <c r="M208" s="129">
        <v>0</v>
      </c>
      <c r="N208" s="129">
        <v>0</v>
      </c>
      <c r="O208" s="129">
        <v>0</v>
      </c>
    </row>
    <row r="209" spans="1:15" ht="12.75" customHeight="1" x14ac:dyDescent="0.15">
      <c r="A209" s="170" t="s">
        <v>185</v>
      </c>
      <c r="B209" s="167">
        <v>1.8809499999999999</v>
      </c>
      <c r="C209" s="129">
        <v>0</v>
      </c>
      <c r="D209" s="167">
        <v>6.0634300000000003</v>
      </c>
      <c r="E209" s="167">
        <v>7.1349999999999998</v>
      </c>
      <c r="F209" s="167">
        <v>6.7160000000000002</v>
      </c>
      <c r="G209" s="129">
        <v>0</v>
      </c>
      <c r="I209" s="170" t="s">
        <v>185</v>
      </c>
      <c r="J209" s="129">
        <v>0</v>
      </c>
      <c r="K209" s="129">
        <v>0</v>
      </c>
      <c r="L209" s="129">
        <v>0</v>
      </c>
      <c r="M209" s="172">
        <v>78.659000000000006</v>
      </c>
      <c r="N209" s="172">
        <v>9.1796399999999991</v>
      </c>
      <c r="O209" s="129">
        <v>0</v>
      </c>
    </row>
    <row r="210" spans="1:15" ht="12.75" customHeight="1" x14ac:dyDescent="0.15">
      <c r="A210" s="170" t="s">
        <v>29</v>
      </c>
      <c r="B210" s="167">
        <v>1091.34932</v>
      </c>
      <c r="C210" s="129">
        <v>0</v>
      </c>
      <c r="D210" s="167">
        <v>358.41078899999991</v>
      </c>
      <c r="E210" s="167">
        <v>1491.796844</v>
      </c>
      <c r="F210" s="167">
        <v>1182.3900399999993</v>
      </c>
      <c r="G210" s="172">
        <v>1332.4036289999999</v>
      </c>
      <c r="I210" s="170" t="s">
        <v>29</v>
      </c>
      <c r="J210" s="172">
        <v>1507.7980169999998</v>
      </c>
      <c r="K210" s="172">
        <v>1411.5260479999999</v>
      </c>
      <c r="L210" s="172">
        <v>1463.2637879999997</v>
      </c>
      <c r="M210" s="172">
        <v>1353.9684489999997</v>
      </c>
      <c r="N210" s="172">
        <v>1055.1278770000001</v>
      </c>
      <c r="O210" s="172">
        <v>922.19180500000004</v>
      </c>
    </row>
    <row r="211" spans="1:15" s="73" customFormat="1" ht="12.75" customHeight="1" x14ac:dyDescent="0.15">
      <c r="A211" s="168" t="s">
        <v>3</v>
      </c>
      <c r="B211" s="171">
        <v>22909.656764999996</v>
      </c>
      <c r="C211" s="171">
        <v>147</v>
      </c>
      <c r="D211" s="171">
        <v>11624.929844999997</v>
      </c>
      <c r="E211" s="171">
        <v>23239.020343999993</v>
      </c>
      <c r="F211" s="171">
        <v>21573.647716000007</v>
      </c>
      <c r="G211" s="173">
        <v>30776.200761000015</v>
      </c>
      <c r="I211" s="168" t="s">
        <v>3</v>
      </c>
      <c r="J211" s="173">
        <v>34147.860389000016</v>
      </c>
      <c r="K211" s="173">
        <v>35867.849290000013</v>
      </c>
      <c r="L211" s="173">
        <v>41351.504490000021</v>
      </c>
      <c r="M211" s="173">
        <v>38187.494725999983</v>
      </c>
      <c r="N211" s="173">
        <v>32968.735582000008</v>
      </c>
      <c r="O211" s="173">
        <v>35422.544359000014</v>
      </c>
    </row>
    <row r="212" spans="1:15" ht="12.75" customHeight="1" x14ac:dyDescent="0.15">
      <c r="A212" s="170" t="s">
        <v>187</v>
      </c>
      <c r="B212" s="167">
        <v>472.00736000000012</v>
      </c>
      <c r="C212" s="129">
        <v>0</v>
      </c>
      <c r="D212" s="167">
        <v>278.64302399999991</v>
      </c>
      <c r="E212" s="167">
        <v>808.75961400000028</v>
      </c>
      <c r="F212" s="167">
        <v>132.659434</v>
      </c>
      <c r="G212" s="172">
        <v>381.82803599999988</v>
      </c>
      <c r="I212" s="170" t="s">
        <v>187</v>
      </c>
      <c r="J212" s="172">
        <v>189.80411900000001</v>
      </c>
      <c r="K212" s="172">
        <v>1034.8813260000004</v>
      </c>
      <c r="L212" s="172">
        <v>807.84225800000024</v>
      </c>
      <c r="M212" s="172">
        <v>677.54119100000014</v>
      </c>
      <c r="N212" s="172">
        <v>955.7142269999996</v>
      </c>
      <c r="O212" s="172">
        <v>291.06571499999995</v>
      </c>
    </row>
    <row r="213" spans="1:15" ht="12.75" customHeight="1" x14ac:dyDescent="0.15">
      <c r="A213" s="170" t="s">
        <v>188</v>
      </c>
      <c r="B213" s="167">
        <v>16335.605969999995</v>
      </c>
      <c r="C213" s="129">
        <v>0</v>
      </c>
      <c r="D213" s="167">
        <v>7399.112372999999</v>
      </c>
      <c r="E213" s="167">
        <v>17543.533046999994</v>
      </c>
      <c r="F213" s="167">
        <v>14132.671115999998</v>
      </c>
      <c r="G213" s="172">
        <v>18601.94674700002</v>
      </c>
      <c r="I213" s="170" t="s">
        <v>188</v>
      </c>
      <c r="J213" s="172">
        <v>20810.441703000015</v>
      </c>
      <c r="K213" s="172">
        <v>21186.333078000011</v>
      </c>
      <c r="L213" s="172">
        <v>22814.502862000019</v>
      </c>
      <c r="M213" s="172">
        <v>24971.726725999986</v>
      </c>
      <c r="N213" s="172">
        <v>23147.10509600001</v>
      </c>
      <c r="O213" s="172">
        <v>25112.549625000011</v>
      </c>
    </row>
    <row r="214" spans="1:15" ht="12.75" customHeight="1" x14ac:dyDescent="0.15">
      <c r="A214" s="170" t="s">
        <v>189</v>
      </c>
      <c r="B214" s="167">
        <v>6102.0434350000014</v>
      </c>
      <c r="C214" s="167">
        <v>147</v>
      </c>
      <c r="D214" s="167">
        <v>3947.1744479999975</v>
      </c>
      <c r="E214" s="167">
        <v>4886.7276829999983</v>
      </c>
      <c r="F214" s="167">
        <v>7308.3171660000062</v>
      </c>
      <c r="G214" s="172">
        <v>11792.425977999997</v>
      </c>
      <c r="I214" s="170" t="s">
        <v>189</v>
      </c>
      <c r="J214" s="172">
        <v>13147.614567000002</v>
      </c>
      <c r="K214" s="172">
        <v>13646.634886000005</v>
      </c>
      <c r="L214" s="172">
        <v>17729.159370000008</v>
      </c>
      <c r="M214" s="172">
        <v>12538.226808999996</v>
      </c>
      <c r="N214" s="172">
        <v>8865.9162589999996</v>
      </c>
      <c r="O214" s="172">
        <v>10018.929019000003</v>
      </c>
    </row>
    <row r="215" spans="1:15" s="73" customFormat="1" ht="12.75" customHeight="1" x14ac:dyDescent="0.15">
      <c r="A215" s="168" t="s">
        <v>64</v>
      </c>
      <c r="B215" s="171">
        <v>492.72661500000009</v>
      </c>
      <c r="C215" s="349">
        <v>0</v>
      </c>
      <c r="D215" s="171">
        <v>803.41692000000023</v>
      </c>
      <c r="E215" s="171">
        <v>1041.9009910000007</v>
      </c>
      <c r="F215" s="171">
        <v>433.67853500000007</v>
      </c>
      <c r="G215" s="173">
        <v>1112.4624690000003</v>
      </c>
      <c r="I215" s="168" t="s">
        <v>64</v>
      </c>
      <c r="J215" s="173">
        <v>580.13488099999995</v>
      </c>
      <c r="K215" s="173">
        <v>584.75722600000006</v>
      </c>
      <c r="L215" s="173">
        <v>156.30950299999992</v>
      </c>
      <c r="M215" s="173">
        <v>824.01410799999985</v>
      </c>
      <c r="N215" s="173">
        <v>109.53224999999999</v>
      </c>
      <c r="O215" s="173">
        <v>640.19086500000003</v>
      </c>
    </row>
    <row r="216" spans="1:15" ht="12.75" customHeight="1" x14ac:dyDescent="0.15">
      <c r="A216" s="170" t="s">
        <v>190</v>
      </c>
      <c r="B216" s="167">
        <v>1.22628</v>
      </c>
      <c r="C216" s="129">
        <v>0</v>
      </c>
      <c r="D216" s="129">
        <v>477.22157000000016</v>
      </c>
      <c r="E216" s="167">
        <v>92.743519999999975</v>
      </c>
      <c r="F216" s="167">
        <v>164.26241000000002</v>
      </c>
      <c r="G216" s="172">
        <v>185.24693100000002</v>
      </c>
      <c r="I216" s="170" t="s">
        <v>190</v>
      </c>
      <c r="J216" s="172">
        <v>62.366900999999999</v>
      </c>
      <c r="K216" s="172">
        <v>206.59225000000001</v>
      </c>
      <c r="L216" s="129">
        <v>0</v>
      </c>
      <c r="M216" s="172">
        <v>425.84848199999999</v>
      </c>
      <c r="N216" s="129">
        <v>0</v>
      </c>
      <c r="O216" s="172">
        <v>502.73581999999993</v>
      </c>
    </row>
    <row r="217" spans="1:15" ht="12.75" customHeight="1" x14ac:dyDescent="0.15">
      <c r="A217" s="170" t="s">
        <v>192</v>
      </c>
      <c r="B217" s="167">
        <v>88.50688999999997</v>
      </c>
      <c r="C217" s="129">
        <v>0</v>
      </c>
      <c r="D217" s="167">
        <v>6.5424500000000014</v>
      </c>
      <c r="E217" s="167">
        <v>32.178599999999996</v>
      </c>
      <c r="F217" s="167">
        <v>47.688000000000002</v>
      </c>
      <c r="G217" s="172">
        <v>65.713650000000001</v>
      </c>
      <c r="I217" s="170" t="s">
        <v>192</v>
      </c>
      <c r="J217" s="172">
        <v>27.620999999999999</v>
      </c>
      <c r="K217" s="172">
        <v>211.233</v>
      </c>
      <c r="L217" s="172">
        <v>24.629180000000002</v>
      </c>
      <c r="M217" s="172">
        <v>49.16986</v>
      </c>
      <c r="N217" s="129">
        <v>0</v>
      </c>
      <c r="O217" s="172">
        <v>33.75367</v>
      </c>
    </row>
    <row r="218" spans="1:15" ht="12.75" customHeight="1" x14ac:dyDescent="0.15">
      <c r="A218" s="170" t="s">
        <v>191</v>
      </c>
      <c r="B218" s="129">
        <v>0</v>
      </c>
      <c r="C218" s="129">
        <v>0</v>
      </c>
      <c r="D218" s="129">
        <v>0</v>
      </c>
      <c r="E218" s="129">
        <v>0</v>
      </c>
      <c r="F218" s="167">
        <v>15.25</v>
      </c>
      <c r="G218" s="129">
        <v>0</v>
      </c>
      <c r="I218" s="170" t="s">
        <v>191</v>
      </c>
      <c r="J218" s="129">
        <v>0</v>
      </c>
      <c r="K218" s="172">
        <v>7.5270000000000001</v>
      </c>
      <c r="L218" s="129">
        <v>0</v>
      </c>
      <c r="M218" s="129">
        <v>0</v>
      </c>
      <c r="N218" s="129">
        <v>0</v>
      </c>
      <c r="O218" s="129">
        <v>0</v>
      </c>
    </row>
    <row r="219" spans="1:15" ht="12.75" customHeight="1" x14ac:dyDescent="0.15">
      <c r="A219" s="170" t="s">
        <v>193</v>
      </c>
      <c r="B219" s="167">
        <v>402.99344500000012</v>
      </c>
      <c r="C219" s="129">
        <v>0</v>
      </c>
      <c r="D219" s="167">
        <v>319.64883000000009</v>
      </c>
      <c r="E219" s="167">
        <v>916.97887100000059</v>
      </c>
      <c r="F219" s="167">
        <v>206.47812500000009</v>
      </c>
      <c r="G219" s="172">
        <v>861.50188800000024</v>
      </c>
      <c r="I219" s="170" t="s">
        <v>193</v>
      </c>
      <c r="J219" s="172">
        <v>490.14697999999999</v>
      </c>
      <c r="K219" s="172">
        <v>159.40497600000003</v>
      </c>
      <c r="L219" s="172">
        <v>131.68032299999993</v>
      </c>
      <c r="M219" s="172">
        <v>348.99576599999989</v>
      </c>
      <c r="N219" s="172">
        <v>109.53224999999999</v>
      </c>
      <c r="O219" s="172">
        <v>103.70137500000001</v>
      </c>
    </row>
    <row r="220" spans="1:15" ht="5.0999999999999996" customHeight="1" x14ac:dyDescent="0.15">
      <c r="A220" s="174"/>
      <c r="B220" s="175"/>
      <c r="C220" s="175"/>
      <c r="D220" s="175"/>
      <c r="E220" s="175"/>
      <c r="F220" s="176"/>
      <c r="G220" s="176"/>
      <c r="I220" s="174"/>
      <c r="J220" s="176"/>
      <c r="K220" s="175"/>
      <c r="L220" s="175"/>
      <c r="M220" s="175"/>
      <c r="N220" s="175"/>
      <c r="O220" s="175"/>
    </row>
    <row r="221" spans="1:15" s="77" customFormat="1" ht="11.1" customHeight="1" x14ac:dyDescent="0.2">
      <c r="A221" s="105"/>
      <c r="B221" s="105"/>
      <c r="C221" s="105"/>
      <c r="D221" s="105"/>
      <c r="E221" s="105"/>
      <c r="F221" s="105"/>
      <c r="G221" s="178" t="s">
        <v>140</v>
      </c>
      <c r="I221" s="77" t="s">
        <v>340</v>
      </c>
    </row>
    <row r="222" spans="1:15" s="77" customFormat="1" ht="11.1" customHeight="1" x14ac:dyDescent="0.2">
      <c r="A222" s="26"/>
      <c r="E222" s="151"/>
      <c r="I222" s="480" t="s">
        <v>362</v>
      </c>
      <c r="J222" s="480"/>
      <c r="K222" s="480"/>
      <c r="L222" s="480"/>
      <c r="M222" s="480"/>
      <c r="N222" s="480"/>
      <c r="O222" s="480"/>
    </row>
    <row r="225" spans="9:9" x14ac:dyDescent="0.15">
      <c r="I225" s="331"/>
    </row>
  </sheetData>
  <customSheetViews>
    <customSheetView guid="{3E1AE235-D4AB-4EE5-9ECB-EFB23A645F44}" showGridLines="0" topLeftCell="A100">
      <selection activeCell="K108" sqref="K107:K108"/>
      <pageMargins left="1.1811023622047245" right="0.98425196850393704" top="0.98425196850393704" bottom="0.98425196850393704" header="0" footer="0"/>
      <printOptions horizontalCentered="1"/>
      <pageSetup paperSize="9" pageOrder="overThenDown" orientation="landscape" r:id="rId1"/>
      <headerFooter alignWithMargins="0"/>
    </customSheetView>
  </customSheetViews>
  <mergeCells count="7">
    <mergeCell ref="I222:O222"/>
    <mergeCell ref="I161:O161"/>
    <mergeCell ref="A161:G161"/>
    <mergeCell ref="A1:G1"/>
    <mergeCell ref="I1:O1"/>
    <mergeCell ref="A163:G163"/>
    <mergeCell ref="I163:O163"/>
  </mergeCells>
  <phoneticPr fontId="0" type="noConversion"/>
  <pageMargins left="0.98425196850393704" right="0.78740157480314965" top="0.78740157480314965" bottom="0.78740157480314965" header="0.31496062992125984" footer="0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"/>
  <sheetViews>
    <sheetView showGridLines="0" topLeftCell="A42" zoomScaleNormal="100" zoomScaleSheetLayoutView="130" workbookViewId="0">
      <selection activeCell="A125" sqref="A125"/>
    </sheetView>
  </sheetViews>
  <sheetFormatPr baseColWidth="10" defaultColWidth="7" defaultRowHeight="10.9" customHeight="1" x14ac:dyDescent="0.15"/>
  <cols>
    <col min="1" max="1" width="6.140625" style="95" customWidth="1"/>
    <col min="2" max="2" width="23.42578125" style="5" customWidth="1"/>
    <col min="3" max="3" width="12.7109375" style="5" customWidth="1"/>
    <col min="4" max="7" width="12.7109375" style="7" customWidth="1"/>
    <col min="8" max="16384" width="7" style="5"/>
  </cols>
  <sheetData>
    <row r="1" spans="1:7" ht="15.75" hidden="1" customHeight="1" x14ac:dyDescent="0.25">
      <c r="A1" s="180" t="s">
        <v>200</v>
      </c>
      <c r="B1" s="181"/>
      <c r="C1" s="181"/>
      <c r="D1" s="2"/>
      <c r="E1" s="2"/>
      <c r="F1" s="2"/>
      <c r="G1" s="2"/>
    </row>
    <row r="2" spans="1:7" ht="10.5" hidden="1" customHeight="1" x14ac:dyDescent="0.25">
      <c r="A2" s="182"/>
      <c r="B2" s="12"/>
      <c r="C2" s="12"/>
      <c r="D2" s="14"/>
      <c r="E2" s="14"/>
      <c r="F2" s="14"/>
      <c r="G2" s="14"/>
    </row>
    <row r="3" spans="1:7" ht="27" hidden="1" customHeight="1" x14ac:dyDescent="0.15">
      <c r="A3" s="39" t="s">
        <v>5</v>
      </c>
      <c r="B3" s="487" t="s">
        <v>138</v>
      </c>
      <c r="C3" s="45"/>
      <c r="D3" s="9"/>
      <c r="E3" s="183"/>
      <c r="F3" s="9" t="s">
        <v>7</v>
      </c>
      <c r="G3" s="9"/>
    </row>
    <row r="4" spans="1:7" ht="21.75" hidden="1" customHeight="1" x14ac:dyDescent="0.15">
      <c r="A4" s="40">
        <v>2013</v>
      </c>
      <c r="B4" s="488"/>
      <c r="C4" s="30"/>
      <c r="D4" s="10">
        <v>2015</v>
      </c>
      <c r="E4" s="30"/>
      <c r="F4" s="184">
        <v>2014</v>
      </c>
      <c r="G4" s="184">
        <v>2015</v>
      </c>
    </row>
    <row r="5" spans="1:7" ht="23.25" hidden="1" customHeight="1" x14ac:dyDescent="0.25">
      <c r="A5" s="185"/>
      <c r="B5" s="186" t="s">
        <v>0</v>
      </c>
      <c r="C5" s="187"/>
      <c r="D5" s="187">
        <v>27949.646799000009</v>
      </c>
      <c r="E5" s="187"/>
      <c r="F5" s="188">
        <v>100</v>
      </c>
      <c r="G5" s="188">
        <v>99.999999999999986</v>
      </c>
    </row>
    <row r="6" spans="1:7" ht="16.5" hidden="1" customHeight="1" x14ac:dyDescent="0.25">
      <c r="A6" s="185"/>
      <c r="B6" s="186" t="s">
        <v>8</v>
      </c>
      <c r="C6" s="187"/>
      <c r="D6" s="187">
        <v>27878.676024000008</v>
      </c>
      <c r="E6" s="187"/>
      <c r="F6" s="188">
        <v>98.411133333206095</v>
      </c>
      <c r="G6" s="188">
        <v>99.746076308189544</v>
      </c>
    </row>
    <row r="7" spans="1:7" ht="16.5" hidden="1" customHeight="1" x14ac:dyDescent="0.25">
      <c r="A7" s="189">
        <v>1</v>
      </c>
      <c r="B7" s="190" t="s">
        <v>9</v>
      </c>
      <c r="C7" s="191"/>
      <c r="D7" s="191">
        <v>5657.8007790000001</v>
      </c>
      <c r="E7" s="191"/>
      <c r="F7" s="191">
        <v>34.240607485468367</v>
      </c>
      <c r="G7" s="191">
        <v>20.242834622162118</v>
      </c>
    </row>
    <row r="8" spans="1:7" ht="16.5" hidden="1" customHeight="1" x14ac:dyDescent="0.25">
      <c r="A8" s="189">
        <v>2</v>
      </c>
      <c r="B8" s="190" t="s">
        <v>18</v>
      </c>
      <c r="C8" s="191"/>
      <c r="D8" s="191">
        <v>5469.2250310000009</v>
      </c>
      <c r="E8" s="191"/>
      <c r="F8" s="191">
        <v>11.315205404527877</v>
      </c>
      <c r="G8" s="191">
        <v>19.568136478904201</v>
      </c>
    </row>
    <row r="9" spans="1:7" ht="16.5" hidden="1" customHeight="1" x14ac:dyDescent="0.25">
      <c r="A9" s="189">
        <v>7</v>
      </c>
      <c r="B9" s="190" t="s">
        <v>16</v>
      </c>
      <c r="C9" s="191"/>
      <c r="D9" s="191">
        <v>4041.2657289999997</v>
      </c>
      <c r="E9" s="191"/>
      <c r="F9" s="191">
        <v>4.6381282284228611</v>
      </c>
      <c r="G9" s="191">
        <v>14.459094091824406</v>
      </c>
    </row>
    <row r="10" spans="1:7" ht="16.5" hidden="1" customHeight="1" x14ac:dyDescent="0.25">
      <c r="A10" s="189">
        <v>4</v>
      </c>
      <c r="B10" s="190" t="s">
        <v>10</v>
      </c>
      <c r="C10" s="191"/>
      <c r="D10" s="191">
        <v>3222.5307319999997</v>
      </c>
      <c r="E10" s="191"/>
      <c r="F10" s="191">
        <v>8.6965220435870219</v>
      </c>
      <c r="G10" s="191">
        <v>11.529772648559181</v>
      </c>
    </row>
    <row r="11" spans="1:7" ht="16.5" hidden="1" customHeight="1" x14ac:dyDescent="0.25">
      <c r="A11" s="189">
        <v>6</v>
      </c>
      <c r="B11" s="190" t="s">
        <v>11</v>
      </c>
      <c r="C11" s="191"/>
      <c r="D11" s="191">
        <v>1993.3417529999999</v>
      </c>
      <c r="E11" s="191"/>
      <c r="F11" s="191">
        <v>4.9564762943415213</v>
      </c>
      <c r="G11" s="191">
        <v>7.1319031948243374</v>
      </c>
    </row>
    <row r="12" spans="1:7" ht="16.5" hidden="1" customHeight="1" x14ac:dyDescent="0.25">
      <c r="A12" s="189">
        <v>5</v>
      </c>
      <c r="B12" s="190" t="s">
        <v>12</v>
      </c>
      <c r="C12" s="191"/>
      <c r="D12" s="191">
        <v>1737.299835</v>
      </c>
      <c r="E12" s="191"/>
      <c r="F12" s="191">
        <v>7.512440199834332</v>
      </c>
      <c r="G12" s="191">
        <v>6.2158203554191518</v>
      </c>
    </row>
    <row r="13" spans="1:7" ht="16.5" hidden="1" customHeight="1" x14ac:dyDescent="0.25">
      <c r="A13" s="189">
        <v>10</v>
      </c>
      <c r="B13" s="190" t="s">
        <v>59</v>
      </c>
      <c r="C13" s="191"/>
      <c r="D13" s="191">
        <v>1234.710509</v>
      </c>
      <c r="E13" s="191"/>
      <c r="F13" s="191">
        <v>2.8630503261980329</v>
      </c>
      <c r="G13" s="191">
        <v>4.417624730213678</v>
      </c>
    </row>
    <row r="14" spans="1:7" ht="16.5" hidden="1" customHeight="1" x14ac:dyDescent="0.25">
      <c r="A14" s="189">
        <v>13</v>
      </c>
      <c r="B14" s="192" t="s">
        <v>23</v>
      </c>
      <c r="C14" s="191"/>
      <c r="D14" s="191">
        <v>1021.096985</v>
      </c>
      <c r="E14" s="191"/>
      <c r="F14" s="191">
        <v>1.0352978834608884</v>
      </c>
      <c r="G14" s="191">
        <v>3.6533448610038719</v>
      </c>
    </row>
    <row r="15" spans="1:7" ht="16.5" hidden="1" customHeight="1" x14ac:dyDescent="0.25">
      <c r="A15" s="189">
        <v>8</v>
      </c>
      <c r="B15" s="192" t="s">
        <v>13</v>
      </c>
      <c r="C15" s="191"/>
      <c r="D15" s="191">
        <v>991.93365500000004</v>
      </c>
      <c r="E15" s="191"/>
      <c r="F15" s="191">
        <v>3.8698988900145772</v>
      </c>
      <c r="G15" s="191">
        <v>3.5490024690955657</v>
      </c>
    </row>
    <row r="16" spans="1:7" ht="16.5" hidden="1" customHeight="1" x14ac:dyDescent="0.25">
      <c r="A16" s="189">
        <v>3</v>
      </c>
      <c r="B16" s="192" t="s">
        <v>17</v>
      </c>
      <c r="C16" s="191"/>
      <c r="D16" s="191">
        <v>859.42753300000004</v>
      </c>
      <c r="E16" s="191"/>
      <c r="F16" s="191">
        <v>10.241617333798548</v>
      </c>
      <c r="G16" s="191">
        <v>3.0749137517929168</v>
      </c>
    </row>
    <row r="17" spans="1:7" ht="16.5" hidden="1" customHeight="1" x14ac:dyDescent="0.25">
      <c r="A17" s="189">
        <v>9</v>
      </c>
      <c r="B17" s="192" t="s">
        <v>19</v>
      </c>
      <c r="C17" s="191"/>
      <c r="D17" s="191">
        <v>478.01297499999998</v>
      </c>
      <c r="E17" s="191"/>
      <c r="F17" s="191">
        <v>3.411950439466453</v>
      </c>
      <c r="G17" s="191">
        <v>1.7102648145704027</v>
      </c>
    </row>
    <row r="18" spans="1:7" ht="16.5" hidden="1" customHeight="1" x14ac:dyDescent="0.25">
      <c r="A18" s="189">
        <v>11</v>
      </c>
      <c r="B18" s="192" t="s">
        <v>58</v>
      </c>
      <c r="C18" s="191"/>
      <c r="D18" s="191">
        <v>217.54779000000002</v>
      </c>
      <c r="E18" s="191"/>
      <c r="F18" s="191">
        <v>1.7510120608546387</v>
      </c>
      <c r="G18" s="191">
        <v>0.77835613295758543</v>
      </c>
    </row>
    <row r="19" spans="1:7" ht="16.5" hidden="1" customHeight="1" x14ac:dyDescent="0.25">
      <c r="A19" s="189">
        <v>15</v>
      </c>
      <c r="B19" s="192" t="s">
        <v>92</v>
      </c>
      <c r="C19" s="191"/>
      <c r="D19" s="191">
        <v>201.386888</v>
      </c>
      <c r="E19" s="191"/>
      <c r="F19" s="191">
        <v>0.4364057743025635</v>
      </c>
      <c r="G19" s="191">
        <v>0.72053464377662646</v>
      </c>
    </row>
    <row r="20" spans="1:7" ht="16.5" hidden="1" customHeight="1" x14ac:dyDescent="0.25">
      <c r="A20" s="189">
        <v>19</v>
      </c>
      <c r="B20" s="192" t="s">
        <v>90</v>
      </c>
      <c r="C20" s="191"/>
      <c r="D20" s="191">
        <v>126.596086</v>
      </c>
      <c r="E20" s="191"/>
      <c r="F20" s="191">
        <v>0.23614076693342423</v>
      </c>
      <c r="G20" s="191">
        <v>0.45294341968045687</v>
      </c>
    </row>
    <row r="21" spans="1:7" ht="16.5" hidden="1" customHeight="1" x14ac:dyDescent="0.25">
      <c r="A21" s="189">
        <v>21</v>
      </c>
      <c r="B21" s="192" t="s">
        <v>14</v>
      </c>
      <c r="C21" s="191"/>
      <c r="D21" s="191">
        <v>82.822999999999993</v>
      </c>
      <c r="E21" s="191"/>
      <c r="F21" s="191">
        <v>0.1729563675056576</v>
      </c>
      <c r="G21" s="191">
        <v>0.29632932607564566</v>
      </c>
    </row>
    <row r="22" spans="1:7" ht="16.5" hidden="1" customHeight="1" x14ac:dyDescent="0.25">
      <c r="A22" s="189">
        <v>42</v>
      </c>
      <c r="B22" s="192" t="s">
        <v>164</v>
      </c>
      <c r="C22" s="191"/>
      <c r="D22" s="191">
        <v>67.656542999999999</v>
      </c>
      <c r="E22" s="191"/>
      <c r="F22" s="191">
        <v>4.9228901858140413E-3</v>
      </c>
      <c r="G22" s="191">
        <v>0.24206582461149614</v>
      </c>
    </row>
    <row r="23" spans="1:7" ht="16.5" hidden="1" customHeight="1" x14ac:dyDescent="0.25">
      <c r="A23" s="189">
        <v>27</v>
      </c>
      <c r="B23" s="192" t="s">
        <v>165</v>
      </c>
      <c r="C23" s="191"/>
      <c r="D23" s="191">
        <v>58.980915000000003</v>
      </c>
      <c r="E23" s="191"/>
      <c r="F23" s="191">
        <v>8.954333852522299E-2</v>
      </c>
      <c r="G23" s="191">
        <v>0.21102561840642023</v>
      </c>
    </row>
    <row r="24" spans="1:7" ht="16.5" hidden="1" customHeight="1" x14ac:dyDescent="0.25">
      <c r="A24" s="189">
        <v>35</v>
      </c>
      <c r="B24" s="190" t="s">
        <v>166</v>
      </c>
      <c r="C24" s="191"/>
      <c r="D24" s="191">
        <v>45.693413</v>
      </c>
      <c r="E24" s="191"/>
      <c r="F24" s="191">
        <v>2.1720266567028614E-2</v>
      </c>
      <c r="G24" s="191">
        <v>0.16348476003508863</v>
      </c>
    </row>
    <row r="25" spans="1:7" ht="16.5" hidden="1" customHeight="1" x14ac:dyDescent="0.25">
      <c r="A25" s="189">
        <v>16</v>
      </c>
      <c r="B25" s="192" t="s">
        <v>15</v>
      </c>
      <c r="C25" s="191"/>
      <c r="D25" s="191">
        <v>44.313349000000002</v>
      </c>
      <c r="E25" s="191"/>
      <c r="F25" s="191">
        <v>0.31358448079506024</v>
      </c>
      <c r="G25" s="191">
        <v>0.15854708046466426</v>
      </c>
    </row>
    <row r="26" spans="1:7" ht="16.5" hidden="1" customHeight="1" x14ac:dyDescent="0.25">
      <c r="A26" s="189">
        <v>24</v>
      </c>
      <c r="B26" s="192" t="s">
        <v>167</v>
      </c>
      <c r="C26" s="191"/>
      <c r="D26" s="191">
        <v>41.763277000000002</v>
      </c>
      <c r="E26" s="191"/>
      <c r="F26" s="191">
        <v>0.12778896154235028</v>
      </c>
      <c r="G26" s="191">
        <v>0.14942327286044355</v>
      </c>
    </row>
    <row r="27" spans="1:7" ht="16.5" hidden="1" customHeight="1" x14ac:dyDescent="0.25">
      <c r="A27" s="189">
        <v>38</v>
      </c>
      <c r="B27" s="192" t="s">
        <v>25</v>
      </c>
      <c r="C27" s="191"/>
      <c r="D27" s="191">
        <v>41.752910999999997</v>
      </c>
      <c r="E27" s="191"/>
      <c r="F27" s="191">
        <v>1.4649505684701225E-2</v>
      </c>
      <c r="G27" s="191">
        <v>0.14938618473523554</v>
      </c>
    </row>
    <row r="28" spans="1:7" ht="16.5" hidden="1" customHeight="1" x14ac:dyDescent="0.25">
      <c r="A28" s="189">
        <v>12</v>
      </c>
      <c r="B28" s="192" t="s">
        <v>125</v>
      </c>
      <c r="C28" s="191"/>
      <c r="D28" s="191">
        <v>35.082036000000002</v>
      </c>
      <c r="E28" s="191"/>
      <c r="F28" s="191">
        <v>1.5598692198037067</v>
      </c>
      <c r="G28" s="191">
        <v>0.12551870960049191</v>
      </c>
    </row>
    <row r="29" spans="1:7" ht="16.5" hidden="1" customHeight="1" x14ac:dyDescent="0.25">
      <c r="A29" s="189">
        <v>23</v>
      </c>
      <c r="B29" s="192" t="s">
        <v>33</v>
      </c>
      <c r="C29" s="191"/>
      <c r="D29" s="191">
        <v>34.777862999999996</v>
      </c>
      <c r="E29" s="191"/>
      <c r="F29" s="191">
        <v>0.14935396845850379</v>
      </c>
      <c r="G29" s="191">
        <v>0.12443042035595343</v>
      </c>
    </row>
    <row r="30" spans="1:7" ht="16.5" hidden="1" customHeight="1" x14ac:dyDescent="0.25">
      <c r="A30" s="189">
        <v>26</v>
      </c>
      <c r="B30" s="192" t="s">
        <v>21</v>
      </c>
      <c r="C30" s="191"/>
      <c r="D30" s="191">
        <v>34.418984999999999</v>
      </c>
      <c r="E30" s="191"/>
      <c r="F30" s="191">
        <v>0.10560380924952009</v>
      </c>
      <c r="G30" s="191">
        <v>0.12314640412998512</v>
      </c>
    </row>
    <row r="31" spans="1:7" ht="16.5" hidden="1" customHeight="1" x14ac:dyDescent="0.25">
      <c r="A31" s="189">
        <v>18</v>
      </c>
      <c r="B31" s="192" t="s">
        <v>24</v>
      </c>
      <c r="C31" s="191"/>
      <c r="D31" s="191">
        <v>31.099498000000001</v>
      </c>
      <c r="E31" s="191"/>
      <c r="F31" s="191">
        <v>0.25493543085578529</v>
      </c>
      <c r="G31" s="191">
        <v>0.11126973526231711</v>
      </c>
    </row>
    <row r="32" spans="1:7" ht="16.5" hidden="1" customHeight="1" x14ac:dyDescent="0.25">
      <c r="A32" s="189">
        <v>20</v>
      </c>
      <c r="B32" s="190" t="s">
        <v>168</v>
      </c>
      <c r="C32" s="191"/>
      <c r="D32" s="191">
        <v>27.068635999999998</v>
      </c>
      <c r="E32" s="191"/>
      <c r="F32" s="191">
        <v>0.18704721159338208</v>
      </c>
      <c r="G32" s="191">
        <v>9.6847864284884164E-2</v>
      </c>
    </row>
    <row r="33" spans="1:7" ht="16.5" hidden="1" customHeight="1" x14ac:dyDescent="0.25">
      <c r="A33" s="189">
        <v>48</v>
      </c>
      <c r="B33" s="192" t="s">
        <v>34</v>
      </c>
      <c r="C33" s="191"/>
      <c r="D33" s="193">
        <v>25.869720000000001</v>
      </c>
      <c r="E33" s="193"/>
      <c r="F33" s="194">
        <v>1.0137930269568571E-3</v>
      </c>
      <c r="G33" s="194">
        <v>9.2558307394874043E-2</v>
      </c>
    </row>
    <row r="34" spans="1:7" ht="16.5" hidden="1" customHeight="1" x14ac:dyDescent="0.25">
      <c r="A34" s="189">
        <v>0</v>
      </c>
      <c r="B34" s="192" t="s">
        <v>169</v>
      </c>
      <c r="C34" s="191"/>
      <c r="D34" s="191">
        <v>20.146434000000003</v>
      </c>
      <c r="E34" s="191"/>
      <c r="F34" s="191">
        <v>0</v>
      </c>
      <c r="G34" s="191">
        <v>7.2081175640190231E-2</v>
      </c>
    </row>
    <row r="35" spans="1:7" ht="16.5" hidden="1" customHeight="1" x14ac:dyDescent="0.25">
      <c r="A35" s="189">
        <v>22</v>
      </c>
      <c r="B35" s="192" t="s">
        <v>170</v>
      </c>
      <c r="C35" s="191"/>
      <c r="D35" s="191">
        <v>18.215164000000001</v>
      </c>
      <c r="E35" s="191"/>
      <c r="F35" s="191">
        <v>0.15078442914442625</v>
      </c>
      <c r="G35" s="191">
        <v>6.517135665790133E-2</v>
      </c>
    </row>
    <row r="36" spans="1:7" ht="16.5" hidden="1" customHeight="1" x14ac:dyDescent="0.25">
      <c r="A36" s="189">
        <v>30</v>
      </c>
      <c r="B36" s="192" t="s">
        <v>91</v>
      </c>
      <c r="C36" s="191"/>
      <c r="D36" s="191">
        <v>16.838000000000001</v>
      </c>
      <c r="E36" s="191"/>
      <c r="F36" s="191">
        <v>5.2606529056879431E-2</v>
      </c>
      <c r="G36" s="191">
        <v>6.0244052889435573E-2</v>
      </c>
    </row>
    <row r="37" spans="1:7" ht="16.5" hidden="1" customHeight="1" x14ac:dyDescent="0.25">
      <c r="A37" s="189"/>
      <c r="B37" s="195" t="s">
        <v>29</v>
      </c>
      <c r="C37" s="191"/>
      <c r="D37" s="191">
        <v>70.970774999999989</v>
      </c>
      <c r="E37" s="191"/>
      <c r="F37" s="191">
        <v>1.5888666667938995</v>
      </c>
      <c r="G37" s="191">
        <v>0.2539236918104425</v>
      </c>
    </row>
    <row r="38" spans="1:7" ht="4.5" hidden="1" customHeight="1" x14ac:dyDescent="0.25">
      <c r="A38" s="196"/>
      <c r="B38" s="197"/>
      <c r="C38" s="198"/>
      <c r="D38" s="198"/>
      <c r="E38" s="198"/>
      <c r="F38" s="198"/>
      <c r="G38" s="198"/>
    </row>
    <row r="39" spans="1:7" ht="10.5" hidden="1" customHeight="1" x14ac:dyDescent="0.15">
      <c r="A39" s="95" t="s">
        <v>100</v>
      </c>
    </row>
    <row r="40" spans="1:7" ht="10.5" hidden="1" customHeight="1" x14ac:dyDescent="0.15">
      <c r="A40" s="95" t="s">
        <v>101</v>
      </c>
      <c r="D40" s="199"/>
      <c r="E40" s="199"/>
      <c r="F40" s="199"/>
    </row>
    <row r="41" spans="1:7" ht="10.5" hidden="1" customHeight="1" x14ac:dyDescent="0.15">
      <c r="A41" s="78" t="s">
        <v>118</v>
      </c>
    </row>
    <row r="42" spans="1:7" ht="15.75" customHeight="1" x14ac:dyDescent="0.25">
      <c r="A42" s="496" t="s">
        <v>352</v>
      </c>
      <c r="B42" s="496"/>
      <c r="C42" s="496"/>
      <c r="D42" s="496"/>
      <c r="E42" s="496"/>
      <c r="F42" s="496"/>
      <c r="G42" s="344"/>
    </row>
    <row r="43" spans="1:7" ht="11.25" customHeight="1" x14ac:dyDescent="0.25">
      <c r="A43" s="142" t="s">
        <v>205</v>
      </c>
      <c r="B43" s="17"/>
    </row>
    <row r="44" spans="1:7" ht="16.5" hidden="1" customHeight="1" x14ac:dyDescent="0.15">
      <c r="A44" s="272" t="s">
        <v>5</v>
      </c>
      <c r="B44" s="489" t="s">
        <v>203</v>
      </c>
      <c r="C44" s="492" t="s">
        <v>6</v>
      </c>
      <c r="D44" s="493"/>
      <c r="E44" s="183"/>
      <c r="F44" s="274" t="s">
        <v>7</v>
      </c>
      <c r="G44" s="274"/>
    </row>
    <row r="45" spans="1:7" ht="16.5" hidden="1" customHeight="1" x14ac:dyDescent="0.15">
      <c r="A45" s="48">
        <v>2021</v>
      </c>
      <c r="B45" s="490"/>
      <c r="C45" s="275">
        <v>2020</v>
      </c>
      <c r="D45" s="273">
        <v>2021</v>
      </c>
      <c r="E45" s="273"/>
      <c r="F45" s="273">
        <v>2020</v>
      </c>
      <c r="G45" s="273">
        <v>2021</v>
      </c>
    </row>
    <row r="46" spans="1:7" s="77" customFormat="1" ht="18.600000000000001" hidden="1" customHeight="1" x14ac:dyDescent="0.2">
      <c r="A46" s="60"/>
      <c r="B46" s="40" t="s">
        <v>0</v>
      </c>
      <c r="C46" s="210">
        <v>32590.220445999999</v>
      </c>
      <c r="D46" s="208">
        <v>24018.043809999992</v>
      </c>
      <c r="E46" s="201"/>
      <c r="F46" s="97">
        <v>100</v>
      </c>
      <c r="G46" s="97">
        <v>100.00000000000001</v>
      </c>
    </row>
    <row r="47" spans="1:7" s="77" customFormat="1" ht="18.600000000000001" hidden="1" customHeight="1" x14ac:dyDescent="0.2">
      <c r="A47" s="60"/>
      <c r="B47" s="40" t="s">
        <v>8</v>
      </c>
      <c r="C47" s="210">
        <v>31524.193524999995</v>
      </c>
      <c r="D47" s="208">
        <v>23959.012349999994</v>
      </c>
      <c r="E47" s="201"/>
      <c r="F47" s="97">
        <v>96.728997513943355</v>
      </c>
      <c r="G47" s="97">
        <v>99.754220366708552</v>
      </c>
    </row>
    <row r="48" spans="1:7" s="77" customFormat="1" ht="18.600000000000001" hidden="1" customHeight="1" x14ac:dyDescent="0.2">
      <c r="A48" s="32">
        <v>1</v>
      </c>
      <c r="B48" s="102" t="s">
        <v>9</v>
      </c>
      <c r="C48" s="211">
        <v>7879.5397249999996</v>
      </c>
      <c r="D48" s="209">
        <v>10926.907090000001</v>
      </c>
      <c r="E48" s="202"/>
      <c r="F48" s="202">
        <v>24.17762020989062</v>
      </c>
      <c r="G48" s="202">
        <v>45.494575563437628</v>
      </c>
    </row>
    <row r="49" spans="1:7" s="77" customFormat="1" ht="18.600000000000001" hidden="1" customHeight="1" x14ac:dyDescent="0.2">
      <c r="A49" s="32">
        <v>2</v>
      </c>
      <c r="B49" s="102" t="s">
        <v>18</v>
      </c>
      <c r="C49" s="211">
        <v>9960.1189309999991</v>
      </c>
      <c r="D49" s="209">
        <v>3475.89977</v>
      </c>
      <c r="E49" s="202"/>
      <c r="F49" s="202">
        <v>30.561680144211689</v>
      </c>
      <c r="G49" s="202">
        <v>14.472035264390673</v>
      </c>
    </row>
    <row r="50" spans="1:7" s="77" customFormat="1" ht="18.600000000000001" hidden="1" customHeight="1" x14ac:dyDescent="0.2">
      <c r="A50" s="32">
        <v>3</v>
      </c>
      <c r="B50" s="102" t="s">
        <v>33</v>
      </c>
      <c r="C50" s="212">
        <v>0</v>
      </c>
      <c r="D50" s="209">
        <v>1242.0683000000001</v>
      </c>
      <c r="E50" s="202"/>
      <c r="F50" s="202">
        <v>0</v>
      </c>
      <c r="G50" s="202">
        <v>5.1713965959328503</v>
      </c>
    </row>
    <row r="51" spans="1:7" s="77" customFormat="1" ht="18.600000000000001" hidden="1" customHeight="1" x14ac:dyDescent="0.2">
      <c r="A51" s="32">
        <v>4</v>
      </c>
      <c r="B51" s="102" t="s">
        <v>14</v>
      </c>
      <c r="C51" s="211">
        <v>799.70508999999993</v>
      </c>
      <c r="D51" s="209">
        <v>970.82964000000004</v>
      </c>
      <c r="E51" s="202"/>
      <c r="F51" s="202">
        <v>2.4538192103519596</v>
      </c>
      <c r="G51" s="202">
        <v>4.0420845580929115</v>
      </c>
    </row>
    <row r="52" spans="1:7" s="77" customFormat="1" ht="18.600000000000001" hidden="1" customHeight="1" x14ac:dyDescent="0.2">
      <c r="A52" s="32">
        <v>5</v>
      </c>
      <c r="B52" s="102" t="s">
        <v>12</v>
      </c>
      <c r="C52" s="211">
        <v>1003.3824549999999</v>
      </c>
      <c r="D52" s="209">
        <v>904.09070999999994</v>
      </c>
      <c r="E52" s="202"/>
      <c r="F52" s="202">
        <v>3.0787838844555941</v>
      </c>
      <c r="G52" s="202">
        <v>3.7642145927953501</v>
      </c>
    </row>
    <row r="53" spans="1:7" s="77" customFormat="1" ht="18.600000000000001" hidden="1" customHeight="1" x14ac:dyDescent="0.2">
      <c r="A53" s="32">
        <v>6</v>
      </c>
      <c r="B53" s="102" t="s">
        <v>13</v>
      </c>
      <c r="C53" s="211">
        <v>2273.7081990000001</v>
      </c>
      <c r="D53" s="209">
        <v>828.84209999999996</v>
      </c>
      <c r="E53" s="202"/>
      <c r="F53" s="202">
        <v>6.9766579295386961</v>
      </c>
      <c r="G53" s="202">
        <v>3.4509142649448781</v>
      </c>
    </row>
    <row r="54" spans="1:7" s="77" customFormat="1" ht="18.600000000000001" hidden="1" customHeight="1" x14ac:dyDescent="0.2">
      <c r="A54" s="32">
        <v>7</v>
      </c>
      <c r="B54" s="102" t="s">
        <v>11</v>
      </c>
      <c r="C54" s="211">
        <v>3282.652325</v>
      </c>
      <c r="D54" s="209">
        <v>796.14774</v>
      </c>
      <c r="E54" s="202"/>
      <c r="F54" s="202">
        <v>10.072507273889585</v>
      </c>
      <c r="G54" s="202">
        <v>3.314790106546984</v>
      </c>
    </row>
    <row r="55" spans="1:7" s="77" customFormat="1" ht="18.600000000000001" hidden="1" customHeight="1" x14ac:dyDescent="0.2">
      <c r="A55" s="32">
        <v>8</v>
      </c>
      <c r="B55" s="206" t="s">
        <v>275</v>
      </c>
      <c r="C55" s="211">
        <v>1343.030381</v>
      </c>
      <c r="D55" s="209">
        <v>667.41117000000008</v>
      </c>
      <c r="E55" s="202"/>
      <c r="F55" s="202">
        <v>4.1209613271113623</v>
      </c>
      <c r="G55" s="202">
        <v>2.7787907095169895</v>
      </c>
    </row>
    <row r="56" spans="1:7" s="77" customFormat="1" ht="18.600000000000001" hidden="1" customHeight="1" x14ac:dyDescent="0.2">
      <c r="A56" s="32">
        <v>9</v>
      </c>
      <c r="B56" s="206" t="s">
        <v>28</v>
      </c>
      <c r="C56" s="212">
        <v>0</v>
      </c>
      <c r="D56" s="209">
        <v>518.48500999999999</v>
      </c>
      <c r="E56" s="202"/>
      <c r="F56" s="202">
        <v>0</v>
      </c>
      <c r="G56" s="202">
        <v>2.1587312193348862</v>
      </c>
    </row>
    <row r="57" spans="1:7" s="77" customFormat="1" ht="18.600000000000001" hidden="1" customHeight="1" x14ac:dyDescent="0.2">
      <c r="A57" s="32">
        <v>10</v>
      </c>
      <c r="B57" s="206" t="s">
        <v>16</v>
      </c>
      <c r="C57" s="211">
        <v>1238.1468430000002</v>
      </c>
      <c r="D57" s="209">
        <v>429.13640999999996</v>
      </c>
      <c r="E57" s="202"/>
      <c r="F57" s="202">
        <v>3.7991361397862708</v>
      </c>
      <c r="G57" s="202">
        <v>1.7867250696800194</v>
      </c>
    </row>
    <row r="58" spans="1:7" s="77" customFormat="1" ht="18.600000000000001" hidden="1" customHeight="1" x14ac:dyDescent="0.2">
      <c r="A58" s="32">
        <v>11</v>
      </c>
      <c r="B58" s="206" t="s">
        <v>10</v>
      </c>
      <c r="C58" s="211">
        <v>767.80571999999995</v>
      </c>
      <c r="D58" s="209">
        <v>427.01006999999998</v>
      </c>
      <c r="E58" s="202"/>
      <c r="F58" s="202">
        <v>2.3559390194129159</v>
      </c>
      <c r="G58" s="202">
        <v>1.7778719756611192</v>
      </c>
    </row>
    <row r="59" spans="1:7" s="77" customFormat="1" ht="18.600000000000001" hidden="1" customHeight="1" x14ac:dyDescent="0.2">
      <c r="A59" s="32">
        <v>12</v>
      </c>
      <c r="B59" s="206" t="s">
        <v>19</v>
      </c>
      <c r="C59" s="213">
        <v>575.03841799999998</v>
      </c>
      <c r="D59" s="209">
        <v>404.34654</v>
      </c>
      <c r="E59" s="202"/>
      <c r="F59" s="202">
        <v>1.7644508387195583</v>
      </c>
      <c r="G59" s="202">
        <v>1.6835115432325465</v>
      </c>
    </row>
    <row r="60" spans="1:7" s="77" customFormat="1" ht="18.600000000000001" hidden="1" customHeight="1" x14ac:dyDescent="0.2">
      <c r="A60" s="32" t="s">
        <v>274</v>
      </c>
      <c r="B60" s="206" t="s">
        <v>257</v>
      </c>
      <c r="C60" s="211">
        <v>0</v>
      </c>
      <c r="D60" s="209">
        <v>335.08600999999999</v>
      </c>
      <c r="E60" s="202"/>
      <c r="F60" s="202">
        <v>0</v>
      </c>
      <c r="G60" s="202">
        <v>1.3951428045130212</v>
      </c>
    </row>
    <row r="61" spans="1:7" s="77" customFormat="1" ht="18.600000000000001" hidden="1" customHeight="1" x14ac:dyDescent="0.2">
      <c r="A61" s="32">
        <v>14</v>
      </c>
      <c r="B61" s="206" t="s">
        <v>24</v>
      </c>
      <c r="C61" s="211">
        <v>576.07222300000001</v>
      </c>
      <c r="D61" s="209">
        <v>308.2885</v>
      </c>
      <c r="E61" s="202"/>
      <c r="F61" s="202">
        <v>1.7676229712975291</v>
      </c>
      <c r="G61" s="202">
        <v>1.2835703958190094</v>
      </c>
    </row>
    <row r="62" spans="1:7" s="77" customFormat="1" ht="18.600000000000001" hidden="1" customHeight="1" x14ac:dyDescent="0.2">
      <c r="A62" s="32">
        <v>15</v>
      </c>
      <c r="B62" s="206" t="s">
        <v>17</v>
      </c>
      <c r="C62" s="211">
        <v>320.20675499999999</v>
      </c>
      <c r="D62" s="209">
        <v>260.63635999999997</v>
      </c>
      <c r="E62" s="202"/>
      <c r="F62" s="202">
        <v>0.98252405359013451</v>
      </c>
      <c r="G62" s="202">
        <v>1.0851689757160121</v>
      </c>
    </row>
    <row r="63" spans="1:7" s="77" customFormat="1" ht="18.600000000000001" hidden="1" customHeight="1" x14ac:dyDescent="0.2">
      <c r="A63" s="32">
        <v>16</v>
      </c>
      <c r="B63" s="206" t="s">
        <v>31</v>
      </c>
      <c r="C63" s="212">
        <v>0</v>
      </c>
      <c r="D63" s="209">
        <v>260.57863000000003</v>
      </c>
      <c r="E63" s="202"/>
      <c r="F63" s="202">
        <v>0</v>
      </c>
      <c r="G63" s="202">
        <v>1.0849286147588226</v>
      </c>
    </row>
    <row r="64" spans="1:7" s="77" customFormat="1" ht="18.600000000000001" hidden="1" customHeight="1" x14ac:dyDescent="0.2">
      <c r="A64" s="32">
        <v>17</v>
      </c>
      <c r="B64" s="206" t="s">
        <v>15</v>
      </c>
      <c r="C64" s="211">
        <v>296.46060299999999</v>
      </c>
      <c r="D64" s="209">
        <v>219.44576999999998</v>
      </c>
      <c r="E64" s="202"/>
      <c r="F64" s="202">
        <v>0.90966123868728377</v>
      </c>
      <c r="G64" s="202">
        <v>0.91367045432997762</v>
      </c>
    </row>
    <row r="65" spans="1:8" s="77" customFormat="1" ht="18.600000000000001" hidden="1" customHeight="1" x14ac:dyDescent="0.2">
      <c r="A65" s="32">
        <v>18</v>
      </c>
      <c r="B65" s="102" t="s">
        <v>34</v>
      </c>
      <c r="C65" s="211">
        <v>279.605208</v>
      </c>
      <c r="D65" s="209">
        <v>145.81399999999999</v>
      </c>
      <c r="E65" s="202"/>
      <c r="F65" s="202">
        <v>0.85794205799647405</v>
      </c>
      <c r="G65" s="202">
        <v>0.60710189869538778</v>
      </c>
    </row>
    <row r="66" spans="1:8" s="77" customFormat="1" ht="18.600000000000001" hidden="1" customHeight="1" x14ac:dyDescent="0.2">
      <c r="A66" s="32">
        <v>19</v>
      </c>
      <c r="B66" s="206" t="s">
        <v>21</v>
      </c>
      <c r="C66" s="211">
        <v>315.65822900000001</v>
      </c>
      <c r="D66" s="209">
        <v>122.21541999999999</v>
      </c>
      <c r="E66" s="202"/>
      <c r="F66" s="202">
        <v>0.96856733302257469</v>
      </c>
      <c r="G66" s="202">
        <v>0.5088483515427481</v>
      </c>
    </row>
    <row r="67" spans="1:8" s="77" customFormat="1" ht="18.600000000000001" hidden="1" customHeight="1" x14ac:dyDescent="0.2">
      <c r="A67" s="32">
        <v>20</v>
      </c>
      <c r="B67" s="206" t="s">
        <v>25</v>
      </c>
      <c r="C67" s="211">
        <v>72.132836999999995</v>
      </c>
      <c r="D67" s="209">
        <v>118.398</v>
      </c>
      <c r="E67" s="202"/>
      <c r="F67" s="202">
        <v>0.22133276796798507</v>
      </c>
      <c r="G67" s="202">
        <v>0.49295438436457761</v>
      </c>
    </row>
    <row r="68" spans="1:8" s="77" customFormat="1" ht="18.600000000000001" hidden="1" customHeight="1" x14ac:dyDescent="0.2">
      <c r="A68" s="32">
        <v>21</v>
      </c>
      <c r="B68" s="206" t="s">
        <v>26</v>
      </c>
      <c r="C68" s="212">
        <v>0</v>
      </c>
      <c r="D68" s="209">
        <v>103.2</v>
      </c>
      <c r="E68" s="202"/>
      <c r="F68" s="202">
        <v>0</v>
      </c>
      <c r="G68" s="202">
        <v>0.42967695794206329</v>
      </c>
    </row>
    <row r="69" spans="1:8" s="77" customFormat="1" ht="18.600000000000001" hidden="1" customHeight="1" x14ac:dyDescent="0.2">
      <c r="A69" s="32">
        <v>22</v>
      </c>
      <c r="B69" s="206" t="s">
        <v>23</v>
      </c>
      <c r="C69" s="211">
        <v>58.878498</v>
      </c>
      <c r="D69" s="209">
        <v>96.819039999999987</v>
      </c>
      <c r="E69" s="202"/>
      <c r="F69" s="202">
        <v>0.18066308602471123</v>
      </c>
      <c r="G69" s="202">
        <v>0.4031095986247184</v>
      </c>
    </row>
    <row r="70" spans="1:8" s="77" customFormat="1" ht="18.600000000000001" hidden="1" customHeight="1" x14ac:dyDescent="0.2">
      <c r="A70" s="32">
        <v>23</v>
      </c>
      <c r="B70" s="206" t="s">
        <v>59</v>
      </c>
      <c r="C70" s="211">
        <v>118.49141299999999</v>
      </c>
      <c r="D70" s="209">
        <v>83.571919999999992</v>
      </c>
      <c r="E70" s="202"/>
      <c r="F70" s="202">
        <v>0.36357966094869787</v>
      </c>
      <c r="G70" s="202">
        <v>0.34795473212187472</v>
      </c>
    </row>
    <row r="71" spans="1:8" s="77" customFormat="1" ht="18.600000000000001" hidden="1" customHeight="1" x14ac:dyDescent="0.2">
      <c r="A71" s="32">
        <v>24</v>
      </c>
      <c r="B71" s="206" t="s">
        <v>90</v>
      </c>
      <c r="C71" s="211">
        <v>114.33116899999999</v>
      </c>
      <c r="D71" s="209">
        <v>70.744950000000003</v>
      </c>
      <c r="E71" s="202"/>
      <c r="F71" s="202">
        <v>0.35081434686653856</v>
      </c>
      <c r="G71" s="202">
        <v>0.2945491754434435</v>
      </c>
    </row>
    <row r="72" spans="1:8" s="77" customFormat="1" ht="18.600000000000001" hidden="1" customHeight="1" x14ac:dyDescent="0.2">
      <c r="A72" s="32">
        <v>25</v>
      </c>
      <c r="B72" s="206" t="s">
        <v>218</v>
      </c>
      <c r="C72" s="212">
        <v>0</v>
      </c>
      <c r="D72" s="209">
        <v>63.206760000000003</v>
      </c>
      <c r="E72" s="202"/>
      <c r="F72" s="202">
        <v>0</v>
      </c>
      <c r="G72" s="202">
        <v>0.26316364688153188</v>
      </c>
    </row>
    <row r="73" spans="1:8" s="77" customFormat="1" ht="18.600000000000001" hidden="1" customHeight="1" x14ac:dyDescent="0.2">
      <c r="A73" s="32">
        <v>26</v>
      </c>
      <c r="B73" s="102" t="s">
        <v>217</v>
      </c>
      <c r="C73" s="211">
        <v>152.73624799999999</v>
      </c>
      <c r="D73" s="209">
        <v>58.303890000000003</v>
      </c>
      <c r="E73" s="202"/>
      <c r="F73" s="202">
        <v>0.46865668875445199</v>
      </c>
      <c r="G73" s="202">
        <v>0.24275036910260356</v>
      </c>
    </row>
    <row r="74" spans="1:8" s="77" customFormat="1" ht="18.600000000000001" hidden="1" customHeight="1" x14ac:dyDescent="0.2">
      <c r="A74" s="32">
        <v>27</v>
      </c>
      <c r="B74" s="206" t="s">
        <v>225</v>
      </c>
      <c r="C74" s="211">
        <v>42.406064000000001</v>
      </c>
      <c r="D74" s="209">
        <v>45.63729</v>
      </c>
      <c r="E74" s="203"/>
      <c r="F74" s="91">
        <v>0.13011898483554066</v>
      </c>
      <c r="G74" s="88">
        <v>0.19001251875891226</v>
      </c>
    </row>
    <row r="75" spans="1:8" s="77" customFormat="1" ht="18.600000000000001" hidden="1" customHeight="1" x14ac:dyDescent="0.2">
      <c r="A75" s="32">
        <v>28</v>
      </c>
      <c r="B75" s="206" t="s">
        <v>134</v>
      </c>
      <c r="C75" s="211">
        <v>54.086190999999999</v>
      </c>
      <c r="D75" s="209">
        <v>40.929209999999998</v>
      </c>
      <c r="E75" s="202"/>
      <c r="F75" s="202">
        <v>0.16595834658319514</v>
      </c>
      <c r="G75" s="202">
        <v>0.17041025623809955</v>
      </c>
    </row>
    <row r="76" spans="1:8" s="77" customFormat="1" ht="18.600000000000001" hidden="1" customHeight="1" x14ac:dyDescent="0.2">
      <c r="A76" s="32">
        <v>29</v>
      </c>
      <c r="B76" s="206" t="s">
        <v>27</v>
      </c>
      <c r="C76" s="214">
        <v>0</v>
      </c>
      <c r="D76" s="209">
        <v>19.34233</v>
      </c>
      <c r="E76" s="202"/>
      <c r="F76" s="204">
        <v>0</v>
      </c>
      <c r="G76" s="202">
        <v>8.0532495289840203E-2</v>
      </c>
    </row>
    <row r="77" spans="1:8" s="77" customFormat="1" ht="18.600000000000001" hidden="1" customHeight="1" x14ac:dyDescent="0.2">
      <c r="A77" s="32">
        <v>30</v>
      </c>
      <c r="B77" s="206" t="s">
        <v>258</v>
      </c>
      <c r="C77" s="214">
        <v>0</v>
      </c>
      <c r="D77" s="209">
        <v>15.619719999999999</v>
      </c>
      <c r="E77" s="202"/>
      <c r="F77" s="202">
        <v>0</v>
      </c>
      <c r="G77" s="202">
        <v>6.5033272999096947E-2</v>
      </c>
    </row>
    <row r="78" spans="1:8" s="77" customFormat="1" ht="18.600000000000001" hidden="1" customHeight="1" x14ac:dyDescent="0.2">
      <c r="A78" s="48"/>
      <c r="B78" s="207" t="s">
        <v>219</v>
      </c>
      <c r="C78" s="210">
        <v>1066.0269209999999</v>
      </c>
      <c r="D78" s="208">
        <v>59.031459999999996</v>
      </c>
      <c r="E78" s="205"/>
      <c r="F78" s="205">
        <v>3.2710024860566422</v>
      </c>
      <c r="G78" s="205">
        <v>0.24577963329145922</v>
      </c>
    </row>
    <row r="79" spans="1:8" ht="1.5" hidden="1" customHeight="1" x14ac:dyDescent="0.15">
      <c r="A79" s="30"/>
      <c r="B79" s="30"/>
      <c r="C79" s="30"/>
      <c r="D79" s="30"/>
      <c r="E79" s="30"/>
      <c r="F79" s="30"/>
      <c r="G79" s="30"/>
    </row>
    <row r="80" spans="1:8" ht="11.1" hidden="1" customHeight="1" x14ac:dyDescent="0.15">
      <c r="A80" s="200"/>
      <c r="B80" s="200"/>
      <c r="C80" s="200"/>
      <c r="D80" s="200"/>
      <c r="E80" s="200"/>
      <c r="F80" s="200"/>
      <c r="G80" s="178" t="s">
        <v>140</v>
      </c>
      <c r="H80" s="78"/>
    </row>
    <row r="81" spans="1:7" ht="11.1" hidden="1" customHeight="1" x14ac:dyDescent="0.15">
      <c r="A81" s="491"/>
      <c r="B81" s="491"/>
      <c r="C81" s="491"/>
      <c r="D81" s="491"/>
      <c r="E81" s="491"/>
      <c r="F81" s="491"/>
      <c r="G81" s="491"/>
    </row>
    <row r="82" spans="1:7" ht="10.9" hidden="1" customHeight="1" x14ac:dyDescent="0.15"/>
    <row r="83" spans="1:7" ht="10.9" hidden="1" customHeight="1" x14ac:dyDescent="0.25">
      <c r="A83" s="344" t="s">
        <v>279</v>
      </c>
      <c r="B83" s="321"/>
      <c r="C83" s="294"/>
      <c r="D83" s="294"/>
      <c r="E83" s="294"/>
      <c r="F83" s="292"/>
      <c r="G83" s="292"/>
    </row>
    <row r="84" spans="1:7" ht="10.9" hidden="1" customHeight="1" x14ac:dyDescent="0.25">
      <c r="A84" s="326" t="s">
        <v>283</v>
      </c>
      <c r="B84" s="324"/>
      <c r="C84" s="325"/>
      <c r="D84" s="298"/>
      <c r="E84" s="325"/>
      <c r="F84" s="324"/>
      <c r="G84" s="324"/>
    </row>
    <row r="85" spans="1:7" ht="5.0999999999999996" customHeight="1" x14ac:dyDescent="0.15">
      <c r="A85" s="292"/>
      <c r="B85" s="292"/>
      <c r="C85" s="295"/>
      <c r="D85" s="295"/>
      <c r="E85" s="295"/>
      <c r="F85" s="292"/>
      <c r="G85" s="283"/>
    </row>
    <row r="86" spans="1:7" ht="16.5" customHeight="1" x14ac:dyDescent="0.15">
      <c r="A86" s="226" t="s">
        <v>5</v>
      </c>
      <c r="B86" s="485" t="s">
        <v>203</v>
      </c>
      <c r="C86" s="494" t="s">
        <v>6</v>
      </c>
      <c r="D86" s="495"/>
      <c r="E86" s="183"/>
      <c r="F86" s="45" t="s">
        <v>7</v>
      </c>
      <c r="G86" s="45"/>
    </row>
    <row r="87" spans="1:7" ht="16.5" customHeight="1" x14ac:dyDescent="0.15">
      <c r="A87" s="48">
        <v>2022</v>
      </c>
      <c r="B87" s="486"/>
      <c r="C87" s="275">
        <v>2021</v>
      </c>
      <c r="D87" s="397">
        <v>2022</v>
      </c>
      <c r="E87" s="46"/>
      <c r="F87" s="460">
        <v>2021</v>
      </c>
      <c r="G87" s="460">
        <v>2022</v>
      </c>
    </row>
    <row r="88" spans="1:7" ht="5.0999999999999996" customHeight="1" x14ac:dyDescent="0.15">
      <c r="A88" s="48"/>
      <c r="B88" s="453"/>
      <c r="C88" s="46"/>
      <c r="D88" s="46"/>
      <c r="E88" s="46"/>
      <c r="F88" s="46"/>
      <c r="G88" s="46"/>
    </row>
    <row r="89" spans="1:7" ht="21" customHeight="1" x14ac:dyDescent="0.25">
      <c r="A89" s="298"/>
      <c r="B89" s="454" t="s">
        <v>0</v>
      </c>
      <c r="C89" s="299">
        <v>32847.507937000002</v>
      </c>
      <c r="D89" s="299">
        <v>22827.520216000001</v>
      </c>
      <c r="E89" s="299"/>
      <c r="F89" s="300">
        <v>100</v>
      </c>
      <c r="G89" s="300">
        <v>100.00000000000001</v>
      </c>
    </row>
    <row r="90" spans="1:7" ht="21" customHeight="1" x14ac:dyDescent="0.25">
      <c r="A90" s="298"/>
      <c r="B90" s="454" t="s">
        <v>8</v>
      </c>
      <c r="C90" s="299">
        <v>31738.894796</v>
      </c>
      <c r="D90" s="299">
        <v>22775.178737000002</v>
      </c>
      <c r="E90" s="299"/>
      <c r="F90" s="300">
        <v>96.624970323087311</v>
      </c>
      <c r="G90" s="300">
        <v>99.770708870237641</v>
      </c>
    </row>
    <row r="91" spans="1:7" ht="21" customHeight="1" x14ac:dyDescent="0.25">
      <c r="A91" s="420">
        <v>1</v>
      </c>
      <c r="B91" s="455" t="s">
        <v>9</v>
      </c>
      <c r="C91" s="301">
        <v>14129.434176999999</v>
      </c>
      <c r="D91" s="301">
        <v>5956.1519749999998</v>
      </c>
      <c r="E91" s="301"/>
      <c r="F91" s="327">
        <v>43.01523940293918</v>
      </c>
      <c r="G91" s="327">
        <v>26.09197984994131</v>
      </c>
    </row>
    <row r="92" spans="1:7" ht="21" customHeight="1" x14ac:dyDescent="0.25">
      <c r="A92" s="420">
        <v>2</v>
      </c>
      <c r="B92" s="455" t="s">
        <v>17</v>
      </c>
      <c r="C92" s="301">
        <v>261.08036099999998</v>
      </c>
      <c r="D92" s="301">
        <v>5864.8257599999997</v>
      </c>
      <c r="E92" s="301"/>
      <c r="F92" s="327">
        <v>0.79482547504285561</v>
      </c>
      <c r="G92" s="327">
        <v>25.691909171497716</v>
      </c>
    </row>
    <row r="93" spans="1:7" ht="21" customHeight="1" x14ac:dyDescent="0.25">
      <c r="A93" s="420">
        <v>3</v>
      </c>
      <c r="B93" s="456" t="s">
        <v>18</v>
      </c>
      <c r="C93" s="301">
        <v>4856.7441200000003</v>
      </c>
      <c r="D93" s="301">
        <v>2602.8511509999998</v>
      </c>
      <c r="E93" s="301"/>
      <c r="F93" s="327">
        <v>14.785730866752541</v>
      </c>
      <c r="G93" s="327">
        <v>11.402250995163458</v>
      </c>
    </row>
    <row r="94" spans="1:7" ht="21" customHeight="1" x14ac:dyDescent="0.25">
      <c r="A94" s="420">
        <v>4</v>
      </c>
      <c r="B94" s="455" t="s">
        <v>11</v>
      </c>
      <c r="C94" s="301">
        <v>841.31326999999999</v>
      </c>
      <c r="D94" s="301">
        <v>2266.3712390000001</v>
      </c>
      <c r="E94" s="301"/>
      <c r="F94" s="327">
        <v>2.5612697061025145</v>
      </c>
      <c r="G94" s="327">
        <v>9.9282410772392229</v>
      </c>
    </row>
    <row r="95" spans="1:7" ht="21" customHeight="1" x14ac:dyDescent="0.25">
      <c r="A95" s="420">
        <v>5</v>
      </c>
      <c r="B95" s="455" t="s">
        <v>14</v>
      </c>
      <c r="C95" s="301">
        <v>972.59964400000001</v>
      </c>
      <c r="D95" s="301">
        <v>1302.1192599999999</v>
      </c>
      <c r="E95" s="301"/>
      <c r="F95" s="327">
        <v>2.9609541334624256</v>
      </c>
      <c r="G95" s="327">
        <v>5.7041643055356213</v>
      </c>
    </row>
    <row r="96" spans="1:7" ht="21" customHeight="1" x14ac:dyDescent="0.25">
      <c r="A96" s="420">
        <v>6</v>
      </c>
      <c r="B96" s="455" t="s">
        <v>19</v>
      </c>
      <c r="C96" s="301">
        <v>432.46029399999998</v>
      </c>
      <c r="D96" s="301">
        <v>842.00832700000001</v>
      </c>
      <c r="E96" s="301"/>
      <c r="F96" s="327">
        <v>1.3165695699942863</v>
      </c>
      <c r="G96" s="327">
        <v>3.6885667783127372</v>
      </c>
    </row>
    <row r="97" spans="1:7" ht="21" customHeight="1" x14ac:dyDescent="0.25">
      <c r="A97" s="420">
        <v>7</v>
      </c>
      <c r="B97" s="456" t="s">
        <v>12</v>
      </c>
      <c r="C97" s="301">
        <v>969.13919399999997</v>
      </c>
      <c r="D97" s="301">
        <v>827.32895900000005</v>
      </c>
      <c r="E97" s="301"/>
      <c r="F97" s="327">
        <v>2.9504192398971756</v>
      </c>
      <c r="G97" s="327">
        <v>3.6242612038959807</v>
      </c>
    </row>
    <row r="98" spans="1:7" ht="21" customHeight="1" x14ac:dyDescent="0.25">
      <c r="A98" s="420">
        <v>8</v>
      </c>
      <c r="B98" s="456" t="s">
        <v>16</v>
      </c>
      <c r="C98" s="301">
        <v>1023.429169</v>
      </c>
      <c r="D98" s="301">
        <v>562.06290000000001</v>
      </c>
      <c r="E98" s="301"/>
      <c r="F98" s="327">
        <v>3.1156980644099082</v>
      </c>
      <c r="G98" s="327">
        <v>2.4622161964226206</v>
      </c>
    </row>
    <row r="99" spans="1:7" ht="21" customHeight="1" x14ac:dyDescent="0.25">
      <c r="A99" s="420">
        <v>9</v>
      </c>
      <c r="B99" s="456" t="s">
        <v>15</v>
      </c>
      <c r="C99" s="301">
        <v>741.15177700000004</v>
      </c>
      <c r="D99" s="301">
        <v>484.20126599999998</v>
      </c>
      <c r="E99" s="301"/>
      <c r="F99" s="327">
        <v>2.2563409632824953</v>
      </c>
      <c r="G99" s="327">
        <v>2.1211295025406187</v>
      </c>
    </row>
    <row r="100" spans="1:7" ht="21" customHeight="1" x14ac:dyDescent="0.25">
      <c r="A100" s="420">
        <v>10</v>
      </c>
      <c r="B100" s="455" t="s">
        <v>13</v>
      </c>
      <c r="C100" s="301">
        <v>1065.352601</v>
      </c>
      <c r="D100" s="301">
        <v>459.50854800000002</v>
      </c>
      <c r="E100" s="301"/>
      <c r="F100" s="327">
        <v>3.2433285442636834</v>
      </c>
      <c r="G100" s="327">
        <v>2.0129586729176419</v>
      </c>
    </row>
    <row r="101" spans="1:7" ht="21" customHeight="1" x14ac:dyDescent="0.25">
      <c r="A101" s="420">
        <v>11</v>
      </c>
      <c r="B101" s="456" t="s">
        <v>58</v>
      </c>
      <c r="C101" s="301">
        <v>2262.47264</v>
      </c>
      <c r="D101" s="301">
        <v>302.26840000000004</v>
      </c>
      <c r="E101" s="301"/>
      <c r="F101" s="327">
        <v>6.8878060531694443</v>
      </c>
      <c r="G101" s="327">
        <v>1.3241403233459303</v>
      </c>
    </row>
    <row r="102" spans="1:7" ht="21" customHeight="1" x14ac:dyDescent="0.25">
      <c r="A102" s="420">
        <v>12</v>
      </c>
      <c r="B102" s="456" t="s">
        <v>24</v>
      </c>
      <c r="C102" s="306">
        <v>306.41535399999998</v>
      </c>
      <c r="D102" s="301">
        <v>236.38963000000001</v>
      </c>
      <c r="E102" s="301"/>
      <c r="F102" s="327">
        <v>0.93284201220893359</v>
      </c>
      <c r="G102" s="327">
        <v>1.0355466899742904</v>
      </c>
    </row>
    <row r="103" spans="1:7" ht="21" customHeight="1" x14ac:dyDescent="0.25">
      <c r="A103" s="420">
        <v>13</v>
      </c>
      <c r="B103" s="456" t="s">
        <v>10</v>
      </c>
      <c r="C103" s="301">
        <v>436.29596999999995</v>
      </c>
      <c r="D103" s="301">
        <v>208.28782000000001</v>
      </c>
      <c r="E103" s="301"/>
      <c r="F103" s="327">
        <v>1.3282467907056918</v>
      </c>
      <c r="G103" s="327">
        <v>0.9124417283573768</v>
      </c>
    </row>
    <row r="104" spans="1:7" ht="21" customHeight="1" x14ac:dyDescent="0.25">
      <c r="A104" s="420">
        <v>14</v>
      </c>
      <c r="B104" s="456" t="s">
        <v>90</v>
      </c>
      <c r="C104" s="301">
        <v>70.744951999999998</v>
      </c>
      <c r="D104" s="301">
        <v>166.50251999999998</v>
      </c>
      <c r="E104" s="301"/>
      <c r="F104" s="327">
        <v>0.21537387900380611</v>
      </c>
      <c r="G104" s="327">
        <v>0.729393812488213</v>
      </c>
    </row>
    <row r="105" spans="1:7" ht="21" customHeight="1" x14ac:dyDescent="0.25">
      <c r="A105" s="420">
        <v>15</v>
      </c>
      <c r="B105" s="456" t="s">
        <v>23</v>
      </c>
      <c r="C105" s="301">
        <v>96.819041999999996</v>
      </c>
      <c r="D105" s="301">
        <v>125.32360199999999</v>
      </c>
      <c r="E105" s="301"/>
      <c r="F105" s="327">
        <v>0.29475308198629385</v>
      </c>
      <c r="G105" s="327">
        <v>0.54900226049152556</v>
      </c>
    </row>
    <row r="106" spans="1:7" ht="21" customHeight="1" x14ac:dyDescent="0.25">
      <c r="A106" s="420">
        <v>16</v>
      </c>
      <c r="B106" s="456" t="s">
        <v>28</v>
      </c>
      <c r="C106" s="301">
        <v>128.508757</v>
      </c>
      <c r="D106" s="301">
        <v>92.875464000000008</v>
      </c>
      <c r="E106" s="301"/>
      <c r="F106" s="327">
        <v>0.39122833076552971</v>
      </c>
      <c r="G106" s="327">
        <v>0.40685743839535765</v>
      </c>
    </row>
    <row r="107" spans="1:7" ht="21" customHeight="1" x14ac:dyDescent="0.25">
      <c r="A107" s="420">
        <v>17</v>
      </c>
      <c r="B107" s="456" t="s">
        <v>27</v>
      </c>
      <c r="C107" s="301">
        <v>19.342326</v>
      </c>
      <c r="D107" s="301">
        <v>75.684573999999998</v>
      </c>
      <c r="E107" s="301"/>
      <c r="F107" s="327">
        <v>5.888521600207141E-2</v>
      </c>
      <c r="G107" s="327">
        <v>0.33154969652354987</v>
      </c>
    </row>
    <row r="108" spans="1:7" ht="21" customHeight="1" x14ac:dyDescent="0.25">
      <c r="A108" s="420">
        <v>18</v>
      </c>
      <c r="B108" s="456" t="s">
        <v>33</v>
      </c>
      <c r="C108" s="301">
        <v>1242.4052749999998</v>
      </c>
      <c r="D108" s="301">
        <v>72.218240000000009</v>
      </c>
      <c r="E108" s="301"/>
      <c r="F108" s="327">
        <v>3.7823425673048789</v>
      </c>
      <c r="G108" s="327">
        <v>0.31636480579866771</v>
      </c>
    </row>
    <row r="109" spans="1:7" ht="21" customHeight="1" x14ac:dyDescent="0.25">
      <c r="A109" s="420">
        <v>19</v>
      </c>
      <c r="B109" s="456" t="s">
        <v>217</v>
      </c>
      <c r="C109" s="301">
        <v>58.471572000000002</v>
      </c>
      <c r="D109" s="301">
        <v>49.393559000000003</v>
      </c>
      <c r="E109" s="301"/>
      <c r="F109" s="327">
        <v>0.17800915707866108</v>
      </c>
      <c r="G109" s="327">
        <v>0.21637724348779522</v>
      </c>
    </row>
    <row r="110" spans="1:7" ht="21" customHeight="1" x14ac:dyDescent="0.25">
      <c r="A110" s="420">
        <v>20</v>
      </c>
      <c r="B110" s="456" t="s">
        <v>59</v>
      </c>
      <c r="C110" s="301">
        <v>84.075718999999992</v>
      </c>
      <c r="D110" s="301">
        <v>49.27346</v>
      </c>
      <c r="E110" s="301"/>
      <c r="F110" s="327">
        <v>0.25595767922867491</v>
      </c>
      <c r="G110" s="327">
        <v>0.21585112852277236</v>
      </c>
    </row>
    <row r="111" spans="1:7" ht="21" customHeight="1" x14ac:dyDescent="0.25">
      <c r="A111" s="420">
        <v>21</v>
      </c>
      <c r="B111" s="456" t="s">
        <v>21</v>
      </c>
      <c r="C111" s="301">
        <v>180.857788</v>
      </c>
      <c r="D111" s="301">
        <v>47.547858999999995</v>
      </c>
      <c r="E111" s="301"/>
      <c r="F111" s="327">
        <v>0.55059820168664508</v>
      </c>
      <c r="G111" s="327">
        <v>0.20829182736490712</v>
      </c>
    </row>
    <row r="112" spans="1:7" ht="21" customHeight="1" x14ac:dyDescent="0.25">
      <c r="A112" s="420">
        <v>22</v>
      </c>
      <c r="B112" s="456" t="s">
        <v>22</v>
      </c>
      <c r="C112" s="301">
        <v>80.384085000000013</v>
      </c>
      <c r="D112" s="301">
        <v>37.190919999999998</v>
      </c>
      <c r="E112" s="301"/>
      <c r="F112" s="327">
        <v>0.24471897580228297</v>
      </c>
      <c r="G112" s="327">
        <v>0.16292141962022036</v>
      </c>
    </row>
    <row r="113" spans="1:7" ht="21" customHeight="1" x14ac:dyDescent="0.25">
      <c r="A113" s="420">
        <v>23</v>
      </c>
      <c r="B113" s="456" t="s">
        <v>31</v>
      </c>
      <c r="C113" s="301">
        <v>262.05971</v>
      </c>
      <c r="D113" s="301">
        <v>36.352832999999997</v>
      </c>
      <c r="E113" s="301"/>
      <c r="F113" s="327">
        <v>0.79780697671987288</v>
      </c>
      <c r="G113" s="327">
        <v>0.15925003091014675</v>
      </c>
    </row>
    <row r="114" spans="1:7" ht="21" customHeight="1" x14ac:dyDescent="0.25">
      <c r="A114" s="420">
        <v>24</v>
      </c>
      <c r="B114" s="456" t="s">
        <v>306</v>
      </c>
      <c r="C114" s="301">
        <v>0</v>
      </c>
      <c r="D114" s="301">
        <v>30.124500000000001</v>
      </c>
      <c r="E114" s="301"/>
      <c r="F114" s="327">
        <v>0</v>
      </c>
      <c r="G114" s="327">
        <v>0.13196571381803218</v>
      </c>
    </row>
    <row r="115" spans="1:7" ht="21" customHeight="1" x14ac:dyDescent="0.25">
      <c r="A115" s="420">
        <v>25</v>
      </c>
      <c r="B115" s="455" t="s">
        <v>134</v>
      </c>
      <c r="C115" s="301">
        <v>43.649214000000001</v>
      </c>
      <c r="D115" s="301">
        <v>19.26491</v>
      </c>
      <c r="E115" s="301"/>
      <c r="F115" s="327">
        <v>0.13288440049612643</v>
      </c>
      <c r="G115" s="327">
        <v>8.4393354239577292E-2</v>
      </c>
    </row>
    <row r="116" spans="1:7" ht="21" customHeight="1" x14ac:dyDescent="0.25">
      <c r="A116" s="420">
        <v>26</v>
      </c>
      <c r="B116" s="456" t="s">
        <v>257</v>
      </c>
      <c r="C116" s="301">
        <v>335.89059900000001</v>
      </c>
      <c r="D116" s="301">
        <v>15.879918999999999</v>
      </c>
      <c r="E116" s="301"/>
      <c r="F116" s="327">
        <v>1.0225755927792837</v>
      </c>
      <c r="G116" s="327">
        <v>6.956480094964336E-2</v>
      </c>
    </row>
    <row r="117" spans="1:7" ht="21" customHeight="1" x14ac:dyDescent="0.25">
      <c r="A117" s="420">
        <v>27</v>
      </c>
      <c r="B117" s="456" t="s">
        <v>307</v>
      </c>
      <c r="C117" s="306">
        <v>0.69901000000000002</v>
      </c>
      <c r="D117" s="301">
        <v>15.031823000000001</v>
      </c>
      <c r="E117" s="301"/>
      <c r="F117" s="327">
        <v>2.1280457602466181E-3</v>
      </c>
      <c r="G117" s="327">
        <v>6.5849566040309851E-2</v>
      </c>
    </row>
    <row r="118" spans="1:7" ht="21" customHeight="1" x14ac:dyDescent="0.25">
      <c r="A118" s="420">
        <v>28</v>
      </c>
      <c r="B118" s="456" t="s">
        <v>258</v>
      </c>
      <c r="C118" s="301">
        <v>17.269723000000003</v>
      </c>
      <c r="D118" s="301">
        <v>10.179040000000001</v>
      </c>
      <c r="E118" s="301"/>
      <c r="F118" s="327">
        <v>5.2575443571313017E-2</v>
      </c>
      <c r="G118" s="327">
        <v>4.4591089630775689E-2</v>
      </c>
    </row>
    <row r="119" spans="1:7" ht="21" customHeight="1" x14ac:dyDescent="0.25">
      <c r="A119" s="420">
        <v>29</v>
      </c>
      <c r="B119" s="456" t="s">
        <v>37</v>
      </c>
      <c r="C119" s="306">
        <v>814.44674999999995</v>
      </c>
      <c r="D119" s="301">
        <v>9.7684529999999992</v>
      </c>
      <c r="E119" s="301"/>
      <c r="F119" s="327">
        <v>2.4794780522226256</v>
      </c>
      <c r="G119" s="327">
        <v>4.2792440473465039E-2</v>
      </c>
    </row>
    <row r="120" spans="1:7" ht="21" customHeight="1" x14ac:dyDescent="0.25">
      <c r="A120" s="420">
        <v>30</v>
      </c>
      <c r="B120" s="456" t="s">
        <v>308</v>
      </c>
      <c r="C120" s="301">
        <v>5.3817030000000008</v>
      </c>
      <c r="D120" s="301">
        <v>8.1918260000000007</v>
      </c>
      <c r="E120" s="301"/>
      <c r="F120" s="327">
        <v>1.6383900447856981E-2</v>
      </c>
      <c r="G120" s="327">
        <v>3.588574633813392E-2</v>
      </c>
    </row>
    <row r="121" spans="1:7" ht="21" customHeight="1" x14ac:dyDescent="0.25">
      <c r="A121" s="423"/>
      <c r="B121" s="457" t="s">
        <v>219</v>
      </c>
      <c r="C121" s="461">
        <v>1108.613141</v>
      </c>
      <c r="D121" s="302">
        <v>52.341479</v>
      </c>
      <c r="E121" s="302">
        <v>0</v>
      </c>
      <c r="F121" s="328">
        <v>3.375029676912686</v>
      </c>
      <c r="G121" s="328">
        <v>0.22929112976237087</v>
      </c>
    </row>
    <row r="122" spans="1:7" ht="5.0999999999999996" customHeight="1" x14ac:dyDescent="0.15">
      <c r="A122" s="458"/>
      <c r="B122" s="459"/>
      <c r="C122" s="462"/>
      <c r="D122" s="463"/>
      <c r="E122" s="463"/>
      <c r="F122" s="464"/>
      <c r="G122" s="464"/>
    </row>
    <row r="123" spans="1:7" ht="10.9" customHeight="1" x14ac:dyDescent="0.15">
      <c r="A123" s="329"/>
      <c r="B123" s="329"/>
      <c r="C123" s="329"/>
      <c r="D123" s="329"/>
      <c r="E123" s="329"/>
      <c r="F123" s="329"/>
      <c r="G123" s="396" t="s">
        <v>117</v>
      </c>
    </row>
    <row r="124" spans="1:7" ht="13.5" customHeight="1" x14ac:dyDescent="0.25">
      <c r="A124" s="344" t="str">
        <f>A42</f>
        <v>25.5 PERÚ: RANKING DE DONACIONES, SEGÚN PRINCIPALES PAÍSES DE ORIGEN, 2022 - 2023</v>
      </c>
      <c r="B124" s="344"/>
      <c r="C124" s="344"/>
      <c r="D124" s="344"/>
      <c r="E124" s="344"/>
      <c r="F124" s="344"/>
      <c r="G124" s="394"/>
    </row>
    <row r="125" spans="1:7" ht="13.5" customHeight="1" x14ac:dyDescent="0.25">
      <c r="A125" s="142" t="s">
        <v>351</v>
      </c>
      <c r="B125" s="17"/>
      <c r="G125" s="394"/>
    </row>
    <row r="126" spans="1:7" ht="9" customHeight="1" x14ac:dyDescent="0.2">
      <c r="A126" s="319"/>
      <c r="B126" s="320"/>
      <c r="C126" s="323"/>
      <c r="D126" s="323"/>
      <c r="E126" s="323"/>
      <c r="F126" s="322"/>
      <c r="G126" s="395" t="s">
        <v>281</v>
      </c>
    </row>
    <row r="127" spans="1:7" ht="18" customHeight="1" x14ac:dyDescent="0.15">
      <c r="A127" s="272" t="s">
        <v>5</v>
      </c>
      <c r="B127" s="483" t="s">
        <v>203</v>
      </c>
      <c r="C127" s="481" t="s">
        <v>6</v>
      </c>
      <c r="D127" s="482"/>
      <c r="E127" s="45"/>
      <c r="F127" s="45" t="s">
        <v>7</v>
      </c>
      <c r="G127" s="45"/>
    </row>
    <row r="128" spans="1:7" ht="18" customHeight="1" x14ac:dyDescent="0.15">
      <c r="A128" s="48">
        <v>2023</v>
      </c>
      <c r="B128" s="484"/>
      <c r="C128" s="64">
        <v>2022</v>
      </c>
      <c r="D128" s="460">
        <v>2023</v>
      </c>
      <c r="E128" s="46"/>
      <c r="F128" s="460">
        <v>2021</v>
      </c>
      <c r="G128" s="460">
        <v>2022</v>
      </c>
    </row>
    <row r="129" spans="1:7" ht="5.0999999999999996" customHeight="1" x14ac:dyDescent="0.15">
      <c r="A129" s="48"/>
      <c r="B129" s="58"/>
      <c r="C129" s="46"/>
      <c r="D129" s="46"/>
      <c r="E129" s="46"/>
      <c r="F129" s="46"/>
      <c r="G129" s="46"/>
    </row>
    <row r="130" spans="1:7" ht="18" customHeight="1" x14ac:dyDescent="0.25">
      <c r="A130" s="298"/>
      <c r="B130" s="419" t="s">
        <v>0</v>
      </c>
      <c r="C130" s="299">
        <v>22827.520215999997</v>
      </c>
      <c r="D130" s="299">
        <v>17548.630475000002</v>
      </c>
      <c r="E130" s="299"/>
      <c r="F130" s="300">
        <v>100</v>
      </c>
      <c r="G130" s="300">
        <v>100</v>
      </c>
    </row>
    <row r="131" spans="1:7" ht="18" customHeight="1" x14ac:dyDescent="0.25">
      <c r="A131" s="298"/>
      <c r="B131" s="419" t="s">
        <v>8</v>
      </c>
      <c r="C131" s="299">
        <v>22581.461758000001</v>
      </c>
      <c r="D131" s="299">
        <v>17500.793699000002</v>
      </c>
      <c r="E131" s="299"/>
      <c r="F131" s="300">
        <v>98.921999999999997</v>
      </c>
      <c r="G131" s="300">
        <v>99.727000000000004</v>
      </c>
    </row>
    <row r="132" spans="1:7" ht="18" customHeight="1" x14ac:dyDescent="0.25">
      <c r="A132" s="420">
        <v>1</v>
      </c>
      <c r="B132" s="421" t="s">
        <v>9</v>
      </c>
      <c r="C132" s="301">
        <v>5956.1519749999998</v>
      </c>
      <c r="D132" s="301">
        <v>3727.791232</v>
      </c>
      <c r="E132" s="301"/>
      <c r="F132" s="327">
        <v>26.091999999999999</v>
      </c>
      <c r="G132" s="327">
        <v>21.242999999999999</v>
      </c>
    </row>
    <row r="133" spans="1:7" ht="18" customHeight="1" x14ac:dyDescent="0.25">
      <c r="A133" s="420">
        <v>2</v>
      </c>
      <c r="B133" s="421" t="s">
        <v>18</v>
      </c>
      <c r="C133" s="301">
        <v>2602.8511509999998</v>
      </c>
      <c r="D133" s="301">
        <v>1775.4280879999999</v>
      </c>
      <c r="E133" s="301"/>
      <c r="F133" s="327">
        <v>11.401999999999999</v>
      </c>
      <c r="G133" s="327">
        <v>10.117000000000001</v>
      </c>
    </row>
    <row r="134" spans="1:7" ht="18" customHeight="1" x14ac:dyDescent="0.25">
      <c r="A134" s="420">
        <v>3</v>
      </c>
      <c r="B134" s="422" t="s">
        <v>16</v>
      </c>
      <c r="C134" s="301">
        <v>562.06290000000001</v>
      </c>
      <c r="D134" s="301">
        <v>1637.4130109999999</v>
      </c>
      <c r="E134" s="301"/>
      <c r="F134" s="327">
        <v>2.4620000000000002</v>
      </c>
      <c r="G134" s="327">
        <v>9.3309999999999995</v>
      </c>
    </row>
    <row r="135" spans="1:7" ht="18" customHeight="1" x14ac:dyDescent="0.25">
      <c r="A135" s="420">
        <v>4</v>
      </c>
      <c r="B135" s="421" t="s">
        <v>14</v>
      </c>
      <c r="C135" s="301">
        <v>1302.1192599999999</v>
      </c>
      <c r="D135" s="301">
        <v>1521.0757639999999</v>
      </c>
      <c r="E135" s="301"/>
      <c r="F135" s="327">
        <v>5.7039999999999997</v>
      </c>
      <c r="G135" s="327">
        <v>8.6679999999999993</v>
      </c>
    </row>
    <row r="136" spans="1:7" ht="18" customHeight="1" x14ac:dyDescent="0.25">
      <c r="A136" s="420">
        <v>5</v>
      </c>
      <c r="B136" s="421" t="s">
        <v>58</v>
      </c>
      <c r="C136" s="301">
        <v>302.26840000000004</v>
      </c>
      <c r="D136" s="301">
        <v>1498.487952</v>
      </c>
      <c r="E136" s="301"/>
      <c r="F136" s="327">
        <v>1.3240000000000001</v>
      </c>
      <c r="G136" s="327">
        <v>8.5389999999999997</v>
      </c>
    </row>
    <row r="137" spans="1:7" ht="18" customHeight="1" x14ac:dyDescent="0.25">
      <c r="A137" s="420">
        <v>6</v>
      </c>
      <c r="B137" s="421" t="s">
        <v>17</v>
      </c>
      <c r="C137" s="301">
        <v>5864.8257599999997</v>
      </c>
      <c r="D137" s="301">
        <v>1174.9053940000001</v>
      </c>
      <c r="E137" s="301"/>
      <c r="F137" s="327">
        <v>25.692</v>
      </c>
      <c r="G137" s="327">
        <v>6.6950000000000003</v>
      </c>
    </row>
    <row r="138" spans="1:7" ht="18" customHeight="1" x14ac:dyDescent="0.25">
      <c r="A138" s="420">
        <v>7</v>
      </c>
      <c r="B138" s="422" t="s">
        <v>12</v>
      </c>
      <c r="C138" s="301">
        <v>827.32895900000005</v>
      </c>
      <c r="D138" s="301">
        <v>832.17057499999999</v>
      </c>
      <c r="E138" s="301"/>
      <c r="F138" s="327">
        <v>3.6240000000000001</v>
      </c>
      <c r="G138" s="327">
        <v>4.742</v>
      </c>
    </row>
    <row r="139" spans="1:7" ht="18" customHeight="1" x14ac:dyDescent="0.25">
      <c r="A139" s="420">
        <v>8</v>
      </c>
      <c r="B139" s="422" t="s">
        <v>19</v>
      </c>
      <c r="C139" s="301">
        <v>842.00832700000001</v>
      </c>
      <c r="D139" s="301">
        <v>689.09737500000006</v>
      </c>
      <c r="E139" s="301"/>
      <c r="F139" s="327">
        <v>3.6890000000000001</v>
      </c>
      <c r="G139" s="327">
        <v>3.927</v>
      </c>
    </row>
    <row r="140" spans="1:7" ht="18" customHeight="1" x14ac:dyDescent="0.25">
      <c r="A140" s="420">
        <v>9</v>
      </c>
      <c r="B140" s="422" t="s">
        <v>10</v>
      </c>
      <c r="C140" s="301">
        <v>208.28782000000001</v>
      </c>
      <c r="D140" s="301">
        <v>677.52690000000007</v>
      </c>
      <c r="E140" s="301"/>
      <c r="F140" s="327">
        <v>0.91200000000000003</v>
      </c>
      <c r="G140" s="327">
        <v>3.8610000000000002</v>
      </c>
    </row>
    <row r="141" spans="1:7" ht="18" customHeight="1" x14ac:dyDescent="0.25">
      <c r="A141" s="420">
        <v>10</v>
      </c>
      <c r="B141" s="421" t="s">
        <v>13</v>
      </c>
      <c r="C141" s="301">
        <v>459.50854800000002</v>
      </c>
      <c r="D141" s="301">
        <v>662.10161600000004</v>
      </c>
      <c r="E141" s="301"/>
      <c r="F141" s="327">
        <v>2.0129999999999999</v>
      </c>
      <c r="G141" s="327">
        <v>3.7730000000000001</v>
      </c>
    </row>
    <row r="142" spans="1:7" ht="18" customHeight="1" x14ac:dyDescent="0.25">
      <c r="A142" s="420">
        <v>11</v>
      </c>
      <c r="B142" s="422" t="s">
        <v>11</v>
      </c>
      <c r="C142" s="301">
        <v>2266.3712390000001</v>
      </c>
      <c r="D142" s="301">
        <v>648.461727</v>
      </c>
      <c r="E142" s="301"/>
      <c r="F142" s="327">
        <v>9.9280000000000008</v>
      </c>
      <c r="G142" s="327">
        <v>3.6949999999999998</v>
      </c>
    </row>
    <row r="143" spans="1:7" ht="18" customHeight="1" x14ac:dyDescent="0.25">
      <c r="A143" s="420">
        <v>12</v>
      </c>
      <c r="B143" s="422" t="s">
        <v>27</v>
      </c>
      <c r="C143" s="306">
        <v>75.684573999999998</v>
      </c>
      <c r="D143" s="301">
        <v>601.13702899999998</v>
      </c>
      <c r="E143" s="301"/>
      <c r="F143" s="327">
        <v>0.33200000000000002</v>
      </c>
      <c r="G143" s="327">
        <v>3.4260000000000002</v>
      </c>
    </row>
    <row r="144" spans="1:7" ht="18" customHeight="1" x14ac:dyDescent="0.25">
      <c r="A144" s="420">
        <v>13</v>
      </c>
      <c r="B144" s="422" t="s">
        <v>21</v>
      </c>
      <c r="C144" s="301">
        <v>47.547858999999995</v>
      </c>
      <c r="D144" s="301">
        <v>477.22974300000004</v>
      </c>
      <c r="E144" s="301"/>
      <c r="F144" s="327">
        <v>0.20799999999999999</v>
      </c>
      <c r="G144" s="327">
        <v>2.7189999999999999</v>
      </c>
    </row>
    <row r="145" spans="1:7" ht="18" customHeight="1" x14ac:dyDescent="0.25">
      <c r="A145" s="420">
        <v>14</v>
      </c>
      <c r="B145" s="422" t="s">
        <v>15</v>
      </c>
      <c r="C145" s="301">
        <v>484.20126599999998</v>
      </c>
      <c r="D145" s="301">
        <v>357.89228499999996</v>
      </c>
      <c r="E145" s="301"/>
      <c r="F145" s="327">
        <v>2.121</v>
      </c>
      <c r="G145" s="327">
        <v>2.0390000000000001</v>
      </c>
    </row>
    <row r="146" spans="1:7" ht="18" customHeight="1" x14ac:dyDescent="0.25">
      <c r="A146" s="420">
        <v>15</v>
      </c>
      <c r="B146" s="422" t="s">
        <v>24</v>
      </c>
      <c r="C146" s="301">
        <v>236.38963000000001</v>
      </c>
      <c r="D146" s="301">
        <v>265.93111599999997</v>
      </c>
      <c r="E146" s="301"/>
      <c r="F146" s="327">
        <v>1.036</v>
      </c>
      <c r="G146" s="327">
        <v>1.5149999999999999</v>
      </c>
    </row>
    <row r="147" spans="1:7" ht="18" customHeight="1" x14ac:dyDescent="0.25">
      <c r="A147" s="420">
        <v>16</v>
      </c>
      <c r="B147" s="422" t="s">
        <v>34</v>
      </c>
      <c r="C147" s="301">
        <v>0.69913199999999998</v>
      </c>
      <c r="D147" s="301">
        <v>179.385943</v>
      </c>
      <c r="E147" s="301"/>
      <c r="F147" s="327">
        <v>3.0000000000000001E-3</v>
      </c>
      <c r="G147" s="327">
        <v>1.022</v>
      </c>
    </row>
    <row r="148" spans="1:7" ht="18" customHeight="1" x14ac:dyDescent="0.25">
      <c r="A148" s="420">
        <v>17</v>
      </c>
      <c r="B148" s="422" t="s">
        <v>23</v>
      </c>
      <c r="C148" s="301">
        <v>125.32360199999999</v>
      </c>
      <c r="D148" s="301">
        <v>144.781834</v>
      </c>
      <c r="E148" s="301"/>
      <c r="F148" s="327">
        <v>0.54900000000000004</v>
      </c>
      <c r="G148" s="327">
        <v>0.82499999999999996</v>
      </c>
    </row>
    <row r="149" spans="1:7" ht="18" customHeight="1" x14ac:dyDescent="0.25">
      <c r="A149" s="420">
        <v>18</v>
      </c>
      <c r="B149" s="422" t="s">
        <v>217</v>
      </c>
      <c r="C149" s="301">
        <v>49.393559000000003</v>
      </c>
      <c r="D149" s="301">
        <v>128.52759900000001</v>
      </c>
      <c r="E149" s="301"/>
      <c r="F149" s="327">
        <v>0.216</v>
      </c>
      <c r="G149" s="327">
        <v>0.73199999999999998</v>
      </c>
    </row>
    <row r="150" spans="1:7" ht="18" customHeight="1" x14ac:dyDescent="0.25">
      <c r="A150" s="420">
        <v>19</v>
      </c>
      <c r="B150" s="422" t="s">
        <v>90</v>
      </c>
      <c r="C150" s="301">
        <v>166.50251999999998</v>
      </c>
      <c r="D150" s="301">
        <v>120.23410799999999</v>
      </c>
      <c r="E150" s="301"/>
      <c r="F150" s="327">
        <v>0.72899999999999998</v>
      </c>
      <c r="G150" s="327">
        <v>0.68500000000000005</v>
      </c>
    </row>
    <row r="151" spans="1:7" ht="18" customHeight="1" x14ac:dyDescent="0.25">
      <c r="A151" s="420">
        <v>20</v>
      </c>
      <c r="B151" s="422" t="s">
        <v>314</v>
      </c>
      <c r="C151" s="301" t="s">
        <v>318</v>
      </c>
      <c r="D151" s="301">
        <v>101.267777</v>
      </c>
      <c r="E151" s="301"/>
      <c r="F151" s="327">
        <v>8.0000000000000002E-3</v>
      </c>
      <c r="G151" s="327">
        <v>0.57699999999999996</v>
      </c>
    </row>
    <row r="152" spans="1:7" ht="18" customHeight="1" x14ac:dyDescent="0.25">
      <c r="A152" s="420">
        <v>21</v>
      </c>
      <c r="B152" s="422" t="s">
        <v>59</v>
      </c>
      <c r="C152" s="301">
        <v>49.27346</v>
      </c>
      <c r="D152" s="301">
        <v>49.188733999999997</v>
      </c>
      <c r="E152" s="301"/>
      <c r="F152" s="327">
        <v>0.216</v>
      </c>
      <c r="G152" s="327">
        <v>0.28000000000000003</v>
      </c>
    </row>
    <row r="153" spans="1:7" ht="18" customHeight="1" x14ac:dyDescent="0.25">
      <c r="A153" s="420">
        <v>22</v>
      </c>
      <c r="B153" s="422" t="s">
        <v>125</v>
      </c>
      <c r="C153" s="301">
        <v>1.580349</v>
      </c>
      <c r="D153" s="301">
        <v>46.590660000000007</v>
      </c>
      <c r="E153" s="301"/>
      <c r="F153" s="327">
        <v>7.0000000000000001E-3</v>
      </c>
      <c r="G153" s="327">
        <v>0.26500000000000001</v>
      </c>
    </row>
    <row r="154" spans="1:7" ht="18" customHeight="1" x14ac:dyDescent="0.25">
      <c r="A154" s="420">
        <v>23</v>
      </c>
      <c r="B154" s="422" t="s">
        <v>218</v>
      </c>
      <c r="C154" s="301">
        <v>5.9600039999999996</v>
      </c>
      <c r="D154" s="301">
        <v>36.310387000000006</v>
      </c>
      <c r="E154" s="301"/>
      <c r="F154" s="327">
        <v>2.5999999999999999E-2</v>
      </c>
      <c r="G154" s="327">
        <v>0.20699999999999999</v>
      </c>
    </row>
    <row r="155" spans="1:7" ht="18" customHeight="1" x14ac:dyDescent="0.25">
      <c r="A155" s="420">
        <v>24</v>
      </c>
      <c r="B155" s="422" t="s">
        <v>22</v>
      </c>
      <c r="C155" s="301">
        <v>37.190919999999998</v>
      </c>
      <c r="D155" s="301">
        <v>36.051417999999998</v>
      </c>
      <c r="E155" s="301"/>
      <c r="F155" s="327">
        <v>0.16300000000000001</v>
      </c>
      <c r="G155" s="327">
        <v>0.20499999999999999</v>
      </c>
    </row>
    <row r="156" spans="1:7" ht="18" customHeight="1" x14ac:dyDescent="0.25">
      <c r="A156" s="420">
        <v>25</v>
      </c>
      <c r="B156" s="421" t="s">
        <v>315</v>
      </c>
      <c r="C156" s="301">
        <v>4.3422870000000007</v>
      </c>
      <c r="D156" s="301">
        <v>27.923685000000003</v>
      </c>
      <c r="E156" s="301"/>
      <c r="F156" s="327">
        <v>1.9E-2</v>
      </c>
      <c r="G156" s="327">
        <v>0.159</v>
      </c>
    </row>
    <row r="157" spans="1:7" ht="18" customHeight="1" x14ac:dyDescent="0.25">
      <c r="A157" s="420">
        <v>26</v>
      </c>
      <c r="B157" s="422" t="s">
        <v>257</v>
      </c>
      <c r="C157" s="301">
        <v>15.879918999999999</v>
      </c>
      <c r="D157" s="301">
        <v>24.601044999999999</v>
      </c>
      <c r="E157" s="301"/>
      <c r="F157" s="327">
        <v>7.0000000000000007E-2</v>
      </c>
      <c r="G157" s="327">
        <v>0.14000000000000001</v>
      </c>
    </row>
    <row r="158" spans="1:7" ht="18" customHeight="1" x14ac:dyDescent="0.25">
      <c r="A158" s="420">
        <v>27</v>
      </c>
      <c r="B158" s="422" t="s">
        <v>170</v>
      </c>
      <c r="C158" s="306">
        <v>8.1918260000000007</v>
      </c>
      <c r="D158" s="301">
        <v>18.294208999999999</v>
      </c>
      <c r="E158" s="301"/>
      <c r="F158" s="327">
        <v>3.5999999999999997E-2</v>
      </c>
      <c r="G158" s="327">
        <v>0.104</v>
      </c>
    </row>
    <row r="159" spans="1:7" ht="18" customHeight="1" x14ac:dyDescent="0.25">
      <c r="A159" s="420">
        <v>28</v>
      </c>
      <c r="B159" s="422" t="s">
        <v>33</v>
      </c>
      <c r="C159" s="301">
        <v>72.218240000000009</v>
      </c>
      <c r="D159" s="301">
        <v>16.553059000000001</v>
      </c>
      <c r="E159" s="301"/>
      <c r="F159" s="327">
        <v>0.316</v>
      </c>
      <c r="G159" s="327">
        <v>9.4E-2</v>
      </c>
    </row>
    <row r="160" spans="1:7" ht="18" customHeight="1" x14ac:dyDescent="0.25">
      <c r="A160" s="420">
        <v>29</v>
      </c>
      <c r="B160" s="422" t="s">
        <v>316</v>
      </c>
      <c r="C160" s="306">
        <v>1.64723</v>
      </c>
      <c r="D160" s="301">
        <v>12.486512000000001</v>
      </c>
      <c r="E160" s="301"/>
      <c r="F160" s="327">
        <v>7.0000000000000001E-3</v>
      </c>
      <c r="G160" s="327">
        <v>7.0999999999999994E-2</v>
      </c>
    </row>
    <row r="161" spans="1:7" ht="18" customHeight="1" x14ac:dyDescent="0.25">
      <c r="A161" s="420">
        <v>30</v>
      </c>
      <c r="B161" s="422" t="s">
        <v>317</v>
      </c>
      <c r="C161" s="301">
        <v>3.8268020000000003</v>
      </c>
      <c r="D161" s="301">
        <v>11.946922000000001</v>
      </c>
      <c r="E161" s="301"/>
      <c r="F161" s="327">
        <v>1.7000000000000001E-2</v>
      </c>
      <c r="G161" s="327">
        <v>6.8000000000000005E-2</v>
      </c>
    </row>
    <row r="162" spans="1:7" ht="18" customHeight="1" x14ac:dyDescent="0.25">
      <c r="A162" s="423"/>
      <c r="B162" s="424" t="s">
        <v>219</v>
      </c>
      <c r="C162" s="336">
        <v>246.058458</v>
      </c>
      <c r="D162" s="302">
        <v>47.836776</v>
      </c>
      <c r="E162" s="302"/>
      <c r="F162" s="328">
        <v>1.0780000000000001</v>
      </c>
      <c r="G162" s="328">
        <v>0.27300000000000002</v>
      </c>
    </row>
    <row r="163" spans="1:7" ht="5.0999999999999996" customHeight="1" x14ac:dyDescent="0.15">
      <c r="A163" s="465"/>
      <c r="B163" s="466"/>
      <c r="C163" s="462"/>
      <c r="D163" s="463"/>
      <c r="E163" s="463"/>
      <c r="F163" s="464"/>
      <c r="G163" s="464"/>
    </row>
    <row r="164" spans="1:7" ht="10.9" customHeight="1" x14ac:dyDescent="0.15">
      <c r="A164" s="329" t="s">
        <v>353</v>
      </c>
      <c r="B164" s="329"/>
      <c r="C164" s="329"/>
      <c r="D164" s="329"/>
      <c r="E164" s="329"/>
      <c r="F164" s="329"/>
      <c r="G164" s="329"/>
    </row>
    <row r="165" spans="1:7" ht="10.9" customHeight="1" x14ac:dyDescent="0.2">
      <c r="A165" s="319" t="s">
        <v>118</v>
      </c>
      <c r="B165" s="320"/>
      <c r="C165" s="323"/>
      <c r="D165" s="323"/>
      <c r="E165" s="323"/>
      <c r="F165" s="322"/>
      <c r="G165" s="322"/>
    </row>
    <row r="171" spans="1:7" ht="10.9" customHeight="1" x14ac:dyDescent="0.15">
      <c r="C171" s="398"/>
      <c r="D171" s="329"/>
    </row>
  </sheetData>
  <customSheetViews>
    <customSheetView guid="{3E1AE235-D4AB-4EE5-9ECB-EFB23A645F44}" showPageBreaks="1" showGridLines="0">
      <selection activeCell="H20" sqref="H20"/>
      <pageMargins left="1.1811023622047245" right="0.98425196850393704" top="0.98425196850393704" bottom="0.98425196850393704" header="0" footer="0"/>
      <pageSetup paperSize="9" orientation="portrait" r:id="rId1"/>
      <headerFooter alignWithMargins="0"/>
    </customSheetView>
  </customSheetViews>
  <mergeCells count="9">
    <mergeCell ref="C127:D127"/>
    <mergeCell ref="B127:B128"/>
    <mergeCell ref="B86:B87"/>
    <mergeCell ref="B3:B4"/>
    <mergeCell ref="B44:B45"/>
    <mergeCell ref="A81:G81"/>
    <mergeCell ref="C44:D44"/>
    <mergeCell ref="C86:D86"/>
    <mergeCell ref="A42:F42"/>
  </mergeCells>
  <phoneticPr fontId="0" type="noConversion"/>
  <pageMargins left="0.98425196850393704" right="0.78740157480314965" top="0.78740157480314965" bottom="0.78740157480314965" header="0.31496062992125984" footer="0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2"/>
  <sheetViews>
    <sheetView showGridLines="0" topLeftCell="A128" zoomScaleNormal="100" zoomScaleSheetLayoutView="130" workbookViewId="0">
      <selection activeCell="A191" sqref="A191"/>
    </sheetView>
  </sheetViews>
  <sheetFormatPr baseColWidth="10" defaultColWidth="7" defaultRowHeight="9" x14ac:dyDescent="0.15"/>
  <cols>
    <col min="1" max="1" width="6" style="26" customWidth="1"/>
    <col min="2" max="2" width="50.140625" style="399" customWidth="1"/>
    <col min="3" max="3" width="4.7109375" style="6" customWidth="1"/>
    <col min="4" max="4" width="8.140625" style="6" customWidth="1"/>
    <col min="5" max="5" width="7.5703125" style="7" customWidth="1"/>
    <col min="6" max="6" width="0.85546875" style="7" customWidth="1"/>
    <col min="7" max="7" width="6" style="5" customWidth="1"/>
    <col min="8" max="8" width="5.7109375" style="5" customWidth="1"/>
    <col min="9" max="16384" width="7" style="5"/>
  </cols>
  <sheetData>
    <row r="1" spans="1:8" ht="13.5" hidden="1" x14ac:dyDescent="0.2">
      <c r="A1" s="24" t="s">
        <v>201</v>
      </c>
      <c r="C1" s="1"/>
      <c r="D1" s="1"/>
      <c r="E1" s="2"/>
      <c r="F1" s="2"/>
      <c r="G1" s="2"/>
      <c r="H1" s="12"/>
    </row>
    <row r="2" spans="1:8" ht="12.75" hidden="1" x14ac:dyDescent="0.15">
      <c r="A2" s="44" t="s">
        <v>135</v>
      </c>
      <c r="C2" s="13"/>
      <c r="D2" s="13"/>
      <c r="E2" s="14"/>
      <c r="F2" s="14"/>
      <c r="G2" s="14"/>
      <c r="H2" s="12"/>
    </row>
    <row r="3" spans="1:8" ht="4.5" hidden="1" customHeight="1" x14ac:dyDescent="0.15">
      <c r="A3" s="25"/>
      <c r="C3" s="13"/>
      <c r="D3" s="13"/>
      <c r="E3" s="14"/>
      <c r="F3" s="14"/>
      <c r="G3" s="14"/>
      <c r="H3" s="12"/>
    </row>
    <row r="4" spans="1:8" ht="16.5" hidden="1" customHeight="1" x14ac:dyDescent="0.25">
      <c r="A4" s="39" t="s">
        <v>5</v>
      </c>
      <c r="B4" s="499" t="s">
        <v>119</v>
      </c>
      <c r="C4" s="497" t="s">
        <v>53</v>
      </c>
      <c r="D4" s="45"/>
      <c r="E4" s="9"/>
      <c r="F4" s="15"/>
      <c r="G4" s="9" t="s">
        <v>7</v>
      </c>
      <c r="H4" s="9"/>
    </row>
    <row r="5" spans="1:8" ht="12.75" hidden="1" x14ac:dyDescent="0.15">
      <c r="A5" s="40">
        <v>2013</v>
      </c>
      <c r="B5" s="500"/>
      <c r="C5" s="498"/>
      <c r="D5" s="30"/>
      <c r="E5" s="10">
        <v>2015</v>
      </c>
      <c r="F5" s="16"/>
      <c r="G5" s="10">
        <v>2014</v>
      </c>
      <c r="H5" s="10">
        <v>2015</v>
      </c>
    </row>
    <row r="6" spans="1:8" ht="5.0999999999999996" hidden="1" customHeight="1" x14ac:dyDescent="0.25">
      <c r="A6" s="60"/>
      <c r="B6" s="400"/>
      <c r="C6" s="17"/>
      <c r="D6" s="3"/>
      <c r="E6" s="3"/>
      <c r="F6" s="3"/>
      <c r="G6" s="3"/>
      <c r="H6" s="3"/>
    </row>
    <row r="7" spans="1:8" ht="12" hidden="1" customHeight="1" x14ac:dyDescent="0.25">
      <c r="A7" s="60"/>
      <c r="B7" s="401" t="s">
        <v>0</v>
      </c>
      <c r="C7" s="4"/>
      <c r="D7" s="28"/>
      <c r="E7" s="28">
        <v>27949.646798999991</v>
      </c>
      <c r="F7" s="28"/>
      <c r="G7" s="28">
        <v>100</v>
      </c>
      <c r="H7" s="28">
        <v>100</v>
      </c>
    </row>
    <row r="8" spans="1:8" ht="12" hidden="1" customHeight="1" x14ac:dyDescent="0.25">
      <c r="A8" s="60"/>
      <c r="B8" s="401" t="s">
        <v>71</v>
      </c>
      <c r="C8" s="4"/>
      <c r="D8" s="28"/>
      <c r="E8" s="28">
        <v>26639.764437999991</v>
      </c>
      <c r="F8" s="28"/>
      <c r="G8" s="28">
        <v>69.754379105775115</v>
      </c>
      <c r="H8" s="28">
        <v>95.313420701091417</v>
      </c>
    </row>
    <row r="9" spans="1:8" ht="12" hidden="1" customHeight="1" x14ac:dyDescent="0.25">
      <c r="A9" s="60">
        <v>1</v>
      </c>
      <c r="B9" s="29" t="s">
        <v>102</v>
      </c>
      <c r="C9" s="18" t="s">
        <v>74</v>
      </c>
      <c r="D9" s="41"/>
      <c r="E9" s="41">
        <v>5957.8188710000004</v>
      </c>
      <c r="F9" s="41"/>
      <c r="G9" s="41">
        <v>16.553582016423682</v>
      </c>
      <c r="H9" s="41">
        <v>21.316258176161156</v>
      </c>
    </row>
    <row r="10" spans="1:8" ht="12" hidden="1" customHeight="1" x14ac:dyDescent="0.25">
      <c r="A10" s="60">
        <v>20</v>
      </c>
      <c r="B10" s="29" t="s">
        <v>99</v>
      </c>
      <c r="C10" s="18" t="s">
        <v>74</v>
      </c>
      <c r="D10" s="41"/>
      <c r="E10" s="41">
        <v>4257.4383550000002</v>
      </c>
      <c r="F10" s="41"/>
      <c r="G10" s="41">
        <v>1.4962662918277587</v>
      </c>
      <c r="H10" s="41">
        <v>15.232530076739026</v>
      </c>
    </row>
    <row r="11" spans="1:8" ht="12" hidden="1" customHeight="1" x14ac:dyDescent="0.25">
      <c r="A11" s="60">
        <v>3</v>
      </c>
      <c r="B11" s="29" t="s">
        <v>94</v>
      </c>
      <c r="C11" s="18" t="s">
        <v>74</v>
      </c>
      <c r="D11" s="41"/>
      <c r="E11" s="41">
        <v>3245.2045200000002</v>
      </c>
      <c r="F11" s="41"/>
      <c r="G11" s="41">
        <v>6.4746599160498004</v>
      </c>
      <c r="H11" s="41">
        <v>11.610896349917775</v>
      </c>
    </row>
    <row r="12" spans="1:8" ht="12" hidden="1" customHeight="1" x14ac:dyDescent="0.25">
      <c r="A12" s="32">
        <v>0</v>
      </c>
      <c r="B12" s="29" t="s">
        <v>141</v>
      </c>
      <c r="C12" s="17" t="s">
        <v>72</v>
      </c>
      <c r="D12" s="41"/>
      <c r="E12" s="41">
        <v>2922.8945750000003</v>
      </c>
      <c r="F12" s="41"/>
      <c r="G12" s="41">
        <v>0</v>
      </c>
      <c r="H12" s="41">
        <v>10.457715605567431</v>
      </c>
    </row>
    <row r="13" spans="1:8" ht="12" hidden="1" customHeight="1" x14ac:dyDescent="0.25">
      <c r="A13" s="32">
        <v>4</v>
      </c>
      <c r="B13" s="29" t="s">
        <v>73</v>
      </c>
      <c r="C13" s="17" t="s">
        <v>72</v>
      </c>
      <c r="D13" s="41"/>
      <c r="E13" s="41">
        <v>1651.985966</v>
      </c>
      <c r="F13" s="41"/>
      <c r="G13" s="41">
        <v>6.3050360062980317</v>
      </c>
      <c r="H13" s="41">
        <v>5.9105790419473436</v>
      </c>
    </row>
    <row r="14" spans="1:8" ht="12" hidden="1" customHeight="1" x14ac:dyDescent="0.25">
      <c r="A14" s="32">
        <v>13</v>
      </c>
      <c r="B14" s="29" t="s">
        <v>75</v>
      </c>
      <c r="C14" s="17" t="s">
        <v>74</v>
      </c>
      <c r="D14" s="41"/>
      <c r="E14" s="41">
        <v>946.64513899999997</v>
      </c>
      <c r="F14" s="41"/>
      <c r="G14" s="41">
        <v>2.058765870868323</v>
      </c>
      <c r="H14" s="41">
        <v>3.3869663749520793</v>
      </c>
    </row>
    <row r="15" spans="1:8" ht="12" hidden="1" customHeight="1" x14ac:dyDescent="0.25">
      <c r="A15" s="32">
        <v>11</v>
      </c>
      <c r="B15" s="29" t="s">
        <v>103</v>
      </c>
      <c r="C15" s="17" t="s">
        <v>72</v>
      </c>
      <c r="D15" s="41"/>
      <c r="E15" s="41">
        <v>564.72874999999999</v>
      </c>
      <c r="F15" s="41"/>
      <c r="G15" s="41">
        <v>2.5859499086158624</v>
      </c>
      <c r="H15" s="41">
        <v>2.020521955290703</v>
      </c>
    </row>
    <row r="16" spans="1:8" ht="12" hidden="1" customHeight="1" x14ac:dyDescent="0.25">
      <c r="A16" s="32">
        <v>24</v>
      </c>
      <c r="B16" s="29" t="s">
        <v>142</v>
      </c>
      <c r="C16" s="17" t="s">
        <v>74</v>
      </c>
      <c r="D16" s="41"/>
      <c r="E16" s="41">
        <v>562.8014300000001</v>
      </c>
      <c r="F16" s="41"/>
      <c r="G16" s="41">
        <v>0.97685382584132996</v>
      </c>
      <c r="H16" s="41">
        <v>2.0136262688662545</v>
      </c>
    </row>
    <row r="17" spans="1:8" ht="12" hidden="1" customHeight="1" x14ac:dyDescent="0.25">
      <c r="A17" s="32">
        <v>26</v>
      </c>
      <c r="B17" s="29" t="s">
        <v>195</v>
      </c>
      <c r="C17" s="17" t="s">
        <v>74</v>
      </c>
      <c r="D17" s="41"/>
      <c r="E17" s="41">
        <v>530.70830000000001</v>
      </c>
      <c r="F17" s="41"/>
      <c r="G17" s="41">
        <v>0.8284722480519715</v>
      </c>
      <c r="H17" s="41">
        <v>1.8988014546895391</v>
      </c>
    </row>
    <row r="18" spans="1:8" ht="12" hidden="1" customHeight="1" x14ac:dyDescent="0.25">
      <c r="A18" s="32">
        <v>2</v>
      </c>
      <c r="B18" s="29" t="s">
        <v>120</v>
      </c>
      <c r="C18" s="17" t="s">
        <v>72</v>
      </c>
      <c r="D18" s="41"/>
      <c r="E18" s="41">
        <v>478.64347999999995</v>
      </c>
      <c r="F18" s="41"/>
      <c r="G18" s="41">
        <v>6.8877904874106664</v>
      </c>
      <c r="H18" s="41">
        <v>1.7125206749200328</v>
      </c>
    </row>
    <row r="19" spans="1:8" ht="12" hidden="1" customHeight="1" x14ac:dyDescent="0.25">
      <c r="A19" s="32">
        <v>8</v>
      </c>
      <c r="B19" s="29" t="s">
        <v>196</v>
      </c>
      <c r="C19" s="17" t="s">
        <v>74</v>
      </c>
      <c r="D19" s="41"/>
      <c r="E19" s="41">
        <v>424.73051899999996</v>
      </c>
      <c r="F19" s="41"/>
      <c r="G19" s="41">
        <v>2.7879533166184038</v>
      </c>
      <c r="H19" s="41">
        <v>1.519627500320313</v>
      </c>
    </row>
    <row r="20" spans="1:8" ht="12" hidden="1" customHeight="1" x14ac:dyDescent="0.25">
      <c r="A20" s="32">
        <v>5</v>
      </c>
      <c r="B20" s="29" t="s">
        <v>95</v>
      </c>
      <c r="C20" s="17" t="s">
        <v>74</v>
      </c>
      <c r="D20" s="41"/>
      <c r="E20" s="41">
        <v>379.172121</v>
      </c>
      <c r="F20" s="41"/>
      <c r="G20" s="41">
        <v>5.1118383653227459</v>
      </c>
      <c r="H20" s="41">
        <v>1.3566258054236535</v>
      </c>
    </row>
    <row r="21" spans="1:8" ht="12" hidden="1" customHeight="1" x14ac:dyDescent="0.25">
      <c r="A21" s="32">
        <v>25</v>
      </c>
      <c r="B21" s="29" t="s">
        <v>121</v>
      </c>
      <c r="C21" s="17" t="s">
        <v>72</v>
      </c>
      <c r="D21" s="41"/>
      <c r="E21" s="41">
        <v>376.52173200000004</v>
      </c>
      <c r="F21" s="41"/>
      <c r="G21" s="41">
        <v>0.97583308117952761</v>
      </c>
      <c r="H21" s="41">
        <v>1.3471430773625075</v>
      </c>
    </row>
    <row r="22" spans="1:8" ht="12" hidden="1" customHeight="1" x14ac:dyDescent="0.25">
      <c r="A22" s="32">
        <v>10</v>
      </c>
      <c r="B22" s="29" t="s">
        <v>126</v>
      </c>
      <c r="C22" s="17" t="s">
        <v>74</v>
      </c>
      <c r="D22" s="41"/>
      <c r="E22" s="41">
        <v>352.39756</v>
      </c>
      <c r="F22" s="41"/>
      <c r="G22" s="41">
        <v>2.7240006061964106</v>
      </c>
      <c r="H22" s="41">
        <v>1.2608301011253151</v>
      </c>
    </row>
    <row r="23" spans="1:8" ht="12" hidden="1" customHeight="1" x14ac:dyDescent="0.25">
      <c r="A23" s="32">
        <v>12</v>
      </c>
      <c r="B23" s="29" t="s">
        <v>143</v>
      </c>
      <c r="C23" s="17" t="s">
        <v>72</v>
      </c>
      <c r="D23" s="41"/>
      <c r="E23" s="41">
        <v>327.91040999999996</v>
      </c>
      <c r="F23" s="41"/>
      <c r="G23" s="41">
        <v>2.1315810224915506</v>
      </c>
      <c r="H23" s="41">
        <v>1.1732184394249028</v>
      </c>
    </row>
    <row r="24" spans="1:8" ht="12" hidden="1" customHeight="1" x14ac:dyDescent="0.25">
      <c r="A24" s="32">
        <v>45</v>
      </c>
      <c r="B24" s="29" t="s">
        <v>144</v>
      </c>
      <c r="C24" s="17" t="s">
        <v>72</v>
      </c>
      <c r="D24" s="41"/>
      <c r="E24" s="41">
        <v>279.47917999999999</v>
      </c>
      <c r="F24" s="41"/>
      <c r="G24" s="41">
        <v>0.30969950723310191</v>
      </c>
      <c r="H24" s="41">
        <v>0.99993814594465447</v>
      </c>
    </row>
    <row r="25" spans="1:8" ht="12" hidden="1" customHeight="1" x14ac:dyDescent="0.25">
      <c r="A25" s="32">
        <v>0</v>
      </c>
      <c r="B25" s="29" t="s">
        <v>145</v>
      </c>
      <c r="C25" s="17" t="s">
        <v>74</v>
      </c>
      <c r="D25" s="41"/>
      <c r="E25" s="41">
        <v>257.38611800000001</v>
      </c>
      <c r="F25" s="41"/>
      <c r="G25" s="41">
        <v>0</v>
      </c>
      <c r="H25" s="41">
        <v>0.92089220250614767</v>
      </c>
    </row>
    <row r="26" spans="1:8" ht="12" hidden="1" customHeight="1" x14ac:dyDescent="0.25">
      <c r="A26" s="32">
        <v>35</v>
      </c>
      <c r="B26" s="29" t="s">
        <v>146</v>
      </c>
      <c r="C26" s="17" t="s">
        <v>74</v>
      </c>
      <c r="D26" s="41"/>
      <c r="E26" s="41">
        <v>178.70603</v>
      </c>
      <c r="F26" s="41"/>
      <c r="G26" s="41">
        <v>0.47622329853135331</v>
      </c>
      <c r="H26" s="41">
        <v>0.63938564692843958</v>
      </c>
    </row>
    <row r="27" spans="1:8" ht="12" hidden="1" customHeight="1" x14ac:dyDescent="0.25">
      <c r="A27" s="32">
        <v>36</v>
      </c>
      <c r="B27" s="29" t="s">
        <v>122</v>
      </c>
      <c r="C27" s="17" t="s">
        <v>74</v>
      </c>
      <c r="D27" s="41"/>
      <c r="E27" s="41">
        <v>170.30595000000002</v>
      </c>
      <c r="F27" s="41"/>
      <c r="G27" s="41">
        <v>0.44566138094104596</v>
      </c>
      <c r="H27" s="41">
        <v>0.60933131364684501</v>
      </c>
    </row>
    <row r="28" spans="1:8" ht="12" hidden="1" customHeight="1" x14ac:dyDescent="0.25">
      <c r="A28" s="32">
        <v>39</v>
      </c>
      <c r="B28" s="29" t="s">
        <v>147</v>
      </c>
      <c r="C28" s="17" t="s">
        <v>74</v>
      </c>
      <c r="D28" s="41"/>
      <c r="E28" s="41">
        <v>163.89566300000001</v>
      </c>
      <c r="F28" s="41"/>
      <c r="G28" s="41">
        <v>0.34502480282194825</v>
      </c>
      <c r="H28" s="41">
        <v>0.58639618660892712</v>
      </c>
    </row>
    <row r="29" spans="1:8" ht="12" hidden="1" customHeight="1" x14ac:dyDescent="0.25">
      <c r="A29" s="32">
        <v>28</v>
      </c>
      <c r="B29" s="29" t="s">
        <v>76</v>
      </c>
      <c r="C29" s="17" t="s">
        <v>72</v>
      </c>
      <c r="D29" s="41"/>
      <c r="E29" s="41">
        <v>156.584</v>
      </c>
      <c r="F29" s="41"/>
      <c r="G29" s="41">
        <v>0.77553983683923955</v>
      </c>
      <c r="H29" s="41">
        <v>0.56023605996195425</v>
      </c>
    </row>
    <row r="30" spans="1:8" ht="12" hidden="1" customHeight="1" x14ac:dyDescent="0.25">
      <c r="A30" s="32">
        <v>34</v>
      </c>
      <c r="B30" s="29" t="s">
        <v>96</v>
      </c>
      <c r="C30" s="17" t="s">
        <v>74</v>
      </c>
      <c r="D30" s="41"/>
      <c r="E30" s="41">
        <v>153.15323999999998</v>
      </c>
      <c r="F30" s="41"/>
      <c r="G30" s="41">
        <v>0.52017517165870397</v>
      </c>
      <c r="H30" s="41">
        <v>0.54796127157313357</v>
      </c>
    </row>
    <row r="31" spans="1:8" ht="12" hidden="1" customHeight="1" x14ac:dyDescent="0.25">
      <c r="A31" s="32">
        <v>33</v>
      </c>
      <c r="B31" s="29" t="s">
        <v>93</v>
      </c>
      <c r="C31" s="17" t="s">
        <v>72</v>
      </c>
      <c r="D31" s="41"/>
      <c r="E31" s="41">
        <v>144.95123000000001</v>
      </c>
      <c r="F31" s="41"/>
      <c r="G31" s="41">
        <v>0.52018960568636274</v>
      </c>
      <c r="H31" s="41">
        <v>0.51861560556531328</v>
      </c>
    </row>
    <row r="32" spans="1:8" ht="12" hidden="1" customHeight="1" x14ac:dyDescent="0.25">
      <c r="A32" s="32">
        <v>52</v>
      </c>
      <c r="B32" s="29" t="s">
        <v>97</v>
      </c>
      <c r="C32" s="17" t="s">
        <v>74</v>
      </c>
      <c r="D32" s="41"/>
      <c r="E32" s="41">
        <v>126.136821</v>
      </c>
      <c r="F32" s="41"/>
      <c r="G32" s="41">
        <v>0.20669336663976548</v>
      </c>
      <c r="H32" s="41">
        <v>0.45130023254717133</v>
      </c>
    </row>
    <row r="33" spans="1:8" ht="12" hidden="1" customHeight="1" x14ac:dyDescent="0.25">
      <c r="A33" s="32">
        <v>38</v>
      </c>
      <c r="B33" s="29" t="s">
        <v>128</v>
      </c>
      <c r="C33" s="17" t="s">
        <v>74</v>
      </c>
      <c r="D33" s="41"/>
      <c r="E33" s="41">
        <v>119.39953999999999</v>
      </c>
      <c r="F33" s="41"/>
      <c r="G33" s="41">
        <v>0.34892805517050235</v>
      </c>
      <c r="H33" s="41">
        <v>0.42719516585902606</v>
      </c>
    </row>
    <row r="34" spans="1:8" ht="12" hidden="1" customHeight="1" x14ac:dyDescent="0.25">
      <c r="A34" s="32">
        <v>22</v>
      </c>
      <c r="B34" s="29" t="s">
        <v>104</v>
      </c>
      <c r="C34" s="17" t="s">
        <v>74</v>
      </c>
      <c r="D34" s="41"/>
      <c r="E34" s="41">
        <v>116.60053500000001</v>
      </c>
      <c r="F34" s="41"/>
      <c r="G34" s="41">
        <v>1.3453486618514086</v>
      </c>
      <c r="H34" s="41">
        <v>0.41718071014826508</v>
      </c>
    </row>
    <row r="35" spans="1:8" ht="12" hidden="1" customHeight="1" x14ac:dyDescent="0.25">
      <c r="A35" s="32">
        <v>19</v>
      </c>
      <c r="B35" s="29" t="s">
        <v>148</v>
      </c>
      <c r="C35" s="17" t="s">
        <v>72</v>
      </c>
      <c r="D35" s="41"/>
      <c r="E35" s="41">
        <v>115.62201300000001</v>
      </c>
      <c r="F35" s="41"/>
      <c r="G35" s="41">
        <v>1.4964593776928212</v>
      </c>
      <c r="H35" s="41">
        <v>0.41367969273993421</v>
      </c>
    </row>
    <row r="36" spans="1:8" ht="12" hidden="1" customHeight="1" x14ac:dyDescent="0.25">
      <c r="A36" s="32">
        <v>30</v>
      </c>
      <c r="B36" s="29" t="s">
        <v>89</v>
      </c>
      <c r="C36" s="17" t="s">
        <v>72</v>
      </c>
      <c r="D36" s="41"/>
      <c r="E36" s="41">
        <v>114.39717</v>
      </c>
      <c r="F36" s="41"/>
      <c r="G36" s="41">
        <v>0.59235464352571188</v>
      </c>
      <c r="H36" s="41">
        <v>0.40929737260255111</v>
      </c>
    </row>
    <row r="37" spans="1:8" ht="12" hidden="1" customHeight="1" x14ac:dyDescent="0.25">
      <c r="A37" s="32">
        <v>0</v>
      </c>
      <c r="B37" s="29" t="s">
        <v>149</v>
      </c>
      <c r="C37" s="17" t="s">
        <v>74</v>
      </c>
      <c r="D37" s="41"/>
      <c r="E37" s="41">
        <v>100.42554799999999</v>
      </c>
      <c r="F37" s="41"/>
      <c r="G37" s="41">
        <v>0</v>
      </c>
      <c r="H37" s="41">
        <v>0.35930882677055198</v>
      </c>
    </row>
    <row r="38" spans="1:8" ht="12" hidden="1" customHeight="1" x14ac:dyDescent="0.25">
      <c r="A38" s="32">
        <v>47</v>
      </c>
      <c r="B38" s="29" t="s">
        <v>130</v>
      </c>
      <c r="C38" s="17" t="s">
        <v>74</v>
      </c>
      <c r="D38" s="41"/>
      <c r="E38" s="41">
        <v>98.881960000000007</v>
      </c>
      <c r="F38" s="41"/>
      <c r="G38" s="41">
        <v>0.26032383785156998</v>
      </c>
      <c r="H38" s="41">
        <v>0.35378608077271978</v>
      </c>
    </row>
    <row r="39" spans="1:8" ht="12" hidden="1" customHeight="1" x14ac:dyDescent="0.25">
      <c r="A39" s="32">
        <v>121</v>
      </c>
      <c r="B39" s="29" t="s">
        <v>150</v>
      </c>
      <c r="C39" s="17" t="s">
        <v>74</v>
      </c>
      <c r="D39" s="41"/>
      <c r="E39" s="41">
        <v>97.289709999999999</v>
      </c>
      <c r="F39" s="41"/>
      <c r="G39" s="41">
        <v>4.2072277929217645E-2</v>
      </c>
      <c r="H39" s="41">
        <v>0.34808922881802185</v>
      </c>
    </row>
    <row r="40" spans="1:8" ht="12" hidden="1" customHeight="1" x14ac:dyDescent="0.25">
      <c r="A40" s="32">
        <v>122</v>
      </c>
      <c r="B40" s="29" t="s">
        <v>151</v>
      </c>
      <c r="C40" s="17" t="s">
        <v>74</v>
      </c>
      <c r="D40" s="41"/>
      <c r="E40" s="41">
        <v>90.545919999999995</v>
      </c>
      <c r="F40" s="41"/>
      <c r="G40" s="41">
        <v>3.6732334961278479E-2</v>
      </c>
      <c r="H40" s="41">
        <v>0.32396087382127359</v>
      </c>
    </row>
    <row r="41" spans="1:8" ht="12" hidden="1" customHeight="1" x14ac:dyDescent="0.25">
      <c r="A41" s="32">
        <v>40</v>
      </c>
      <c r="B41" s="29" t="s">
        <v>129</v>
      </c>
      <c r="C41" s="17" t="s">
        <v>72</v>
      </c>
      <c r="D41" s="41"/>
      <c r="E41" s="41">
        <v>90.040999999999997</v>
      </c>
      <c r="F41" s="41"/>
      <c r="G41" s="41">
        <v>0.33106351869594219</v>
      </c>
      <c r="H41" s="41">
        <v>0.3221543393643943</v>
      </c>
    </row>
    <row r="42" spans="1:8" ht="12" hidden="1" customHeight="1" x14ac:dyDescent="0.25">
      <c r="A42" s="32">
        <v>117</v>
      </c>
      <c r="B42" s="29" t="s">
        <v>152</v>
      </c>
      <c r="C42" s="17" t="s">
        <v>74</v>
      </c>
      <c r="D42" s="41"/>
      <c r="E42" s="41">
        <v>88.724419999999995</v>
      </c>
      <c r="F42" s="41"/>
      <c r="G42" s="41">
        <v>5.1004546166497709E-2</v>
      </c>
      <c r="H42" s="41">
        <v>0.31744379683243246</v>
      </c>
    </row>
    <row r="43" spans="1:8" ht="12" hidden="1" customHeight="1" x14ac:dyDescent="0.25">
      <c r="A43" s="32">
        <v>71</v>
      </c>
      <c r="B43" s="29" t="s">
        <v>197</v>
      </c>
      <c r="C43" s="17" t="s">
        <v>74</v>
      </c>
      <c r="D43" s="41"/>
      <c r="E43" s="41">
        <v>77.963907000000006</v>
      </c>
      <c r="F43" s="41"/>
      <c r="G43" s="41">
        <v>0.11990047415720341</v>
      </c>
      <c r="H43" s="41">
        <v>0.27894415825959373</v>
      </c>
    </row>
    <row r="44" spans="1:8" ht="12" hidden="1" customHeight="1" x14ac:dyDescent="0.25">
      <c r="A44" s="32">
        <v>111</v>
      </c>
      <c r="B44" s="29" t="s">
        <v>153</v>
      </c>
      <c r="C44" s="17" t="s">
        <v>74</v>
      </c>
      <c r="D44" s="41"/>
      <c r="E44" s="41">
        <v>76.267399999999995</v>
      </c>
      <c r="F44" s="41"/>
      <c r="G44" s="41">
        <v>5.9464310359341931E-2</v>
      </c>
      <c r="H44" s="41">
        <v>0.27287428906875766</v>
      </c>
    </row>
    <row r="45" spans="1:8" ht="12" hidden="1" customHeight="1" x14ac:dyDescent="0.25">
      <c r="A45" s="32">
        <v>107</v>
      </c>
      <c r="B45" s="29" t="s">
        <v>154</v>
      </c>
      <c r="C45" s="17" t="s">
        <v>74</v>
      </c>
      <c r="D45" s="41"/>
      <c r="E45" s="41">
        <v>75.230840000000001</v>
      </c>
      <c r="F45" s="41"/>
      <c r="G45" s="41">
        <v>5.9998304656135849E-2</v>
      </c>
      <c r="H45" s="41">
        <v>0.26916561966246988</v>
      </c>
    </row>
    <row r="46" spans="1:8" ht="12" hidden="1" customHeight="1" x14ac:dyDescent="0.25">
      <c r="A46" s="32">
        <v>91</v>
      </c>
      <c r="B46" s="29" t="s">
        <v>155</v>
      </c>
      <c r="C46" s="17" t="s">
        <v>72</v>
      </c>
      <c r="D46" s="41"/>
      <c r="E46" s="41">
        <v>72.708399</v>
      </c>
      <c r="F46" s="41"/>
      <c r="G46" s="41">
        <v>8.0960134268934447E-2</v>
      </c>
      <c r="H46" s="41">
        <v>0.26014067198373836</v>
      </c>
    </row>
    <row r="47" spans="1:8" ht="12" hidden="1" customHeight="1" x14ac:dyDescent="0.25">
      <c r="A47" s="32">
        <v>53</v>
      </c>
      <c r="B47" s="29" t="s">
        <v>156</v>
      </c>
      <c r="C47" s="17" t="s">
        <v>72</v>
      </c>
      <c r="D47" s="41"/>
      <c r="E47" s="41">
        <v>68.486007000000001</v>
      </c>
      <c r="F47" s="41"/>
      <c r="G47" s="41">
        <v>0.19335285250194692</v>
      </c>
      <c r="H47" s="41">
        <v>0.24503353295487929</v>
      </c>
    </row>
    <row r="48" spans="1:8" ht="12" hidden="1" customHeight="1" x14ac:dyDescent="0.25">
      <c r="A48" s="32">
        <v>104</v>
      </c>
      <c r="B48" s="29" t="s">
        <v>157</v>
      </c>
      <c r="C48" s="17" t="s">
        <v>74</v>
      </c>
      <c r="D48" s="41"/>
      <c r="E48" s="41">
        <v>67.810029999999998</v>
      </c>
      <c r="F48" s="41"/>
      <c r="G48" s="41">
        <v>6.219874951841535E-2</v>
      </c>
      <c r="H48" s="41">
        <v>0.24261498003053894</v>
      </c>
    </row>
    <row r="49" spans="1:8" ht="12" hidden="1" customHeight="1" x14ac:dyDescent="0.25">
      <c r="A49" s="32">
        <v>88</v>
      </c>
      <c r="B49" s="29" t="s">
        <v>158</v>
      </c>
      <c r="C49" s="17" t="s">
        <v>74</v>
      </c>
      <c r="D49" s="41"/>
      <c r="E49" s="41">
        <v>65.715510999999992</v>
      </c>
      <c r="F49" s="41"/>
      <c r="G49" s="41">
        <v>8.5367920610744802E-2</v>
      </c>
      <c r="H49" s="41">
        <v>0.23512107853309699</v>
      </c>
    </row>
    <row r="50" spans="1:8" ht="12" hidden="1" customHeight="1" x14ac:dyDescent="0.25">
      <c r="A50" s="32">
        <v>32</v>
      </c>
      <c r="B50" s="29" t="s">
        <v>127</v>
      </c>
      <c r="C50" s="17" t="s">
        <v>74</v>
      </c>
      <c r="D50" s="41"/>
      <c r="E50" s="41">
        <v>65.565799999999996</v>
      </c>
      <c r="F50" s="41"/>
      <c r="G50" s="41">
        <v>0.54215251926185459</v>
      </c>
      <c r="H50" s="41">
        <v>0.234585433123777</v>
      </c>
    </row>
    <row r="51" spans="1:8" ht="12" hidden="1" customHeight="1" x14ac:dyDescent="0.25">
      <c r="A51" s="32">
        <v>97</v>
      </c>
      <c r="B51" s="29" t="s">
        <v>159</v>
      </c>
      <c r="C51" s="17" t="s">
        <v>74</v>
      </c>
      <c r="D51" s="41"/>
      <c r="E51" s="41">
        <v>57.400980000000004</v>
      </c>
      <c r="F51" s="41"/>
      <c r="G51" s="41">
        <v>7.1737936255456949E-2</v>
      </c>
      <c r="H51" s="41">
        <v>0.20537282783141914</v>
      </c>
    </row>
    <row r="52" spans="1:8" ht="12" hidden="1" customHeight="1" x14ac:dyDescent="0.25">
      <c r="A52" s="32">
        <v>57</v>
      </c>
      <c r="B52" s="29" t="s">
        <v>160</v>
      </c>
      <c r="C52" s="17" t="s">
        <v>74</v>
      </c>
      <c r="D52" s="41"/>
      <c r="E52" s="41">
        <v>56.668419999999998</v>
      </c>
      <c r="F52" s="41"/>
      <c r="G52" s="41">
        <v>0.17632481971147904</v>
      </c>
      <c r="H52" s="41">
        <v>0.20275182869941502</v>
      </c>
    </row>
    <row r="53" spans="1:8" ht="12" hidden="1" customHeight="1" x14ac:dyDescent="0.25">
      <c r="A53" s="32">
        <v>44</v>
      </c>
      <c r="B53" s="29" t="s">
        <v>161</v>
      </c>
      <c r="C53" s="17" t="s">
        <v>74</v>
      </c>
      <c r="D53" s="41"/>
      <c r="E53" s="41">
        <v>56.587830000000004</v>
      </c>
      <c r="F53" s="41"/>
      <c r="G53" s="41">
        <v>0.31100813954745771</v>
      </c>
      <c r="H53" s="41">
        <v>0.20246348874084757</v>
      </c>
    </row>
    <row r="54" spans="1:8" ht="12" hidden="1" customHeight="1" x14ac:dyDescent="0.25">
      <c r="A54" s="32">
        <v>59</v>
      </c>
      <c r="B54" s="29" t="s">
        <v>162</v>
      </c>
      <c r="C54" s="17" t="s">
        <v>74</v>
      </c>
      <c r="D54" s="41"/>
      <c r="E54" s="41">
        <v>55.707000000000001</v>
      </c>
      <c r="F54" s="41"/>
      <c r="G54" s="41">
        <v>0.16183144101384406</v>
      </c>
      <c r="H54" s="41">
        <v>0.19931199989973802</v>
      </c>
    </row>
    <row r="55" spans="1:8" ht="12" hidden="1" customHeight="1" x14ac:dyDescent="0.25">
      <c r="A55" s="32">
        <v>0</v>
      </c>
      <c r="B55" s="29" t="s">
        <v>198</v>
      </c>
      <c r="C55" s="17" t="s">
        <v>74</v>
      </c>
      <c r="D55" s="41"/>
      <c r="E55" s="41">
        <v>54.98706</v>
      </c>
      <c r="F55" s="41"/>
      <c r="G55" s="41">
        <v>0</v>
      </c>
      <c r="H55" s="41">
        <v>0.19673615339556769</v>
      </c>
    </row>
    <row r="56" spans="1:8" ht="12" hidden="1" customHeight="1" x14ac:dyDescent="0.25">
      <c r="A56" s="32">
        <v>64</v>
      </c>
      <c r="B56" s="29" t="s">
        <v>163</v>
      </c>
      <c r="C56" s="17" t="s">
        <v>74</v>
      </c>
      <c r="D56" s="41"/>
      <c r="E56" s="41">
        <v>51.493000000000002</v>
      </c>
      <c r="F56" s="41"/>
      <c r="G56" s="41">
        <v>0.14297531272975744</v>
      </c>
      <c r="H56" s="41">
        <v>0.18423488629502957</v>
      </c>
    </row>
    <row r="57" spans="1:8" ht="12" hidden="1" customHeight="1" x14ac:dyDescent="0.25">
      <c r="A57" s="32">
        <v>48</v>
      </c>
      <c r="B57" s="29" t="s">
        <v>199</v>
      </c>
      <c r="C57" s="17" t="s">
        <v>72</v>
      </c>
      <c r="D57" s="41"/>
      <c r="E57" s="41">
        <v>49.920259000000001</v>
      </c>
      <c r="F57" s="41"/>
      <c r="G57" s="41">
        <v>0.22991298239333205</v>
      </c>
      <c r="H57" s="41">
        <v>0.17860783486461121</v>
      </c>
    </row>
    <row r="58" spans="1:8" ht="12" hidden="1" customHeight="1" x14ac:dyDescent="0.25">
      <c r="A58" s="32">
        <v>21</v>
      </c>
      <c r="B58" s="29" t="s">
        <v>98</v>
      </c>
      <c r="C58" s="17" t="s">
        <v>72</v>
      </c>
      <c r="D58" s="41"/>
      <c r="E58" s="41">
        <v>45.124218999999997</v>
      </c>
      <c r="F58" s="41"/>
      <c r="G58" s="41">
        <v>1.4551160213967016</v>
      </c>
      <c r="H58" s="41">
        <v>0.1614482620281788</v>
      </c>
    </row>
    <row r="59" spans="1:8" ht="12" hidden="1" customHeight="1" x14ac:dyDescent="0.25">
      <c r="A59" s="33"/>
      <c r="B59" s="402" t="s">
        <v>29</v>
      </c>
      <c r="C59" s="42"/>
      <c r="D59" s="43"/>
      <c r="E59" s="43">
        <v>1309.8823609999997</v>
      </c>
      <c r="F59" s="43"/>
      <c r="G59" s="43">
        <v>30.245620894224889</v>
      </c>
      <c r="H59" s="43">
        <v>4.6865792989085859</v>
      </c>
    </row>
    <row r="60" spans="1:8" hidden="1" x14ac:dyDescent="0.15">
      <c r="A60" s="26" t="s">
        <v>78</v>
      </c>
      <c r="B60" s="350"/>
      <c r="C60" s="19"/>
      <c r="D60" s="19"/>
      <c r="E60" s="20"/>
      <c r="F60" s="20"/>
      <c r="G60" s="20"/>
      <c r="H60" s="20"/>
    </row>
    <row r="61" spans="1:8" hidden="1" x14ac:dyDescent="0.15">
      <c r="A61" s="27" t="s">
        <v>118</v>
      </c>
      <c r="C61" s="21"/>
      <c r="D61" s="21"/>
      <c r="E61" s="22"/>
      <c r="F61" s="22"/>
      <c r="G61" s="22"/>
      <c r="H61" s="23"/>
    </row>
    <row r="62" spans="1:8" ht="12.75" hidden="1" x14ac:dyDescent="0.25">
      <c r="A62" s="60"/>
      <c r="B62" s="221"/>
      <c r="C62" s="17"/>
      <c r="D62" s="3"/>
      <c r="E62" s="3"/>
      <c r="F62" s="3"/>
      <c r="G62" s="3"/>
      <c r="H62" s="3"/>
    </row>
    <row r="63" spans="1:8" hidden="1" x14ac:dyDescent="0.15"/>
    <row r="64" spans="1:8" ht="13.5" hidden="1" x14ac:dyDescent="0.15">
      <c r="A64" s="346" t="s">
        <v>282</v>
      </c>
      <c r="B64" s="403"/>
      <c r="C64" s="346"/>
      <c r="D64" s="346"/>
      <c r="E64" s="346"/>
      <c r="F64" s="346"/>
      <c r="G64" s="346"/>
      <c r="H64" s="346"/>
    </row>
    <row r="65" spans="1:10" hidden="1" x14ac:dyDescent="0.15">
      <c r="A65" s="26" t="s">
        <v>276</v>
      </c>
    </row>
    <row r="66" spans="1:10" ht="4.5" hidden="1" customHeight="1" x14ac:dyDescent="0.15"/>
    <row r="67" spans="1:10" ht="15.95" hidden="1" customHeight="1" x14ac:dyDescent="0.25">
      <c r="A67" s="226" t="s">
        <v>5</v>
      </c>
      <c r="B67" s="501" t="s">
        <v>119</v>
      </c>
      <c r="C67" s="503" t="s">
        <v>53</v>
      </c>
      <c r="D67" s="505" t="s">
        <v>6</v>
      </c>
      <c r="E67" s="505"/>
      <c r="F67" s="227"/>
      <c r="G67" s="228" t="s">
        <v>7</v>
      </c>
      <c r="H67" s="228"/>
    </row>
    <row r="68" spans="1:10" ht="15.95" hidden="1" customHeight="1" x14ac:dyDescent="0.15">
      <c r="A68" s="48">
        <v>2021</v>
      </c>
      <c r="B68" s="502"/>
      <c r="C68" s="504"/>
      <c r="D68" s="230">
        <v>2020</v>
      </c>
      <c r="E68" s="230">
        <v>2021</v>
      </c>
      <c r="F68" s="217"/>
      <c r="G68" s="230">
        <v>2020</v>
      </c>
      <c r="H68" s="230">
        <v>2021</v>
      </c>
    </row>
    <row r="69" spans="1:10" ht="3.95" hidden="1" customHeight="1" x14ac:dyDescent="0.15">
      <c r="A69" s="48"/>
      <c r="B69" s="404"/>
      <c r="C69" s="229"/>
      <c r="D69" s="230"/>
      <c r="E69" s="230"/>
      <c r="F69" s="231"/>
      <c r="G69" s="230"/>
      <c r="H69" s="230"/>
    </row>
    <row r="70" spans="1:10" ht="11.85" hidden="1" customHeight="1" x14ac:dyDescent="0.15">
      <c r="A70" s="60"/>
      <c r="B70" s="405" t="s">
        <v>0</v>
      </c>
      <c r="C70" s="222"/>
      <c r="D70" s="218">
        <v>32590.220445999999</v>
      </c>
      <c r="E70" s="219">
        <v>24018.043819999999</v>
      </c>
      <c r="F70" s="219"/>
      <c r="G70" s="219">
        <v>100</v>
      </c>
      <c r="H70" s="219">
        <v>100</v>
      </c>
    </row>
    <row r="71" spans="1:10" ht="11.85" hidden="1" customHeight="1" x14ac:dyDescent="0.15">
      <c r="A71" s="60"/>
      <c r="B71" s="405" t="s">
        <v>71</v>
      </c>
      <c r="C71" s="223"/>
      <c r="D71" s="219">
        <v>27276.698925000001</v>
      </c>
      <c r="E71" s="219">
        <v>22470.023400000009</v>
      </c>
      <c r="F71" s="219"/>
      <c r="G71" s="219">
        <v>83.695963242089206</v>
      </c>
      <c r="H71" s="219">
        <v>93.554760614138971</v>
      </c>
      <c r="I71" s="52"/>
      <c r="J71" s="52"/>
    </row>
    <row r="72" spans="1:10" ht="11.85" hidden="1" customHeight="1" x14ac:dyDescent="0.15">
      <c r="A72" s="49">
        <v>1</v>
      </c>
      <c r="B72" s="221" t="s">
        <v>93</v>
      </c>
      <c r="C72" s="224" t="s">
        <v>72</v>
      </c>
      <c r="D72" s="153">
        <v>15853.559482000001</v>
      </c>
      <c r="E72" s="153">
        <v>3732.2183100000002</v>
      </c>
      <c r="F72" s="153"/>
      <c r="G72" s="153">
        <v>48.645143435799639</v>
      </c>
      <c r="H72" s="153">
        <v>15.539226832837041</v>
      </c>
    </row>
    <row r="73" spans="1:10" ht="11.85" hidden="1" customHeight="1" x14ac:dyDescent="0.15">
      <c r="A73" s="49">
        <v>2</v>
      </c>
      <c r="B73" s="221" t="s">
        <v>236</v>
      </c>
      <c r="C73" s="224" t="s">
        <v>72</v>
      </c>
      <c r="D73" s="153">
        <v>509.10612099999997</v>
      </c>
      <c r="E73" s="153">
        <v>3035.04268</v>
      </c>
      <c r="F73" s="153"/>
      <c r="G73" s="153">
        <v>1.5621438395716214</v>
      </c>
      <c r="H73" s="153">
        <v>12.636510711470583</v>
      </c>
    </row>
    <row r="74" spans="1:10" ht="21.95" hidden="1" customHeight="1" x14ac:dyDescent="0.15">
      <c r="A74" s="235">
        <v>3</v>
      </c>
      <c r="B74" s="220" t="s">
        <v>210</v>
      </c>
      <c r="C74" s="224" t="s">
        <v>74</v>
      </c>
      <c r="D74" s="153">
        <v>1329.381482</v>
      </c>
      <c r="E74" s="153">
        <v>1875.1781899999999</v>
      </c>
      <c r="F74" s="153"/>
      <c r="G74" s="153">
        <v>4.0790809752352057</v>
      </c>
      <c r="H74" s="153">
        <v>7.8073726738666558</v>
      </c>
    </row>
    <row r="75" spans="1:10" ht="11.85" hidden="1" customHeight="1" x14ac:dyDescent="0.15">
      <c r="A75" s="49">
        <v>4</v>
      </c>
      <c r="B75" s="221" t="s">
        <v>237</v>
      </c>
      <c r="C75" s="224" t="s">
        <v>72</v>
      </c>
      <c r="D75" s="153">
        <v>0</v>
      </c>
      <c r="E75" s="153">
        <v>1209.8283200000001</v>
      </c>
      <c r="F75" s="153"/>
      <c r="G75" s="153">
        <v>0</v>
      </c>
      <c r="H75" s="153">
        <v>5.0371642631135787</v>
      </c>
    </row>
    <row r="76" spans="1:10" ht="11.85" hidden="1" customHeight="1" x14ac:dyDescent="0.15">
      <c r="A76" s="50">
        <v>5</v>
      </c>
      <c r="B76" s="221" t="s">
        <v>208</v>
      </c>
      <c r="C76" s="222" t="s">
        <v>74</v>
      </c>
      <c r="D76" s="153">
        <v>1205.2843600000001</v>
      </c>
      <c r="E76" s="153">
        <v>1177.25557</v>
      </c>
      <c r="F76" s="153"/>
      <c r="G76" s="153">
        <v>3.6983007279655644</v>
      </c>
      <c r="H76" s="153">
        <v>4.9015464324354765</v>
      </c>
    </row>
    <row r="77" spans="1:10" ht="11.85" hidden="1" customHeight="1" x14ac:dyDescent="0.15">
      <c r="A77" s="50">
        <v>6</v>
      </c>
      <c r="B77" s="221" t="s">
        <v>227</v>
      </c>
      <c r="C77" s="222" t="s">
        <v>74</v>
      </c>
      <c r="D77" s="153">
        <v>526.55306299999995</v>
      </c>
      <c r="E77" s="153">
        <v>1115.2701999999999</v>
      </c>
      <c r="F77" s="153"/>
      <c r="G77" s="153">
        <v>1.6156781261190492</v>
      </c>
      <c r="H77" s="153">
        <v>4.6434680874022964</v>
      </c>
    </row>
    <row r="78" spans="1:10" ht="11.85" hidden="1" customHeight="1" x14ac:dyDescent="0.15">
      <c r="A78" s="50">
        <v>7</v>
      </c>
      <c r="B78" s="221" t="s">
        <v>238</v>
      </c>
      <c r="C78" s="222" t="s">
        <v>72</v>
      </c>
      <c r="D78" s="153">
        <v>0</v>
      </c>
      <c r="E78" s="153">
        <v>875.03089</v>
      </c>
      <c r="F78" s="153"/>
      <c r="G78" s="153">
        <v>0</v>
      </c>
      <c r="H78" s="153">
        <v>3.6432229725193319</v>
      </c>
    </row>
    <row r="79" spans="1:10" ht="11.85" hidden="1" customHeight="1" x14ac:dyDescent="0.15">
      <c r="A79" s="50">
        <v>8</v>
      </c>
      <c r="B79" s="221" t="s">
        <v>228</v>
      </c>
      <c r="C79" s="222" t="s">
        <v>72</v>
      </c>
      <c r="D79" s="153">
        <v>448.39126199999998</v>
      </c>
      <c r="E79" s="153">
        <v>794.73756000000003</v>
      </c>
      <c r="F79" s="153"/>
      <c r="G79" s="153">
        <v>1.3758460540116839</v>
      </c>
      <c r="H79" s="153">
        <v>3.3089187693887712</v>
      </c>
    </row>
    <row r="80" spans="1:10" ht="11.85" hidden="1" customHeight="1" x14ac:dyDescent="0.15">
      <c r="A80" s="50">
        <v>9</v>
      </c>
      <c r="B80" s="221" t="s">
        <v>229</v>
      </c>
      <c r="C80" s="222" t="s">
        <v>72</v>
      </c>
      <c r="D80" s="153">
        <v>218.80232000000001</v>
      </c>
      <c r="E80" s="153">
        <v>707.91976999999997</v>
      </c>
      <c r="F80" s="153"/>
      <c r="G80" s="153">
        <v>0.67137416380027881</v>
      </c>
      <c r="H80" s="153">
        <v>2.9474497394767418</v>
      </c>
    </row>
    <row r="81" spans="1:8" ht="11.85" hidden="1" customHeight="1" x14ac:dyDescent="0.15">
      <c r="A81" s="50">
        <v>10</v>
      </c>
      <c r="B81" s="221" t="s">
        <v>211</v>
      </c>
      <c r="C81" s="222" t="s">
        <v>72</v>
      </c>
      <c r="D81" s="153">
        <v>640.99812399999996</v>
      </c>
      <c r="E81" s="153">
        <v>700.21808999999996</v>
      </c>
      <c r="F81" s="153"/>
      <c r="G81" s="153">
        <v>1.966841939784036</v>
      </c>
      <c r="H81" s="153">
        <v>2.9153835143598288</v>
      </c>
    </row>
    <row r="82" spans="1:8" ht="11.85" hidden="1" customHeight="1" x14ac:dyDescent="0.15">
      <c r="A82" s="50">
        <v>11</v>
      </c>
      <c r="B82" s="221" t="s">
        <v>73</v>
      </c>
      <c r="C82" s="222" t="s">
        <v>74</v>
      </c>
      <c r="D82" s="153">
        <v>771.94974000000002</v>
      </c>
      <c r="E82" s="153">
        <v>567.21231</v>
      </c>
      <c r="F82" s="153"/>
      <c r="G82" s="153">
        <v>2.368654551690049</v>
      </c>
      <c r="H82" s="153">
        <v>2.3616091062656732</v>
      </c>
    </row>
    <row r="83" spans="1:8" ht="11.85" hidden="1" customHeight="1" x14ac:dyDescent="0.15">
      <c r="A83" s="50">
        <v>12</v>
      </c>
      <c r="B83" s="221" t="s">
        <v>226</v>
      </c>
      <c r="C83" s="222" t="s">
        <v>74</v>
      </c>
      <c r="D83" s="153">
        <v>1129.69505</v>
      </c>
      <c r="E83" s="153">
        <v>567.20799999999997</v>
      </c>
      <c r="F83" s="153"/>
      <c r="G83" s="153">
        <v>3.4663621004707088</v>
      </c>
      <c r="H83" s="153">
        <v>2.3615911614237355</v>
      </c>
    </row>
    <row r="84" spans="1:8" ht="11.85" hidden="1" customHeight="1" x14ac:dyDescent="0.15">
      <c r="A84" s="50">
        <v>13</v>
      </c>
      <c r="B84" s="221" t="s">
        <v>239</v>
      </c>
      <c r="C84" s="222" t="s">
        <v>74</v>
      </c>
      <c r="D84" s="153">
        <v>0</v>
      </c>
      <c r="E84" s="153">
        <v>524.6</v>
      </c>
      <c r="F84" s="153"/>
      <c r="G84" s="153">
        <v>0</v>
      </c>
      <c r="H84" s="153">
        <v>2.1841912019627574</v>
      </c>
    </row>
    <row r="85" spans="1:8" ht="11.85" hidden="1" customHeight="1" x14ac:dyDescent="0.15">
      <c r="A85" s="50">
        <v>14</v>
      </c>
      <c r="B85" s="221" t="s">
        <v>221</v>
      </c>
      <c r="C85" s="222" t="s">
        <v>74</v>
      </c>
      <c r="D85" s="153">
        <v>161.05876000000001</v>
      </c>
      <c r="E85" s="153">
        <v>490.82799999999997</v>
      </c>
      <c r="F85" s="153"/>
      <c r="G85" s="153">
        <v>0.49419352737077837</v>
      </c>
      <c r="H85" s="153">
        <v>2.0435802502420439</v>
      </c>
    </row>
    <row r="86" spans="1:8" ht="11.85" hidden="1" customHeight="1" x14ac:dyDescent="0.15">
      <c r="A86" s="50">
        <v>15</v>
      </c>
      <c r="B86" s="221" t="s">
        <v>209</v>
      </c>
      <c r="C86" s="222" t="s">
        <v>74</v>
      </c>
      <c r="D86" s="153">
        <v>733.461545</v>
      </c>
      <c r="E86" s="153">
        <v>389.92392000000001</v>
      </c>
      <c r="F86" s="153"/>
      <c r="G86" s="153">
        <v>2.2505571762403411</v>
      </c>
      <c r="H86" s="153">
        <v>1.6234624389989138</v>
      </c>
    </row>
    <row r="87" spans="1:8" ht="11.85" hidden="1" customHeight="1" x14ac:dyDescent="0.15">
      <c r="A87" s="50">
        <v>16</v>
      </c>
      <c r="B87" s="221" t="s">
        <v>130</v>
      </c>
      <c r="C87" s="222" t="s">
        <v>74</v>
      </c>
      <c r="D87" s="153">
        <v>89.849000000000004</v>
      </c>
      <c r="E87" s="153">
        <v>306.05334000000005</v>
      </c>
      <c r="F87" s="153"/>
      <c r="G87" s="153">
        <v>0.27569313361618497</v>
      </c>
      <c r="H87" s="153">
        <v>1.274264225236974</v>
      </c>
    </row>
    <row r="88" spans="1:8" ht="11.85" hidden="1" customHeight="1" x14ac:dyDescent="0.15">
      <c r="A88" s="50">
        <v>17</v>
      </c>
      <c r="B88" s="221" t="s">
        <v>220</v>
      </c>
      <c r="C88" s="222" t="s">
        <v>74</v>
      </c>
      <c r="D88" s="153">
        <v>518.00522000000001</v>
      </c>
      <c r="E88" s="153">
        <v>273.01537999999999</v>
      </c>
      <c r="F88" s="153"/>
      <c r="G88" s="153">
        <v>1.5894498807036392</v>
      </c>
      <c r="H88" s="153">
        <v>1.1367094757844431</v>
      </c>
    </row>
    <row r="89" spans="1:8" ht="11.85" hidden="1" customHeight="1" x14ac:dyDescent="0.15">
      <c r="A89" s="50">
        <v>18</v>
      </c>
      <c r="B89" s="221" t="s">
        <v>240</v>
      </c>
      <c r="C89" s="222" t="s">
        <v>74</v>
      </c>
      <c r="D89" s="153">
        <v>0</v>
      </c>
      <c r="E89" s="153">
        <v>264.16000000000003</v>
      </c>
      <c r="F89" s="153"/>
      <c r="G89" s="153">
        <v>0</v>
      </c>
      <c r="H89" s="153">
        <v>1.0998397787085057</v>
      </c>
    </row>
    <row r="90" spans="1:8" ht="11.85" hidden="1" customHeight="1" x14ac:dyDescent="0.15">
      <c r="A90" s="50">
        <v>19</v>
      </c>
      <c r="B90" s="221" t="s">
        <v>241</v>
      </c>
      <c r="C90" s="222" t="s">
        <v>74</v>
      </c>
      <c r="D90" s="153">
        <v>0</v>
      </c>
      <c r="E90" s="153">
        <v>263.38499999999999</v>
      </c>
      <c r="F90" s="153"/>
      <c r="G90" s="153">
        <v>0</v>
      </c>
      <c r="H90" s="153">
        <v>1.0966130379888692</v>
      </c>
    </row>
    <row r="91" spans="1:8" ht="11.85" hidden="1" customHeight="1" x14ac:dyDescent="0.15">
      <c r="A91" s="50">
        <v>20</v>
      </c>
      <c r="B91" s="221" t="s">
        <v>96</v>
      </c>
      <c r="C91" s="222" t="s">
        <v>74</v>
      </c>
      <c r="D91" s="153">
        <v>259.41000000000003</v>
      </c>
      <c r="E91" s="153">
        <v>253.822</v>
      </c>
      <c r="F91" s="153"/>
      <c r="G91" s="153">
        <v>0.79597497792267635</v>
      </c>
      <c r="H91" s="153">
        <v>1.0567971392767652</v>
      </c>
    </row>
    <row r="92" spans="1:8" ht="11.85" hidden="1" customHeight="1" x14ac:dyDescent="0.15">
      <c r="A92" s="50">
        <v>21</v>
      </c>
      <c r="B92" s="221" t="s">
        <v>195</v>
      </c>
      <c r="C92" s="222" t="s">
        <v>74</v>
      </c>
      <c r="D92" s="153">
        <v>188.61699999999999</v>
      </c>
      <c r="E92" s="153">
        <v>250.12899999999999</v>
      </c>
      <c r="F92" s="153"/>
      <c r="G92" s="153">
        <v>0.57875337269512128</v>
      </c>
      <c r="H92" s="153">
        <v>1.0414211993056472</v>
      </c>
    </row>
    <row r="93" spans="1:8" ht="11.85" hidden="1" customHeight="1" x14ac:dyDescent="0.15">
      <c r="A93" s="50">
        <v>22</v>
      </c>
      <c r="B93" s="221" t="s">
        <v>242</v>
      </c>
      <c r="C93" s="222" t="s">
        <v>74</v>
      </c>
      <c r="D93" s="153">
        <v>0</v>
      </c>
      <c r="E93" s="153">
        <v>200.62109000000001</v>
      </c>
      <c r="F93" s="153"/>
      <c r="G93" s="153">
        <v>0</v>
      </c>
      <c r="H93" s="153">
        <v>0.83529321331715312</v>
      </c>
    </row>
    <row r="94" spans="1:8" ht="11.85" hidden="1" customHeight="1" x14ac:dyDescent="0.15">
      <c r="A94" s="50">
        <v>23</v>
      </c>
      <c r="B94" s="221" t="s">
        <v>231</v>
      </c>
      <c r="C94" s="222" t="s">
        <v>74</v>
      </c>
      <c r="D94" s="153">
        <v>123.32391699999999</v>
      </c>
      <c r="E94" s="153">
        <v>191.54426000000001</v>
      </c>
      <c r="F94" s="153"/>
      <c r="G94" s="153">
        <v>0.37840774107171254</v>
      </c>
      <c r="H94" s="153">
        <v>0.79750150110268181</v>
      </c>
    </row>
    <row r="95" spans="1:8" ht="11.85" hidden="1" customHeight="1" x14ac:dyDescent="0.15">
      <c r="A95" s="50">
        <v>24</v>
      </c>
      <c r="B95" s="221" t="s">
        <v>206</v>
      </c>
      <c r="C95" s="222" t="s">
        <v>74</v>
      </c>
      <c r="D95" s="153">
        <v>537.49163299999998</v>
      </c>
      <c r="E95" s="153">
        <v>184.76338000000001</v>
      </c>
      <c r="F95" s="153"/>
      <c r="G95" s="153">
        <v>1.6492420905547132</v>
      </c>
      <c r="H95" s="153">
        <v>0.76926906031433806</v>
      </c>
    </row>
    <row r="96" spans="1:8" ht="11.85" hidden="1" customHeight="1" x14ac:dyDescent="0.15">
      <c r="A96" s="50">
        <v>25</v>
      </c>
      <c r="B96" s="221" t="s">
        <v>207</v>
      </c>
      <c r="C96" s="222" t="s">
        <v>74</v>
      </c>
      <c r="D96" s="153">
        <v>400.302212</v>
      </c>
      <c r="E96" s="153">
        <v>182.88045000000002</v>
      </c>
      <c r="F96" s="153"/>
      <c r="G96" s="153">
        <v>1.2282893657110308</v>
      </c>
      <c r="H96" s="153">
        <v>0.76142941269727415</v>
      </c>
    </row>
    <row r="97" spans="1:8" ht="11.85" hidden="1" customHeight="1" x14ac:dyDescent="0.15">
      <c r="A97" s="50">
        <v>26</v>
      </c>
      <c r="B97" s="221" t="s">
        <v>122</v>
      </c>
      <c r="C97" s="222" t="s">
        <v>74</v>
      </c>
      <c r="D97" s="153">
        <v>0</v>
      </c>
      <c r="E97" s="153">
        <v>168.25360000000001</v>
      </c>
      <c r="F97" s="153"/>
      <c r="G97" s="153">
        <v>0</v>
      </c>
      <c r="H97" s="153">
        <v>0.70052999012306716</v>
      </c>
    </row>
    <row r="98" spans="1:8" ht="11.85" hidden="1" customHeight="1" x14ac:dyDescent="0.15">
      <c r="A98" s="50">
        <v>27</v>
      </c>
      <c r="B98" s="221" t="s">
        <v>243</v>
      </c>
      <c r="C98" s="222" t="s">
        <v>74</v>
      </c>
      <c r="D98" s="153">
        <v>0</v>
      </c>
      <c r="E98" s="153">
        <v>150.67553000000001</v>
      </c>
      <c r="F98" s="153"/>
      <c r="G98" s="153">
        <v>0</v>
      </c>
      <c r="H98" s="153">
        <v>0.62734305561775749</v>
      </c>
    </row>
    <row r="99" spans="1:8" ht="11.85" hidden="1" customHeight="1" x14ac:dyDescent="0.15">
      <c r="A99" s="50">
        <v>28</v>
      </c>
      <c r="B99" s="221" t="s">
        <v>121</v>
      </c>
      <c r="C99" s="222" t="s">
        <v>72</v>
      </c>
      <c r="D99" s="153">
        <v>276.644023</v>
      </c>
      <c r="E99" s="153">
        <v>143.50848000000002</v>
      </c>
      <c r="F99" s="153"/>
      <c r="G99" s="153">
        <v>0.84885594271564457</v>
      </c>
      <c r="H99" s="153">
        <v>0.59750278197302398</v>
      </c>
    </row>
    <row r="100" spans="1:8" ht="11.85" hidden="1" customHeight="1" x14ac:dyDescent="0.15">
      <c r="A100" s="50">
        <v>29</v>
      </c>
      <c r="B100" s="221" t="s">
        <v>244</v>
      </c>
      <c r="C100" s="222" t="s">
        <v>74</v>
      </c>
      <c r="D100" s="153">
        <v>0</v>
      </c>
      <c r="E100" s="153">
        <v>142.32485999999997</v>
      </c>
      <c r="F100" s="153"/>
      <c r="G100" s="153">
        <v>0</v>
      </c>
      <c r="H100" s="153">
        <v>0.592574737004539</v>
      </c>
    </row>
    <row r="101" spans="1:8" ht="11.85" hidden="1" customHeight="1" x14ac:dyDescent="0.15">
      <c r="A101" s="50">
        <v>30</v>
      </c>
      <c r="B101" s="221" t="s">
        <v>142</v>
      </c>
      <c r="C101" s="222" t="s">
        <v>74</v>
      </c>
      <c r="D101" s="153">
        <v>548.37199999999996</v>
      </c>
      <c r="E101" s="153">
        <v>140.14250000000001</v>
      </c>
      <c r="F101" s="153"/>
      <c r="G101" s="153">
        <v>1.6826274646058892</v>
      </c>
      <c r="H101" s="153">
        <v>0.58348840167950011</v>
      </c>
    </row>
    <row r="102" spans="1:8" ht="11.85" hidden="1" customHeight="1" x14ac:dyDescent="0.15">
      <c r="A102" s="50">
        <v>31</v>
      </c>
      <c r="B102" s="221" t="s">
        <v>245</v>
      </c>
      <c r="C102" s="222" t="s">
        <v>74</v>
      </c>
      <c r="D102" s="153">
        <v>0</v>
      </c>
      <c r="E102" s="153">
        <v>134.61133999999998</v>
      </c>
      <c r="F102" s="153"/>
      <c r="G102" s="153">
        <v>0</v>
      </c>
      <c r="H102" s="153">
        <v>0.5604592156165028</v>
      </c>
    </row>
    <row r="103" spans="1:8" ht="11.85" hidden="1" customHeight="1" x14ac:dyDescent="0.15">
      <c r="A103" s="50">
        <v>32</v>
      </c>
      <c r="B103" s="221" t="s">
        <v>207</v>
      </c>
      <c r="C103" s="222" t="s">
        <v>72</v>
      </c>
      <c r="D103" s="153">
        <v>0</v>
      </c>
      <c r="E103" s="153">
        <v>125.60727</v>
      </c>
      <c r="F103" s="153"/>
      <c r="G103" s="153">
        <v>0</v>
      </c>
      <c r="H103" s="153">
        <v>0.52297044231140033</v>
      </c>
    </row>
    <row r="104" spans="1:8" ht="11.85" hidden="1" customHeight="1" x14ac:dyDescent="0.15">
      <c r="A104" s="50">
        <v>33</v>
      </c>
      <c r="B104" s="221" t="s">
        <v>246</v>
      </c>
      <c r="C104" s="222" t="s">
        <v>72</v>
      </c>
      <c r="D104" s="153">
        <v>0</v>
      </c>
      <c r="E104" s="153">
        <v>114.25939</v>
      </c>
      <c r="F104" s="153"/>
      <c r="G104" s="153">
        <v>0</v>
      </c>
      <c r="H104" s="153">
        <v>0.4757231307274713</v>
      </c>
    </row>
    <row r="105" spans="1:8" ht="11.85" hidden="1" customHeight="1" x14ac:dyDescent="0.15">
      <c r="A105" s="50">
        <v>34</v>
      </c>
      <c r="B105" s="221" t="s">
        <v>247</v>
      </c>
      <c r="C105" s="222" t="s">
        <v>74</v>
      </c>
      <c r="D105" s="153">
        <v>0</v>
      </c>
      <c r="E105" s="153">
        <v>114.24</v>
      </c>
      <c r="F105" s="153"/>
      <c r="G105" s="153">
        <v>0</v>
      </c>
      <c r="H105" s="153">
        <v>0.47564239975643419</v>
      </c>
    </row>
    <row r="106" spans="1:8" ht="11.85" hidden="1" customHeight="1" x14ac:dyDescent="0.15">
      <c r="A106" s="50">
        <v>35</v>
      </c>
      <c r="B106" s="221" t="s">
        <v>248</v>
      </c>
      <c r="C106" s="222" t="s">
        <v>74</v>
      </c>
      <c r="D106" s="153">
        <v>0</v>
      </c>
      <c r="E106" s="153">
        <v>104.64338000000001</v>
      </c>
      <c r="F106" s="153"/>
      <c r="G106" s="153">
        <v>0</v>
      </c>
      <c r="H106" s="153">
        <v>0.4356865229501441</v>
      </c>
    </row>
    <row r="107" spans="1:8" ht="11.85" hidden="1" customHeight="1" x14ac:dyDescent="0.15">
      <c r="A107" s="50">
        <v>36</v>
      </c>
      <c r="B107" s="221" t="s">
        <v>212</v>
      </c>
      <c r="C107" s="222" t="s">
        <v>74</v>
      </c>
      <c r="D107" s="153">
        <v>0</v>
      </c>
      <c r="E107" s="153">
        <v>102.03027</v>
      </c>
      <c r="F107" s="153"/>
      <c r="G107" s="153">
        <v>0</v>
      </c>
      <c r="H107" s="153">
        <v>0.42480674431544924</v>
      </c>
    </row>
    <row r="108" spans="1:8" ht="11.85" hidden="1" customHeight="1" x14ac:dyDescent="0.15">
      <c r="A108" s="50">
        <v>37</v>
      </c>
      <c r="B108" s="221" t="s">
        <v>249</v>
      </c>
      <c r="C108" s="222" t="s">
        <v>74</v>
      </c>
      <c r="D108" s="153">
        <v>0</v>
      </c>
      <c r="E108" s="153">
        <v>93.1</v>
      </c>
      <c r="F108" s="153"/>
      <c r="G108" s="153">
        <v>0</v>
      </c>
      <c r="H108" s="153">
        <v>0.38762523999758425</v>
      </c>
    </row>
    <row r="109" spans="1:8" ht="11.85" hidden="1" customHeight="1" x14ac:dyDescent="0.15">
      <c r="A109" s="50">
        <v>38</v>
      </c>
      <c r="B109" s="221" t="s">
        <v>89</v>
      </c>
      <c r="C109" s="222" t="s">
        <v>74</v>
      </c>
      <c r="D109" s="153">
        <v>47.36551</v>
      </c>
      <c r="E109" s="153">
        <v>79.677520000000001</v>
      </c>
      <c r="F109" s="153"/>
      <c r="G109" s="153">
        <v>0.14533657444410894</v>
      </c>
      <c r="H109" s="153">
        <v>0.33174025577242022</v>
      </c>
    </row>
    <row r="110" spans="1:8" ht="11.85" hidden="1" customHeight="1" x14ac:dyDescent="0.15">
      <c r="A110" s="50">
        <v>39</v>
      </c>
      <c r="B110" s="221" t="s">
        <v>250</v>
      </c>
      <c r="C110" s="222" t="s">
        <v>74</v>
      </c>
      <c r="D110" s="153">
        <v>0</v>
      </c>
      <c r="E110" s="153">
        <v>79.573279999999997</v>
      </c>
      <c r="F110" s="153"/>
      <c r="G110" s="153">
        <v>0</v>
      </c>
      <c r="H110" s="153">
        <v>0.3313062487367881</v>
      </c>
    </row>
    <row r="111" spans="1:8" ht="11.85" hidden="1" customHeight="1" x14ac:dyDescent="0.15">
      <c r="A111" s="50">
        <v>40</v>
      </c>
      <c r="B111" s="221" t="s">
        <v>251</v>
      </c>
      <c r="C111" s="222" t="s">
        <v>74</v>
      </c>
      <c r="D111" s="153">
        <v>0</v>
      </c>
      <c r="E111" s="153">
        <v>75.800339999999991</v>
      </c>
      <c r="F111" s="153"/>
      <c r="G111" s="153">
        <v>0</v>
      </c>
      <c r="H111" s="153">
        <v>0.31559747566486018</v>
      </c>
    </row>
    <row r="112" spans="1:8" ht="11.85" hidden="1" customHeight="1" x14ac:dyDescent="0.15">
      <c r="A112" s="50">
        <v>41</v>
      </c>
      <c r="B112" s="221" t="s">
        <v>161</v>
      </c>
      <c r="C112" s="222" t="s">
        <v>74</v>
      </c>
      <c r="D112" s="153">
        <v>114.58697199999999</v>
      </c>
      <c r="E112" s="153">
        <v>72.875309999999999</v>
      </c>
      <c r="F112" s="153"/>
      <c r="G112" s="153">
        <v>0.35159925410711346</v>
      </c>
      <c r="H112" s="153">
        <v>0.30341900675239908</v>
      </c>
    </row>
    <row r="113" spans="1:8" ht="11.85" hidden="1" customHeight="1" x14ac:dyDescent="0.15">
      <c r="A113" s="50">
        <v>42</v>
      </c>
      <c r="B113" s="221" t="s">
        <v>252</v>
      </c>
      <c r="C113" s="222" t="s">
        <v>72</v>
      </c>
      <c r="D113" s="153">
        <v>0</v>
      </c>
      <c r="E113" s="153">
        <v>68.5</v>
      </c>
      <c r="F113" s="153"/>
      <c r="G113" s="153">
        <v>0</v>
      </c>
      <c r="H113" s="153">
        <v>0.28520224425171348</v>
      </c>
    </row>
    <row r="114" spans="1:8" ht="11.85" hidden="1" customHeight="1" x14ac:dyDescent="0.15">
      <c r="A114" s="50">
        <v>43</v>
      </c>
      <c r="B114" s="221" t="s">
        <v>230</v>
      </c>
      <c r="C114" s="222" t="s">
        <v>74</v>
      </c>
      <c r="D114" s="153">
        <v>287.87157900000005</v>
      </c>
      <c r="E114" s="153">
        <v>57.51</v>
      </c>
      <c r="F114" s="153"/>
      <c r="G114" s="153">
        <v>0.88330663327971548</v>
      </c>
      <c r="H114" s="153">
        <v>0.23944497907906628</v>
      </c>
    </row>
    <row r="115" spans="1:8" ht="11.85" hidden="1" customHeight="1" x14ac:dyDescent="0.15">
      <c r="A115" s="50">
        <v>44</v>
      </c>
      <c r="B115" s="221" t="s">
        <v>253</v>
      </c>
      <c r="C115" s="222" t="s">
        <v>74</v>
      </c>
      <c r="D115" s="153">
        <v>0</v>
      </c>
      <c r="E115" s="153">
        <v>55.704999999999998</v>
      </c>
      <c r="F115" s="153"/>
      <c r="G115" s="153">
        <v>0</v>
      </c>
      <c r="H115" s="153">
        <v>0.23192979585462334</v>
      </c>
    </row>
    <row r="116" spans="1:8" ht="11.85" hidden="1" customHeight="1" x14ac:dyDescent="0.15">
      <c r="A116" s="50">
        <v>45</v>
      </c>
      <c r="B116" s="221" t="s">
        <v>254</v>
      </c>
      <c r="C116" s="222" t="s">
        <v>74</v>
      </c>
      <c r="D116" s="153">
        <v>0</v>
      </c>
      <c r="E116" s="153">
        <v>55.07761</v>
      </c>
      <c r="F116" s="153"/>
      <c r="G116" s="153">
        <v>0</v>
      </c>
      <c r="H116" s="153">
        <v>0.2293176347448265</v>
      </c>
    </row>
    <row r="117" spans="1:8" ht="11.85" hidden="1" customHeight="1" x14ac:dyDescent="0.15">
      <c r="A117" s="50">
        <v>46</v>
      </c>
      <c r="B117" s="221" t="s">
        <v>255</v>
      </c>
      <c r="C117" s="222" t="s">
        <v>74</v>
      </c>
      <c r="D117" s="153">
        <v>0</v>
      </c>
      <c r="E117" s="153">
        <v>53.729900000000001</v>
      </c>
      <c r="F117" s="153"/>
      <c r="G117" s="153">
        <v>0</v>
      </c>
      <c r="H117" s="153">
        <v>0.22370639508642542</v>
      </c>
    </row>
    <row r="118" spans="1:8" ht="11.85" hidden="1" customHeight="1" x14ac:dyDescent="0.15">
      <c r="A118" s="50">
        <v>47</v>
      </c>
      <c r="B118" s="221" t="s">
        <v>256</v>
      </c>
      <c r="C118" s="222" t="s">
        <v>74</v>
      </c>
      <c r="D118" s="153">
        <v>0</v>
      </c>
      <c r="E118" s="153">
        <v>52.437040000000003</v>
      </c>
      <c r="F118" s="153"/>
      <c r="G118" s="153">
        <v>0</v>
      </c>
      <c r="H118" s="153">
        <v>0.21832352540024627</v>
      </c>
    </row>
    <row r="119" spans="1:8" ht="11.85" hidden="1" customHeight="1" x14ac:dyDescent="0.15">
      <c r="A119" s="50">
        <v>48</v>
      </c>
      <c r="B119" s="221" t="s">
        <v>233</v>
      </c>
      <c r="C119" s="222" t="s">
        <v>74</v>
      </c>
      <c r="D119" s="153">
        <v>65.436720000000008</v>
      </c>
      <c r="E119" s="153">
        <v>51.492830000000005</v>
      </c>
      <c r="F119" s="153"/>
      <c r="G119" s="153">
        <v>0.20078636813281042</v>
      </c>
      <c r="H119" s="153">
        <v>0.2143922726842622</v>
      </c>
    </row>
    <row r="120" spans="1:8" ht="11.85" hidden="1" customHeight="1" x14ac:dyDescent="0.15">
      <c r="A120" s="50">
        <v>49</v>
      </c>
      <c r="B120" s="221" t="s">
        <v>232</v>
      </c>
      <c r="C120" s="222" t="s">
        <v>74</v>
      </c>
      <c r="D120" s="153">
        <v>82.587229999999991</v>
      </c>
      <c r="E120" s="153">
        <v>50.947000000000003</v>
      </c>
      <c r="F120" s="153"/>
      <c r="G120" s="153">
        <v>0.25341108120714306</v>
      </c>
      <c r="H120" s="153">
        <v>0.21211968960426347</v>
      </c>
    </row>
    <row r="121" spans="1:8" ht="11.85" hidden="1" customHeight="1" x14ac:dyDescent="0.15">
      <c r="A121" s="50">
        <v>50</v>
      </c>
      <c r="B121" s="221" t="s">
        <v>98</v>
      </c>
      <c r="C121" s="222" t="s">
        <v>74</v>
      </c>
      <c r="D121" s="153">
        <v>208.59460000000001</v>
      </c>
      <c r="E121" s="153">
        <v>50.455239999999996</v>
      </c>
      <c r="F121" s="153"/>
      <c r="G121" s="153">
        <v>0.64005274326274808</v>
      </c>
      <c r="H121" s="153">
        <v>0.21007222893808503</v>
      </c>
    </row>
    <row r="122" spans="1:8" ht="11.85" hidden="1" customHeight="1" x14ac:dyDescent="0.15">
      <c r="A122" s="50"/>
      <c r="B122" s="405" t="s">
        <v>219</v>
      </c>
      <c r="C122" s="225"/>
      <c r="D122" s="218">
        <v>5313.5215210000006</v>
      </c>
      <c r="E122" s="218">
        <v>1548.0204199999998</v>
      </c>
      <c r="F122" s="218"/>
      <c r="G122" s="218">
        <v>16.304036757910797</v>
      </c>
      <c r="H122" s="218">
        <v>6.4452393858610222</v>
      </c>
    </row>
    <row r="123" spans="1:8" ht="3.95" hidden="1" customHeight="1" x14ac:dyDescent="0.25">
      <c r="A123" s="41"/>
      <c r="B123" s="405"/>
      <c r="C123" s="225"/>
      <c r="D123" s="218"/>
      <c r="E123" s="218"/>
      <c r="F123" s="218"/>
      <c r="G123" s="337"/>
      <c r="H123" s="337"/>
    </row>
    <row r="124" spans="1:8" s="77" customFormat="1" ht="11.1" hidden="1" customHeight="1" x14ac:dyDescent="0.2">
      <c r="A124" s="232"/>
      <c r="B124" s="406"/>
      <c r="C124" s="233"/>
      <c r="D124" s="234"/>
      <c r="E124" s="234"/>
      <c r="F124" s="234"/>
      <c r="G124" s="218"/>
      <c r="H124" s="345" t="s">
        <v>117</v>
      </c>
    </row>
    <row r="125" spans="1:8" s="77" customFormat="1" ht="11.1" hidden="1" customHeight="1" x14ac:dyDescent="0.2">
      <c r="A125" s="26"/>
      <c r="B125" s="399"/>
      <c r="C125" s="215"/>
      <c r="D125" s="215"/>
      <c r="E125" s="151"/>
      <c r="F125" s="151"/>
    </row>
    <row r="126" spans="1:8" s="77" customFormat="1" ht="11.1" hidden="1" customHeight="1" x14ac:dyDescent="0.2">
      <c r="A126" s="491"/>
      <c r="B126" s="491"/>
      <c r="C126" s="491"/>
      <c r="D126" s="491"/>
      <c r="E126" s="491"/>
      <c r="F126" s="491"/>
    </row>
    <row r="127" spans="1:8" hidden="1" x14ac:dyDescent="0.15"/>
    <row r="128" spans="1:8" ht="16.5" customHeight="1" x14ac:dyDescent="0.2">
      <c r="A128" s="510" t="s">
        <v>354</v>
      </c>
      <c r="B128" s="510"/>
      <c r="C128" s="510"/>
      <c r="D128" s="510"/>
      <c r="E128" s="294"/>
      <c r="F128" s="294"/>
      <c r="G128" s="292"/>
      <c r="H128" s="292"/>
    </row>
    <row r="129" spans="1:8" ht="10.5" customHeight="1" x14ac:dyDescent="0.25">
      <c r="A129" s="297" t="s">
        <v>351</v>
      </c>
      <c r="B129" s="407"/>
      <c r="C129" s="296"/>
      <c r="D129" s="295"/>
      <c r="E129" s="296"/>
      <c r="F129" s="295"/>
      <c r="G129" s="296"/>
      <c r="H129" s="283"/>
    </row>
    <row r="130" spans="1:8" ht="5.0999999999999996" customHeight="1" x14ac:dyDescent="0.25">
      <c r="A130" s="297"/>
      <c r="B130" s="407"/>
      <c r="C130" s="296"/>
      <c r="D130" s="295"/>
      <c r="E130" s="296"/>
      <c r="F130" s="295"/>
      <c r="G130" s="296"/>
      <c r="H130" s="283"/>
    </row>
    <row r="131" spans="1:8" ht="12.75" x14ac:dyDescent="0.25">
      <c r="A131" s="430" t="s">
        <v>5</v>
      </c>
      <c r="B131" s="508" t="s">
        <v>119</v>
      </c>
      <c r="C131" s="506" t="s">
        <v>53</v>
      </c>
      <c r="D131" s="444" t="s">
        <v>6</v>
      </c>
      <c r="E131" s="444"/>
      <c r="F131" s="441"/>
      <c r="G131" s="444" t="s">
        <v>7</v>
      </c>
      <c r="H131" s="444"/>
    </row>
    <row r="132" spans="1:8" ht="12.75" x14ac:dyDescent="0.15">
      <c r="A132" s="431">
        <v>2022</v>
      </c>
      <c r="B132" s="509"/>
      <c r="C132" s="507"/>
      <c r="D132" s="442">
        <v>2021</v>
      </c>
      <c r="E132" s="442">
        <v>2022</v>
      </c>
      <c r="F132" s="443"/>
      <c r="G132" s="442">
        <v>2021</v>
      </c>
      <c r="H132" s="442">
        <v>2022</v>
      </c>
    </row>
    <row r="133" spans="1:8" ht="5.0999999999999996" customHeight="1" x14ac:dyDescent="0.15">
      <c r="A133" s="431"/>
      <c r="B133" s="432"/>
      <c r="C133" s="425"/>
      <c r="D133" s="426"/>
      <c r="E133" s="426"/>
      <c r="F133" s="427"/>
      <c r="G133" s="426"/>
      <c r="H133" s="426"/>
    </row>
    <row r="134" spans="1:8" ht="12.75" x14ac:dyDescent="0.25">
      <c r="A134" s="298"/>
      <c r="B134" s="433" t="s">
        <v>0</v>
      </c>
      <c r="C134" s="338"/>
      <c r="D134" s="299">
        <v>32847.507937000002</v>
      </c>
      <c r="E134" s="299">
        <v>22827.520215999997</v>
      </c>
      <c r="F134" s="299"/>
      <c r="G134" s="300">
        <v>100</v>
      </c>
      <c r="H134" s="300">
        <v>100.00000000000001</v>
      </c>
    </row>
    <row r="135" spans="1:8" ht="12.75" x14ac:dyDescent="0.25">
      <c r="A135" s="298"/>
      <c r="B135" s="433" t="s">
        <v>71</v>
      </c>
      <c r="C135" s="338"/>
      <c r="D135" s="299">
        <v>23254.304543999999</v>
      </c>
      <c r="E135" s="299">
        <v>21613.663573999998</v>
      </c>
      <c r="F135" s="299"/>
      <c r="G135" s="300">
        <v>70.794729964296465</v>
      </c>
      <c r="H135" s="300">
        <v>94.682485743023477</v>
      </c>
    </row>
    <row r="136" spans="1:8" ht="12.75" x14ac:dyDescent="0.25">
      <c r="A136" s="423">
        <v>1</v>
      </c>
      <c r="B136" s="434" t="s">
        <v>93</v>
      </c>
      <c r="C136" s="339" t="s">
        <v>72</v>
      </c>
      <c r="D136" s="301">
        <v>10095.668116000001</v>
      </c>
      <c r="E136" s="301">
        <v>7964.3781440000002</v>
      </c>
      <c r="F136" s="302"/>
      <c r="G136" s="303">
        <v>30.734959057968791</v>
      </c>
      <c r="H136" s="304">
        <v>34.88937067468985</v>
      </c>
    </row>
    <row r="137" spans="1:8" ht="24" customHeight="1" x14ac:dyDescent="0.15">
      <c r="A137" s="435">
        <v>2</v>
      </c>
      <c r="B137" s="436" t="s">
        <v>210</v>
      </c>
      <c r="C137" s="340" t="s">
        <v>74</v>
      </c>
      <c r="D137" s="311">
        <v>1875.1781880000001</v>
      </c>
      <c r="E137" s="311">
        <v>2858.784048</v>
      </c>
      <c r="F137" s="312"/>
      <c r="G137" s="313">
        <v>5.7087380619452315</v>
      </c>
      <c r="H137" s="314">
        <v>12.523410431573092</v>
      </c>
    </row>
    <row r="138" spans="1:8" ht="12" customHeight="1" x14ac:dyDescent="0.25">
      <c r="A138" s="423">
        <v>3</v>
      </c>
      <c r="B138" s="434" t="s">
        <v>284</v>
      </c>
      <c r="C138" s="339" t="s">
        <v>74</v>
      </c>
      <c r="D138" s="301">
        <v>0</v>
      </c>
      <c r="E138" s="301">
        <v>1345.3019999999999</v>
      </c>
      <c r="F138" s="302"/>
      <c r="G138" s="303">
        <v>0</v>
      </c>
      <c r="H138" s="304">
        <v>5.893333955113822</v>
      </c>
    </row>
    <row r="139" spans="1:8" ht="12" customHeight="1" x14ac:dyDescent="0.25">
      <c r="A139" s="423">
        <v>4</v>
      </c>
      <c r="B139" s="434" t="s">
        <v>211</v>
      </c>
      <c r="C139" s="341" t="s">
        <v>72</v>
      </c>
      <c r="D139" s="301">
        <v>700.21808999999996</v>
      </c>
      <c r="E139" s="301">
        <v>751.25943900000004</v>
      </c>
      <c r="F139" s="305"/>
      <c r="G139" s="303">
        <v>2.1317236343864678</v>
      </c>
      <c r="H139" s="304">
        <v>3.2910251831621906</v>
      </c>
    </row>
    <row r="140" spans="1:8" ht="12" customHeight="1" x14ac:dyDescent="0.25">
      <c r="A140" s="423">
        <v>5</v>
      </c>
      <c r="B140" s="434" t="s">
        <v>208</v>
      </c>
      <c r="C140" s="341" t="s">
        <v>74</v>
      </c>
      <c r="D140" s="301">
        <v>1765.705567</v>
      </c>
      <c r="E140" s="301">
        <v>744.38880000000006</v>
      </c>
      <c r="F140" s="305"/>
      <c r="G140" s="303">
        <v>5.375462791230742</v>
      </c>
      <c r="H140" s="304">
        <v>3.2609271307456855</v>
      </c>
    </row>
    <row r="141" spans="1:8" ht="12" customHeight="1" x14ac:dyDescent="0.25">
      <c r="A141" s="423">
        <v>6</v>
      </c>
      <c r="B141" s="434" t="s">
        <v>209</v>
      </c>
      <c r="C141" s="341" t="s">
        <v>74</v>
      </c>
      <c r="D141" s="301">
        <v>389.92391700000002</v>
      </c>
      <c r="E141" s="301">
        <v>727.91215099999999</v>
      </c>
      <c r="F141" s="305"/>
      <c r="G141" s="303">
        <v>1.1870730581688451</v>
      </c>
      <c r="H141" s="304">
        <v>3.1887482482210237</v>
      </c>
    </row>
    <row r="142" spans="1:8" ht="12" customHeight="1" x14ac:dyDescent="0.25">
      <c r="A142" s="423">
        <v>7</v>
      </c>
      <c r="B142" s="434" t="s">
        <v>142</v>
      </c>
      <c r="C142" s="341" t="s">
        <v>74</v>
      </c>
      <c r="D142" s="301">
        <v>140.14250000000001</v>
      </c>
      <c r="E142" s="301">
        <v>658.53399999999999</v>
      </c>
      <c r="F142" s="305"/>
      <c r="G142" s="303">
        <v>0.42664576036875257</v>
      </c>
      <c r="H142" s="304">
        <v>2.8848249558812267</v>
      </c>
    </row>
    <row r="143" spans="1:8" ht="12" customHeight="1" x14ac:dyDescent="0.25">
      <c r="A143" s="435">
        <v>8</v>
      </c>
      <c r="B143" s="434" t="s">
        <v>73</v>
      </c>
      <c r="C143" s="341" t="s">
        <v>74</v>
      </c>
      <c r="D143" s="301">
        <v>594.74231000000009</v>
      </c>
      <c r="E143" s="301">
        <v>569.10577999999998</v>
      </c>
      <c r="F143" s="305"/>
      <c r="G143" s="303">
        <v>1.8106162304327267</v>
      </c>
      <c r="H143" s="304">
        <v>2.493068781080781</v>
      </c>
    </row>
    <row r="144" spans="1:8" ht="12" customHeight="1" x14ac:dyDescent="0.25">
      <c r="A144" s="423">
        <v>9</v>
      </c>
      <c r="B144" s="434" t="s">
        <v>285</v>
      </c>
      <c r="C144" s="341" t="s">
        <v>72</v>
      </c>
      <c r="D144" s="301">
        <v>0</v>
      </c>
      <c r="E144" s="301">
        <v>440.14128000000005</v>
      </c>
      <c r="F144" s="305"/>
      <c r="G144" s="303">
        <v>0</v>
      </c>
      <c r="H144" s="304">
        <v>1.9281169213093123</v>
      </c>
    </row>
    <row r="145" spans="1:8" ht="12" customHeight="1" x14ac:dyDescent="0.25">
      <c r="A145" s="423">
        <v>10</v>
      </c>
      <c r="B145" s="434" t="s">
        <v>286</v>
      </c>
      <c r="C145" s="341" t="s">
        <v>74</v>
      </c>
      <c r="D145" s="301">
        <v>524.6</v>
      </c>
      <c r="E145" s="301">
        <v>379.8</v>
      </c>
      <c r="F145" s="305"/>
      <c r="G145" s="303">
        <v>1.5970770172463571</v>
      </c>
      <c r="H145" s="304">
        <v>1.6637812447704898</v>
      </c>
    </row>
    <row r="146" spans="1:8" ht="12" customHeight="1" x14ac:dyDescent="0.25">
      <c r="A146" s="423">
        <v>11</v>
      </c>
      <c r="B146" s="434" t="s">
        <v>227</v>
      </c>
      <c r="C146" s="341" t="s">
        <v>74</v>
      </c>
      <c r="D146" s="301">
        <v>1115.2701999999999</v>
      </c>
      <c r="E146" s="301">
        <v>333.35919999999999</v>
      </c>
      <c r="F146" s="305"/>
      <c r="G146" s="303">
        <v>3.395296234158879</v>
      </c>
      <c r="H146" s="304">
        <v>1.4603390856548044</v>
      </c>
    </row>
    <row r="147" spans="1:8" ht="12" customHeight="1" x14ac:dyDescent="0.25">
      <c r="A147" s="423">
        <v>12</v>
      </c>
      <c r="B147" s="434" t="s">
        <v>240</v>
      </c>
      <c r="C147" s="341" t="s">
        <v>74</v>
      </c>
      <c r="D147" s="301">
        <v>394.79679999999996</v>
      </c>
      <c r="E147" s="301">
        <v>302.01859999999999</v>
      </c>
      <c r="F147" s="305"/>
      <c r="G147" s="303">
        <v>1.2019079217735542</v>
      </c>
      <c r="H147" s="304">
        <v>1.3230460301522926</v>
      </c>
    </row>
    <row r="148" spans="1:8" ht="12" customHeight="1" x14ac:dyDescent="0.25">
      <c r="A148" s="423">
        <v>13</v>
      </c>
      <c r="B148" s="434" t="s">
        <v>221</v>
      </c>
      <c r="C148" s="341" t="s">
        <v>74</v>
      </c>
      <c r="D148" s="306">
        <v>490.82799800000004</v>
      </c>
      <c r="E148" s="301">
        <v>275.06152299999997</v>
      </c>
      <c r="F148" s="305"/>
      <c r="G148" s="303">
        <v>1.4942625143477715</v>
      </c>
      <c r="H148" s="304">
        <v>1.2049557744218187</v>
      </c>
    </row>
    <row r="149" spans="1:8" ht="12" customHeight="1" x14ac:dyDescent="0.25">
      <c r="A149" s="423">
        <v>14</v>
      </c>
      <c r="B149" s="434" t="s">
        <v>228</v>
      </c>
      <c r="C149" s="341" t="s">
        <v>72</v>
      </c>
      <c r="D149" s="301">
        <v>794.73756000000003</v>
      </c>
      <c r="E149" s="301">
        <v>251.7492</v>
      </c>
      <c r="F149" s="305"/>
      <c r="G149" s="303">
        <v>2.4194759661045513</v>
      </c>
      <c r="H149" s="304">
        <v>1.10283200986302</v>
      </c>
    </row>
    <row r="150" spans="1:8" ht="12" customHeight="1" x14ac:dyDescent="0.25">
      <c r="A150" s="423">
        <v>15</v>
      </c>
      <c r="B150" s="434" t="s">
        <v>220</v>
      </c>
      <c r="C150" s="341" t="s">
        <v>74</v>
      </c>
      <c r="D150" s="306">
        <v>273.01537999999999</v>
      </c>
      <c r="E150" s="301">
        <v>243.75420000000003</v>
      </c>
      <c r="F150" s="305"/>
      <c r="G150" s="303">
        <v>0.83116010055810274</v>
      </c>
      <c r="H150" s="304">
        <v>1.067808494718365</v>
      </c>
    </row>
    <row r="151" spans="1:8" ht="12" customHeight="1" x14ac:dyDescent="0.25">
      <c r="A151" s="423">
        <v>16</v>
      </c>
      <c r="B151" s="434" t="s">
        <v>89</v>
      </c>
      <c r="C151" s="342" t="s">
        <v>74</v>
      </c>
      <c r="D151" s="307">
        <v>79.677520000000001</v>
      </c>
      <c r="E151" s="307">
        <v>231.55662000000001</v>
      </c>
      <c r="F151" s="310"/>
      <c r="G151" s="308">
        <v>0.24256792981926603</v>
      </c>
      <c r="H151" s="309">
        <v>1.0143748326973336</v>
      </c>
    </row>
    <row r="152" spans="1:8" ht="12" customHeight="1" x14ac:dyDescent="0.25">
      <c r="A152" s="423">
        <v>17</v>
      </c>
      <c r="B152" s="434" t="s">
        <v>230</v>
      </c>
      <c r="C152" s="341" t="s">
        <v>74</v>
      </c>
      <c r="D152" s="301">
        <v>57.51</v>
      </c>
      <c r="E152" s="301">
        <v>206.18397700000003</v>
      </c>
      <c r="F152" s="305"/>
      <c r="G152" s="303">
        <v>0.17508177518459395</v>
      </c>
      <c r="H152" s="304">
        <v>0.90322547105000028</v>
      </c>
    </row>
    <row r="153" spans="1:8" ht="12" customHeight="1" x14ac:dyDescent="0.25">
      <c r="A153" s="423">
        <v>18</v>
      </c>
      <c r="B153" s="434" t="s">
        <v>207</v>
      </c>
      <c r="C153" s="341" t="s">
        <v>72</v>
      </c>
      <c r="D153" s="301">
        <v>308.48771500000004</v>
      </c>
      <c r="E153" s="301">
        <v>194.07055099999999</v>
      </c>
      <c r="F153" s="305"/>
      <c r="G153" s="303">
        <v>0.93915104790191439</v>
      </c>
      <c r="H153" s="304">
        <v>0.85016046054785388</v>
      </c>
    </row>
    <row r="154" spans="1:8" ht="24" customHeight="1" x14ac:dyDescent="0.15">
      <c r="A154" s="437">
        <v>19</v>
      </c>
      <c r="B154" s="436" t="s">
        <v>287</v>
      </c>
      <c r="C154" s="343" t="s">
        <v>74</v>
      </c>
      <c r="D154" s="315">
        <v>50.947000000000003</v>
      </c>
      <c r="E154" s="315">
        <v>191.339</v>
      </c>
      <c r="F154" s="316"/>
      <c r="G154" s="317">
        <v>0.15510156842861256</v>
      </c>
      <c r="H154" s="318">
        <v>0.83819441704355135</v>
      </c>
    </row>
    <row r="155" spans="1:8" ht="12" customHeight="1" x14ac:dyDescent="0.25">
      <c r="A155" s="423">
        <v>20</v>
      </c>
      <c r="B155" s="434" t="s">
        <v>206</v>
      </c>
      <c r="C155" s="341" t="s">
        <v>74</v>
      </c>
      <c r="D155" s="301">
        <v>237.13321100000002</v>
      </c>
      <c r="E155" s="301">
        <v>174.01973000000001</v>
      </c>
      <c r="F155" s="305"/>
      <c r="G155" s="303">
        <v>0.72192146647718458</v>
      </c>
      <c r="H155" s="304">
        <v>0.76232428381786366</v>
      </c>
    </row>
    <row r="156" spans="1:8" ht="12" customHeight="1" x14ac:dyDescent="0.25">
      <c r="A156" s="423">
        <v>21</v>
      </c>
      <c r="B156" s="434" t="s">
        <v>96</v>
      </c>
      <c r="C156" s="341" t="s">
        <v>74</v>
      </c>
      <c r="D156" s="301">
        <v>253.822</v>
      </c>
      <c r="E156" s="301">
        <v>172.38</v>
      </c>
      <c r="F156" s="305"/>
      <c r="G156" s="303">
        <v>0.77272833143634156</v>
      </c>
      <c r="H156" s="304">
        <v>0.75514115580183527</v>
      </c>
    </row>
    <row r="157" spans="1:8" ht="12" customHeight="1" x14ac:dyDescent="0.25">
      <c r="A157" s="423">
        <v>22</v>
      </c>
      <c r="B157" s="434" t="s">
        <v>288</v>
      </c>
      <c r="C157" s="341" t="s">
        <v>74</v>
      </c>
      <c r="D157" s="301">
        <v>0</v>
      </c>
      <c r="E157" s="301">
        <v>158.346</v>
      </c>
      <c r="F157" s="305"/>
      <c r="G157" s="303">
        <v>0</v>
      </c>
      <c r="H157" s="304">
        <v>0.6936627303434123</v>
      </c>
    </row>
    <row r="158" spans="1:8" ht="12" customHeight="1" x14ac:dyDescent="0.25">
      <c r="A158" s="423">
        <v>23</v>
      </c>
      <c r="B158" s="434" t="s">
        <v>289</v>
      </c>
      <c r="C158" s="341" t="s">
        <v>72</v>
      </c>
      <c r="D158" s="301">
        <v>0</v>
      </c>
      <c r="E158" s="301">
        <v>152.54526000000001</v>
      </c>
      <c r="F158" s="305"/>
      <c r="G158" s="303">
        <v>0</v>
      </c>
      <c r="H158" s="304">
        <v>0.66825156020705123</v>
      </c>
    </row>
    <row r="159" spans="1:8" ht="12" customHeight="1" x14ac:dyDescent="0.25">
      <c r="A159" s="423">
        <v>24</v>
      </c>
      <c r="B159" s="434" t="s">
        <v>231</v>
      </c>
      <c r="C159" s="341" t="s">
        <v>74</v>
      </c>
      <c r="D159" s="301">
        <v>212.19836100000001</v>
      </c>
      <c r="E159" s="301">
        <v>149.37048800000002</v>
      </c>
      <c r="F159" s="305"/>
      <c r="G159" s="303">
        <v>0.64601053269242414</v>
      </c>
      <c r="H159" s="304">
        <v>0.65434390852189461</v>
      </c>
    </row>
    <row r="160" spans="1:8" ht="12" customHeight="1" x14ac:dyDescent="0.25">
      <c r="A160" s="423">
        <v>25</v>
      </c>
      <c r="B160" s="434" t="s">
        <v>122</v>
      </c>
      <c r="C160" s="341" t="s">
        <v>74</v>
      </c>
      <c r="D160" s="301">
        <v>168.25360000000001</v>
      </c>
      <c r="E160" s="301">
        <v>135.87957</v>
      </c>
      <c r="F160" s="305"/>
      <c r="G160" s="303">
        <v>0.51222637748563038</v>
      </c>
      <c r="H160" s="304">
        <v>0.5952445500618192</v>
      </c>
    </row>
    <row r="161" spans="1:8" ht="12" customHeight="1" x14ac:dyDescent="0.25">
      <c r="A161" s="423">
        <v>26</v>
      </c>
      <c r="B161" s="434" t="s">
        <v>195</v>
      </c>
      <c r="C161" s="341" t="s">
        <v>74</v>
      </c>
      <c r="D161" s="301">
        <v>250.12899999999999</v>
      </c>
      <c r="E161" s="301">
        <v>129.60400000000001</v>
      </c>
      <c r="F161" s="305"/>
      <c r="G161" s="303">
        <v>0.76148546939918793</v>
      </c>
      <c r="H161" s="304">
        <v>0.56775330291530968</v>
      </c>
    </row>
    <row r="162" spans="1:8" ht="12" customHeight="1" x14ac:dyDescent="0.25">
      <c r="A162" s="423">
        <v>27</v>
      </c>
      <c r="B162" s="434" t="s">
        <v>163</v>
      </c>
      <c r="C162" s="341" t="s">
        <v>74</v>
      </c>
      <c r="D162" s="301">
        <v>13.32</v>
      </c>
      <c r="E162" s="301">
        <v>128.20027000000002</v>
      </c>
      <c r="F162" s="305"/>
      <c r="G162" s="303">
        <v>4.0551021482503766E-2</v>
      </c>
      <c r="H162" s="304">
        <v>0.56160401474595301</v>
      </c>
    </row>
    <row r="163" spans="1:8" ht="12" customHeight="1" x14ac:dyDescent="0.25">
      <c r="A163" s="423">
        <v>28</v>
      </c>
      <c r="B163" s="434" t="s">
        <v>161</v>
      </c>
      <c r="C163" s="341" t="s">
        <v>74</v>
      </c>
      <c r="D163" s="301">
        <v>94.2941</v>
      </c>
      <c r="E163" s="301">
        <v>115.61706</v>
      </c>
      <c r="F163" s="305"/>
      <c r="G163" s="303">
        <v>0.28706622182983171</v>
      </c>
      <c r="H163" s="304">
        <v>0.50648103213139661</v>
      </c>
    </row>
    <row r="164" spans="1:8" ht="12" customHeight="1" x14ac:dyDescent="0.25">
      <c r="A164" s="423">
        <v>29</v>
      </c>
      <c r="B164" s="434" t="s">
        <v>290</v>
      </c>
      <c r="C164" s="341" t="s">
        <v>74</v>
      </c>
      <c r="D164" s="301">
        <v>36.65</v>
      </c>
      <c r="E164" s="301">
        <v>112.95</v>
      </c>
      <c r="F164" s="305"/>
      <c r="G164" s="303">
        <v>0.11157619649652874</v>
      </c>
      <c r="H164" s="304">
        <v>0.49479750288790642</v>
      </c>
    </row>
    <row r="165" spans="1:8" ht="12" customHeight="1" x14ac:dyDescent="0.25">
      <c r="A165" s="423">
        <v>30</v>
      </c>
      <c r="B165" s="434" t="s">
        <v>291</v>
      </c>
      <c r="C165" s="341" t="s">
        <v>74</v>
      </c>
      <c r="D165" s="301">
        <v>75.800342000000001</v>
      </c>
      <c r="E165" s="301">
        <v>107.22035000000001</v>
      </c>
      <c r="F165" s="305"/>
      <c r="G165" s="303">
        <v>0.23076436162335826</v>
      </c>
      <c r="H165" s="304">
        <v>0.46969775510196843</v>
      </c>
    </row>
    <row r="166" spans="1:8" ht="12" customHeight="1" x14ac:dyDescent="0.25">
      <c r="A166" s="423">
        <v>31</v>
      </c>
      <c r="B166" s="434" t="s">
        <v>292</v>
      </c>
      <c r="C166" s="341" t="s">
        <v>74</v>
      </c>
      <c r="D166" s="301">
        <v>12.469749999999999</v>
      </c>
      <c r="E166" s="301">
        <v>98.922970000000007</v>
      </c>
      <c r="F166" s="305"/>
      <c r="G166" s="303">
        <v>3.7962545054913761E-2</v>
      </c>
      <c r="H166" s="304">
        <v>0.4333496107503787</v>
      </c>
    </row>
    <row r="167" spans="1:8" ht="12" customHeight="1" x14ac:dyDescent="0.25">
      <c r="A167" s="423">
        <v>32</v>
      </c>
      <c r="B167" s="434" t="s">
        <v>293</v>
      </c>
      <c r="C167" s="341" t="s">
        <v>74</v>
      </c>
      <c r="D167" s="301">
        <v>44.852599999999995</v>
      </c>
      <c r="E167" s="301">
        <v>98.769199999999998</v>
      </c>
      <c r="F167" s="305"/>
      <c r="G167" s="303">
        <v>0.13654795391487598</v>
      </c>
      <c r="H167" s="304">
        <v>0.43267599399943518</v>
      </c>
    </row>
    <row r="168" spans="1:8" ht="12" customHeight="1" x14ac:dyDescent="0.25">
      <c r="A168" s="423">
        <v>33</v>
      </c>
      <c r="B168" s="434" t="s">
        <v>243</v>
      </c>
      <c r="C168" s="341" t="s">
        <v>74</v>
      </c>
      <c r="D168" s="301">
        <v>150.67552600000002</v>
      </c>
      <c r="E168" s="301">
        <v>97.430399999999992</v>
      </c>
      <c r="F168" s="305"/>
      <c r="G168" s="303">
        <v>0.45871219907759425</v>
      </c>
      <c r="H168" s="304">
        <v>0.42681114320823255</v>
      </c>
    </row>
    <row r="169" spans="1:8" ht="12" customHeight="1" x14ac:dyDescent="0.25">
      <c r="A169" s="423">
        <v>34</v>
      </c>
      <c r="B169" s="434" t="s">
        <v>229</v>
      </c>
      <c r="C169" s="341" t="s">
        <v>72</v>
      </c>
      <c r="D169" s="301">
        <v>706.99401999999998</v>
      </c>
      <c r="E169" s="301">
        <v>89.286892999999992</v>
      </c>
      <c r="F169" s="305"/>
      <c r="G169" s="303">
        <v>2.1523520790556829</v>
      </c>
      <c r="H169" s="304">
        <v>0.39113706681735</v>
      </c>
    </row>
    <row r="170" spans="1:8" ht="12" customHeight="1" x14ac:dyDescent="0.15">
      <c r="A170" s="435">
        <v>35</v>
      </c>
      <c r="B170" s="436" t="s">
        <v>294</v>
      </c>
      <c r="C170" s="340" t="s">
        <v>72</v>
      </c>
      <c r="D170" s="311">
        <v>5.3281159999999996</v>
      </c>
      <c r="E170" s="311">
        <v>84.383495999999994</v>
      </c>
      <c r="F170" s="312"/>
      <c r="G170" s="313">
        <v>1.6220761740035436E-2</v>
      </c>
      <c r="H170" s="314">
        <v>0.36965686680612336</v>
      </c>
    </row>
    <row r="171" spans="1:8" ht="12" customHeight="1" x14ac:dyDescent="0.25">
      <c r="A171" s="423">
        <v>36</v>
      </c>
      <c r="B171" s="434" t="s">
        <v>295</v>
      </c>
      <c r="C171" s="341" t="s">
        <v>74</v>
      </c>
      <c r="D171" s="301">
        <v>0</v>
      </c>
      <c r="E171" s="301">
        <v>83.750799999999998</v>
      </c>
      <c r="F171" s="305"/>
      <c r="G171" s="303">
        <v>0</v>
      </c>
      <c r="H171" s="304">
        <v>0.36688522979074339</v>
      </c>
    </row>
    <row r="172" spans="1:8" ht="12" customHeight="1" x14ac:dyDescent="0.25">
      <c r="A172" s="423">
        <v>37</v>
      </c>
      <c r="B172" s="434" t="s">
        <v>296</v>
      </c>
      <c r="C172" s="341" t="s">
        <v>74</v>
      </c>
      <c r="D172" s="301">
        <v>49.719650000000001</v>
      </c>
      <c r="E172" s="301">
        <v>77.051270000000002</v>
      </c>
      <c r="F172" s="305"/>
      <c r="G172" s="303">
        <v>0.15136505970364628</v>
      </c>
      <c r="H172" s="304">
        <v>0.33753675068917094</v>
      </c>
    </row>
    <row r="173" spans="1:8" ht="12" customHeight="1" x14ac:dyDescent="0.25">
      <c r="A173" s="423">
        <v>38</v>
      </c>
      <c r="B173" s="434" t="s">
        <v>297</v>
      </c>
      <c r="C173" s="341" t="s">
        <v>74</v>
      </c>
      <c r="D173" s="301">
        <v>0</v>
      </c>
      <c r="E173" s="301">
        <v>75.561920000000001</v>
      </c>
      <c r="F173" s="305"/>
      <c r="G173" s="303">
        <v>0</v>
      </c>
      <c r="H173" s="304">
        <v>0.33101238892798363</v>
      </c>
    </row>
    <row r="174" spans="1:8" ht="12" customHeight="1" x14ac:dyDescent="0.25">
      <c r="A174" s="423">
        <v>39</v>
      </c>
      <c r="B174" s="434" t="s">
        <v>298</v>
      </c>
      <c r="C174" s="341" t="s">
        <v>74</v>
      </c>
      <c r="D174" s="301">
        <v>0</v>
      </c>
      <c r="E174" s="301">
        <v>75.536215999999996</v>
      </c>
      <c r="F174" s="305"/>
      <c r="G174" s="303">
        <v>0</v>
      </c>
      <c r="H174" s="304">
        <v>0.33089978799824271</v>
      </c>
    </row>
    <row r="175" spans="1:8" ht="24" customHeight="1" x14ac:dyDescent="0.15">
      <c r="A175" s="435">
        <v>40</v>
      </c>
      <c r="B175" s="436" t="s">
        <v>299</v>
      </c>
      <c r="C175" s="340" t="s">
        <v>74</v>
      </c>
      <c r="D175" s="311">
        <v>0</v>
      </c>
      <c r="E175" s="311">
        <v>73.804942999999994</v>
      </c>
      <c r="F175" s="312"/>
      <c r="G175" s="313">
        <v>0</v>
      </c>
      <c r="H175" s="314">
        <v>0.32331563963863891</v>
      </c>
    </row>
    <row r="176" spans="1:8" ht="12" customHeight="1" x14ac:dyDescent="0.25">
      <c r="A176" s="423">
        <v>41</v>
      </c>
      <c r="B176" s="434" t="s">
        <v>241</v>
      </c>
      <c r="C176" s="341" t="s">
        <v>74</v>
      </c>
      <c r="D176" s="301">
        <v>263.6114</v>
      </c>
      <c r="E176" s="301">
        <v>70.60718</v>
      </c>
      <c r="F176" s="305"/>
      <c r="G176" s="303">
        <v>0.8025308967291962</v>
      </c>
      <c r="H176" s="304">
        <v>0.3093072718013008</v>
      </c>
    </row>
    <row r="177" spans="1:8" ht="12" customHeight="1" x14ac:dyDescent="0.25">
      <c r="A177" s="423">
        <v>42</v>
      </c>
      <c r="B177" s="434" t="s">
        <v>159</v>
      </c>
      <c r="C177" s="341" t="s">
        <v>74</v>
      </c>
      <c r="D177" s="301">
        <v>12.469749999999999</v>
      </c>
      <c r="E177" s="301">
        <v>65.933329999999998</v>
      </c>
      <c r="F177" s="305"/>
      <c r="G177" s="303">
        <v>3.7962545054913761E-2</v>
      </c>
      <c r="H177" s="304">
        <v>0.28883264312602286</v>
      </c>
    </row>
    <row r="178" spans="1:8" ht="12" customHeight="1" x14ac:dyDescent="0.25">
      <c r="A178" s="423">
        <v>43</v>
      </c>
      <c r="B178" s="434" t="s">
        <v>130</v>
      </c>
      <c r="C178" s="341" t="s">
        <v>74</v>
      </c>
      <c r="D178" s="301">
        <v>306.05334000000005</v>
      </c>
      <c r="E178" s="301">
        <v>62.652999999999999</v>
      </c>
      <c r="F178" s="305"/>
      <c r="G178" s="303">
        <v>0.93173990729219447</v>
      </c>
      <c r="H178" s="304">
        <v>0.27446257590470119</v>
      </c>
    </row>
    <row r="179" spans="1:8" ht="12" customHeight="1" x14ac:dyDescent="0.25">
      <c r="A179" s="423">
        <v>44</v>
      </c>
      <c r="B179" s="434" t="s">
        <v>300</v>
      </c>
      <c r="C179" s="341" t="s">
        <v>72</v>
      </c>
      <c r="D179" s="301">
        <v>0</v>
      </c>
      <c r="E179" s="301">
        <v>59.584959000000005</v>
      </c>
      <c r="F179" s="305"/>
      <c r="G179" s="303">
        <v>0</v>
      </c>
      <c r="H179" s="304">
        <v>0.26102247829020175</v>
      </c>
    </row>
    <row r="180" spans="1:8" ht="12" customHeight="1" x14ac:dyDescent="0.25">
      <c r="A180" s="423">
        <v>45</v>
      </c>
      <c r="B180" s="434" t="s">
        <v>301</v>
      </c>
      <c r="C180" s="341" t="s">
        <v>74</v>
      </c>
      <c r="D180" s="301">
        <v>49.946377999999996</v>
      </c>
      <c r="E180" s="301">
        <v>53.866123000000002</v>
      </c>
      <c r="F180" s="305"/>
      <c r="G180" s="303">
        <v>0.15205530384769167</v>
      </c>
      <c r="H180" s="304">
        <v>0.23597010314876338</v>
      </c>
    </row>
    <row r="181" spans="1:8" ht="12" customHeight="1" x14ac:dyDescent="0.25">
      <c r="A181" s="423">
        <v>46</v>
      </c>
      <c r="B181" s="434" t="s">
        <v>302</v>
      </c>
      <c r="C181" s="341" t="s">
        <v>74</v>
      </c>
      <c r="D181" s="301">
        <v>20.425999999999998</v>
      </c>
      <c r="E181" s="301">
        <v>52.769779999999997</v>
      </c>
      <c r="F181" s="305"/>
      <c r="G181" s="303">
        <v>6.2184321681803441E-2</v>
      </c>
      <c r="H181" s="304">
        <v>0.23116737823766428</v>
      </c>
    </row>
    <row r="182" spans="1:8" ht="12" customHeight="1" x14ac:dyDescent="0.25">
      <c r="A182" s="423">
        <v>47</v>
      </c>
      <c r="B182" s="434" t="s">
        <v>303</v>
      </c>
      <c r="C182" s="341" t="s">
        <v>72</v>
      </c>
      <c r="D182" s="301">
        <v>443.02029999999996</v>
      </c>
      <c r="E182" s="301">
        <v>49.422736999999998</v>
      </c>
      <c r="F182" s="305"/>
      <c r="G182" s="303">
        <v>1.3487181458322268</v>
      </c>
      <c r="H182" s="304">
        <v>0.21650506289053331</v>
      </c>
    </row>
    <row r="183" spans="1:8" ht="12" customHeight="1" x14ac:dyDescent="0.25">
      <c r="A183" s="423">
        <v>48</v>
      </c>
      <c r="B183" s="434" t="s">
        <v>304</v>
      </c>
      <c r="C183" s="341" t="s">
        <v>74</v>
      </c>
      <c r="D183" s="301">
        <v>22.932200000000002</v>
      </c>
      <c r="E183" s="301">
        <v>48.436430000000001</v>
      </c>
      <c r="F183" s="305"/>
      <c r="G183" s="303">
        <v>6.9814124237317782E-2</v>
      </c>
      <c r="H183" s="304">
        <v>0.21218437018862218</v>
      </c>
    </row>
    <row r="184" spans="1:8" ht="12" customHeight="1" x14ac:dyDescent="0.25">
      <c r="A184" s="423">
        <v>49</v>
      </c>
      <c r="B184" s="434" t="s">
        <v>212</v>
      </c>
      <c r="C184" s="341" t="s">
        <v>74</v>
      </c>
      <c r="D184" s="301">
        <v>142.075199</v>
      </c>
      <c r="E184" s="301">
        <v>45.767496000000001</v>
      </c>
      <c r="F184" s="305"/>
      <c r="G184" s="303">
        <v>0.43252961312162141</v>
      </c>
      <c r="H184" s="304">
        <v>0.20049263155584104</v>
      </c>
    </row>
    <row r="185" spans="1:8" ht="12" customHeight="1" x14ac:dyDescent="0.25">
      <c r="A185" s="423">
        <v>50</v>
      </c>
      <c r="B185" s="434" t="s">
        <v>305</v>
      </c>
      <c r="C185" s="341" t="s">
        <v>74</v>
      </c>
      <c r="D185" s="301">
        <v>30.68084</v>
      </c>
      <c r="E185" s="301">
        <v>45.293190000000003</v>
      </c>
      <c r="F185" s="305"/>
      <c r="G185" s="303">
        <v>9.340385900459916E-2</v>
      </c>
      <c r="H185" s="304">
        <v>0.19841485002060638</v>
      </c>
    </row>
    <row r="186" spans="1:8" ht="12" customHeight="1" x14ac:dyDescent="0.25">
      <c r="A186" s="428"/>
      <c r="B186" s="438" t="s">
        <v>219</v>
      </c>
      <c r="C186" s="341"/>
      <c r="D186" s="299">
        <v>9593.2033929999998</v>
      </c>
      <c r="E186" s="429">
        <v>1213.856642</v>
      </c>
      <c r="F186" s="299"/>
      <c r="G186" s="300">
        <v>29.205270035703528</v>
      </c>
      <c r="H186" s="300">
        <v>5.3175142569765326</v>
      </c>
    </row>
    <row r="187" spans="1:8" ht="12" customHeight="1" x14ac:dyDescent="0.25">
      <c r="A187" s="439"/>
      <c r="B187" s="440"/>
      <c r="C187" s="445"/>
      <c r="D187" s="446"/>
      <c r="E187" s="447"/>
      <c r="F187" s="446"/>
      <c r="G187" s="448"/>
      <c r="H187" s="448"/>
    </row>
    <row r="188" spans="1:8" ht="9" customHeight="1" x14ac:dyDescent="0.15">
      <c r="A188" s="27"/>
      <c r="B188" s="405"/>
      <c r="C188" s="153"/>
      <c r="D188" s="218"/>
      <c r="E188" s="218"/>
      <c r="F188" s="218"/>
      <c r="H188" s="283" t="s">
        <v>117</v>
      </c>
    </row>
    <row r="189" spans="1:8" ht="9" customHeight="1" x14ac:dyDescent="0.15">
      <c r="C189" s="215"/>
      <c r="D189" s="215"/>
      <c r="E189" s="151"/>
      <c r="F189" s="151"/>
    </row>
    <row r="190" spans="1:8" ht="14.25" customHeight="1" x14ac:dyDescent="0.2">
      <c r="A190" s="346" t="str">
        <f>A128</f>
        <v>25.6 PERÚ: RANKING DE DONACIONES, SEGÚN SECTOR E INSTITUCIÓN DE DESTINO, 2022 - 2023</v>
      </c>
      <c r="B190" s="407"/>
      <c r="C190" s="293"/>
      <c r="D190" s="294"/>
      <c r="E190" s="294"/>
      <c r="F190" s="294"/>
      <c r="G190" s="292"/>
      <c r="H190" s="292"/>
    </row>
    <row r="191" spans="1:8" ht="12.75" x14ac:dyDescent="0.25">
      <c r="A191" s="297" t="s">
        <v>355</v>
      </c>
      <c r="B191" s="407"/>
      <c r="C191" s="296"/>
      <c r="D191" s="295"/>
      <c r="E191" s="296"/>
      <c r="F191" s="295"/>
      <c r="G191" s="296"/>
    </row>
    <row r="192" spans="1:8" ht="10.5" customHeight="1" x14ac:dyDescent="0.25">
      <c r="A192" s="297"/>
      <c r="B192" s="407"/>
      <c r="C192" s="296"/>
      <c r="D192" s="295"/>
      <c r="E192" s="296"/>
      <c r="F192" s="295"/>
      <c r="G192" s="296"/>
      <c r="H192" s="283" t="s">
        <v>281</v>
      </c>
    </row>
    <row r="193" spans="1:8" ht="12.75" x14ac:dyDescent="0.25">
      <c r="A193" s="430" t="s">
        <v>5</v>
      </c>
      <c r="B193" s="508" t="s">
        <v>119</v>
      </c>
      <c r="C193" s="506" t="s">
        <v>53</v>
      </c>
      <c r="D193" s="444" t="s">
        <v>6</v>
      </c>
      <c r="E193" s="444"/>
      <c r="F193" s="441"/>
      <c r="G193" s="444" t="s">
        <v>7</v>
      </c>
      <c r="H193" s="444"/>
    </row>
    <row r="194" spans="1:8" ht="12.75" x14ac:dyDescent="0.15">
      <c r="A194" s="431">
        <v>2023</v>
      </c>
      <c r="B194" s="509"/>
      <c r="C194" s="507"/>
      <c r="D194" s="442">
        <v>2022</v>
      </c>
      <c r="E194" s="442">
        <v>2023</v>
      </c>
      <c r="F194" s="443"/>
      <c r="G194" s="442">
        <v>2022</v>
      </c>
      <c r="H194" s="442">
        <v>2023</v>
      </c>
    </row>
    <row r="195" spans="1:8" ht="12.75" x14ac:dyDescent="0.25">
      <c r="A195" s="298"/>
      <c r="B195" s="433" t="s">
        <v>0</v>
      </c>
      <c r="C195" s="338"/>
      <c r="D195" s="299">
        <v>22827.520215999997</v>
      </c>
      <c r="E195" s="299">
        <v>17548.630475000002</v>
      </c>
      <c r="F195" s="299"/>
      <c r="G195" s="300">
        <v>100</v>
      </c>
      <c r="H195" s="300">
        <v>100</v>
      </c>
    </row>
    <row r="196" spans="1:8" ht="12.75" x14ac:dyDescent="0.25">
      <c r="A196" s="298"/>
      <c r="B196" s="433" t="s">
        <v>71</v>
      </c>
      <c r="C196" s="338"/>
      <c r="D196" s="299">
        <v>18470.438375000002</v>
      </c>
      <c r="E196" s="299">
        <v>15067.660489</v>
      </c>
      <c r="F196" s="299"/>
      <c r="G196" s="300">
        <v>80.912999999999997</v>
      </c>
      <c r="H196" s="300">
        <v>85.861999999999995</v>
      </c>
    </row>
    <row r="197" spans="1:8" ht="12.75" x14ac:dyDescent="0.25">
      <c r="A197" s="423">
        <v>1</v>
      </c>
      <c r="B197" s="436" t="s">
        <v>210</v>
      </c>
      <c r="C197" s="339" t="s">
        <v>74</v>
      </c>
      <c r="D197" s="301">
        <v>2858.784048</v>
      </c>
      <c r="E197" s="301">
        <v>2548.6251710000001</v>
      </c>
      <c r="F197" s="302"/>
      <c r="G197" s="303">
        <v>12.523</v>
      </c>
      <c r="H197" s="304">
        <v>14.523</v>
      </c>
    </row>
    <row r="198" spans="1:8" ht="12.75" customHeight="1" x14ac:dyDescent="0.25">
      <c r="A198" s="435">
        <v>2</v>
      </c>
      <c r="B198" s="434" t="s">
        <v>209</v>
      </c>
      <c r="C198" s="340" t="s">
        <v>74</v>
      </c>
      <c r="D198" s="311">
        <v>727.91215099999999</v>
      </c>
      <c r="E198" s="311">
        <v>1844.0232570000001</v>
      </c>
      <c r="F198" s="312"/>
      <c r="G198" s="313">
        <v>3.1890000000000001</v>
      </c>
      <c r="H198" s="314">
        <v>10.507999999999999</v>
      </c>
    </row>
    <row r="199" spans="1:8" ht="12.75" x14ac:dyDescent="0.25">
      <c r="A199" s="423">
        <v>3</v>
      </c>
      <c r="B199" s="434" t="s">
        <v>230</v>
      </c>
      <c r="C199" s="339" t="s">
        <v>74</v>
      </c>
      <c r="D199" s="301">
        <v>206.18397700000003</v>
      </c>
      <c r="E199" s="301">
        <v>1642.0080719999999</v>
      </c>
      <c r="F199" s="302"/>
      <c r="G199" s="303">
        <v>0.90300000000000002</v>
      </c>
      <c r="H199" s="304">
        <v>9.3569999999999993</v>
      </c>
    </row>
    <row r="200" spans="1:8" ht="12.75" x14ac:dyDescent="0.25">
      <c r="A200" s="423">
        <v>4</v>
      </c>
      <c r="B200" s="434" t="s">
        <v>73</v>
      </c>
      <c r="C200" s="341" t="s">
        <v>74</v>
      </c>
      <c r="D200" s="301">
        <v>569.10577999999998</v>
      </c>
      <c r="E200" s="301">
        <v>722.08520999999996</v>
      </c>
      <c r="F200" s="305"/>
      <c r="G200" s="303">
        <v>2.4929999999999999</v>
      </c>
      <c r="H200" s="304">
        <v>4.1150000000000002</v>
      </c>
    </row>
    <row r="201" spans="1:8" ht="12.75" x14ac:dyDescent="0.25">
      <c r="A201" s="423">
        <v>5</v>
      </c>
      <c r="B201" s="434" t="s">
        <v>208</v>
      </c>
      <c r="C201" s="341" t="s">
        <v>74</v>
      </c>
      <c r="D201" s="301">
        <v>744.38880000000006</v>
      </c>
      <c r="E201" s="301">
        <v>525.16158600000006</v>
      </c>
      <c r="F201" s="305"/>
      <c r="G201" s="303">
        <v>3.2610000000000001</v>
      </c>
      <c r="H201" s="304">
        <v>2.9929999999999999</v>
      </c>
    </row>
    <row r="202" spans="1:8" ht="12.75" x14ac:dyDescent="0.25">
      <c r="A202" s="423">
        <v>6</v>
      </c>
      <c r="B202" s="434" t="s">
        <v>142</v>
      </c>
      <c r="C202" s="341" t="s">
        <v>74</v>
      </c>
      <c r="D202" s="301">
        <v>658.53399999999999</v>
      </c>
      <c r="E202" s="301">
        <v>509.03800000000001</v>
      </c>
      <c r="F202" s="305"/>
      <c r="G202" s="303">
        <v>2.8849999999999998</v>
      </c>
      <c r="H202" s="304">
        <v>2.9009999999999998</v>
      </c>
    </row>
    <row r="203" spans="1:8" ht="12.75" x14ac:dyDescent="0.25">
      <c r="A203" s="423">
        <v>7</v>
      </c>
      <c r="B203" s="434" t="s">
        <v>220</v>
      </c>
      <c r="C203" s="341" t="s">
        <v>74</v>
      </c>
      <c r="D203" s="301">
        <v>243.75420000000003</v>
      </c>
      <c r="E203" s="301">
        <v>427.11944300000005</v>
      </c>
      <c r="F203" s="305"/>
      <c r="G203" s="303">
        <v>1.0680000000000001</v>
      </c>
      <c r="H203" s="304">
        <v>2.4340000000000002</v>
      </c>
    </row>
    <row r="204" spans="1:8" ht="12.75" x14ac:dyDescent="0.25">
      <c r="A204" s="435">
        <v>8</v>
      </c>
      <c r="B204" s="434" t="s">
        <v>207</v>
      </c>
      <c r="C204" s="341" t="s">
        <v>72</v>
      </c>
      <c r="D204" s="301">
        <v>194.07055099999999</v>
      </c>
      <c r="E204" s="301">
        <v>423.556129</v>
      </c>
      <c r="F204" s="305"/>
      <c r="G204" s="303">
        <v>0.85</v>
      </c>
      <c r="H204" s="304">
        <v>2.4140000000000001</v>
      </c>
    </row>
    <row r="205" spans="1:8" ht="12.75" x14ac:dyDescent="0.25">
      <c r="A205" s="423">
        <v>9</v>
      </c>
      <c r="B205" s="434" t="s">
        <v>206</v>
      </c>
      <c r="C205" s="341" t="s">
        <v>74</v>
      </c>
      <c r="D205" s="301">
        <v>174.01973000000001</v>
      </c>
      <c r="E205" s="301">
        <v>318.95166799999998</v>
      </c>
      <c r="F205" s="305"/>
      <c r="G205" s="303">
        <v>0.76200000000000001</v>
      </c>
      <c r="H205" s="304">
        <v>1.8180000000000001</v>
      </c>
    </row>
    <row r="206" spans="1:8" ht="25.5" x14ac:dyDescent="0.25">
      <c r="A206" s="423">
        <v>10</v>
      </c>
      <c r="B206" s="436" t="s">
        <v>287</v>
      </c>
      <c r="C206" s="341" t="s">
        <v>74</v>
      </c>
      <c r="D206" s="301">
        <v>191.339</v>
      </c>
      <c r="E206" s="301">
        <v>316.87132000000003</v>
      </c>
      <c r="F206" s="305"/>
      <c r="G206" s="303">
        <v>0.83799999999999997</v>
      </c>
      <c r="H206" s="304">
        <v>1.806</v>
      </c>
    </row>
    <row r="207" spans="1:8" ht="12.75" x14ac:dyDescent="0.25">
      <c r="A207" s="423">
        <v>11</v>
      </c>
      <c r="B207" s="449" t="s">
        <v>212</v>
      </c>
      <c r="C207" s="341" t="s">
        <v>74</v>
      </c>
      <c r="D207" s="301">
        <v>45.767496000000001</v>
      </c>
      <c r="E207" s="301">
        <v>279.018665</v>
      </c>
      <c r="F207" s="305"/>
      <c r="G207" s="303">
        <v>0.2</v>
      </c>
      <c r="H207" s="304">
        <v>1.59</v>
      </c>
    </row>
    <row r="208" spans="1:8" ht="12.75" x14ac:dyDescent="0.25">
      <c r="A208" s="423">
        <v>12</v>
      </c>
      <c r="B208" s="436" t="s">
        <v>294</v>
      </c>
      <c r="C208" s="341" t="s">
        <v>72</v>
      </c>
      <c r="D208" s="301">
        <v>84.383495999999994</v>
      </c>
      <c r="E208" s="301">
        <v>276.52100000000002</v>
      </c>
      <c r="F208" s="305"/>
      <c r="G208" s="303">
        <v>0.37</v>
      </c>
      <c r="H208" s="304">
        <v>1.5760000000000001</v>
      </c>
    </row>
    <row r="209" spans="1:8" ht="12.75" x14ac:dyDescent="0.25">
      <c r="A209" s="423">
        <v>13</v>
      </c>
      <c r="B209" s="449" t="s">
        <v>319</v>
      </c>
      <c r="C209" s="341" t="s">
        <v>72</v>
      </c>
      <c r="D209" s="306">
        <v>0</v>
      </c>
      <c r="E209" s="301">
        <v>268.75700000000001</v>
      </c>
      <c r="F209" s="305"/>
      <c r="G209" s="303">
        <v>0</v>
      </c>
      <c r="H209" s="304">
        <v>1.5309999999999999</v>
      </c>
    </row>
    <row r="210" spans="1:8" ht="12.75" x14ac:dyDescent="0.25">
      <c r="A210" s="423">
        <v>14</v>
      </c>
      <c r="B210" s="449" t="s">
        <v>320</v>
      </c>
      <c r="C210" s="341" t="s">
        <v>72</v>
      </c>
      <c r="D210" s="301">
        <v>0</v>
      </c>
      <c r="E210" s="301">
        <v>268.75700000000001</v>
      </c>
      <c r="F210" s="305"/>
      <c r="G210" s="303">
        <v>0</v>
      </c>
      <c r="H210" s="304">
        <v>1.5309999999999999</v>
      </c>
    </row>
    <row r="211" spans="1:8" ht="12.75" x14ac:dyDescent="0.25">
      <c r="A211" s="423">
        <v>15</v>
      </c>
      <c r="B211" s="449" t="s">
        <v>96</v>
      </c>
      <c r="C211" s="341" t="s">
        <v>74</v>
      </c>
      <c r="D211" s="306">
        <v>172.38</v>
      </c>
      <c r="E211" s="301">
        <v>259.87599999999998</v>
      </c>
      <c r="F211" s="305"/>
      <c r="G211" s="303">
        <v>0.755</v>
      </c>
      <c r="H211" s="304">
        <v>1.4810000000000001</v>
      </c>
    </row>
    <row r="212" spans="1:8" ht="12.75" x14ac:dyDescent="0.25">
      <c r="A212" s="423">
        <v>16</v>
      </c>
      <c r="B212" s="449" t="s">
        <v>144</v>
      </c>
      <c r="C212" s="342" t="s">
        <v>72</v>
      </c>
      <c r="D212" s="307">
        <v>751.25943900000004</v>
      </c>
      <c r="E212" s="307">
        <v>229.76989699999999</v>
      </c>
      <c r="F212" s="310"/>
      <c r="G212" s="308">
        <v>3.2909999999999999</v>
      </c>
      <c r="H212" s="309">
        <v>1.3089999999999999</v>
      </c>
    </row>
    <row r="213" spans="1:8" ht="12.75" x14ac:dyDescent="0.25">
      <c r="A213" s="423">
        <v>17</v>
      </c>
      <c r="B213" s="449" t="s">
        <v>321</v>
      </c>
      <c r="C213" s="341" t="s">
        <v>72</v>
      </c>
      <c r="D213" s="301">
        <v>0</v>
      </c>
      <c r="E213" s="301">
        <v>205.18</v>
      </c>
      <c r="F213" s="305"/>
      <c r="G213" s="303">
        <v>0</v>
      </c>
      <c r="H213" s="304">
        <v>1.169</v>
      </c>
    </row>
    <row r="214" spans="1:8" ht="12.75" x14ac:dyDescent="0.25">
      <c r="A214" s="423">
        <v>18</v>
      </c>
      <c r="B214" s="449" t="s">
        <v>93</v>
      </c>
      <c r="C214" s="341" t="s">
        <v>72</v>
      </c>
      <c r="D214" s="301">
        <v>7964.3781440000002</v>
      </c>
      <c r="E214" s="301">
        <v>204.30492100000001</v>
      </c>
      <c r="F214" s="305"/>
      <c r="G214" s="303">
        <v>34.889000000000003</v>
      </c>
      <c r="H214" s="304">
        <v>1.1639999999999999</v>
      </c>
    </row>
    <row r="215" spans="1:8" ht="12.75" x14ac:dyDescent="0.15">
      <c r="A215" s="437">
        <v>19</v>
      </c>
      <c r="B215" s="436" t="s">
        <v>322</v>
      </c>
      <c r="C215" s="343" t="s">
        <v>74</v>
      </c>
      <c r="D215" s="315">
        <v>4.7405799999999996</v>
      </c>
      <c r="E215" s="315">
        <v>197.25660999999999</v>
      </c>
      <c r="F215" s="316"/>
      <c r="G215" s="317">
        <v>2.1000000000000001E-2</v>
      </c>
      <c r="H215" s="318">
        <v>1.1240000000000001</v>
      </c>
    </row>
    <row r="216" spans="1:8" ht="12.75" x14ac:dyDescent="0.25">
      <c r="A216" s="423">
        <v>20</v>
      </c>
      <c r="B216" s="449" t="s">
        <v>221</v>
      </c>
      <c r="C216" s="341" t="s">
        <v>74</v>
      </c>
      <c r="D216" s="301">
        <v>275.06152299999997</v>
      </c>
      <c r="E216" s="301">
        <v>193.59192000000002</v>
      </c>
      <c r="F216" s="305"/>
      <c r="G216" s="303">
        <v>1.2050000000000001</v>
      </c>
      <c r="H216" s="304">
        <v>1.103</v>
      </c>
    </row>
    <row r="217" spans="1:8" ht="12.75" x14ac:dyDescent="0.25">
      <c r="A217" s="423">
        <v>21</v>
      </c>
      <c r="B217" s="449" t="s">
        <v>227</v>
      </c>
      <c r="C217" s="341" t="s">
        <v>74</v>
      </c>
      <c r="D217" s="301">
        <v>333.35919999999999</v>
      </c>
      <c r="E217" s="301">
        <v>190.03124</v>
      </c>
      <c r="F217" s="305"/>
      <c r="G217" s="303">
        <v>1.46</v>
      </c>
      <c r="H217" s="304">
        <v>1.083</v>
      </c>
    </row>
    <row r="218" spans="1:8" ht="12.75" x14ac:dyDescent="0.25">
      <c r="A218" s="423">
        <v>22</v>
      </c>
      <c r="B218" s="449" t="s">
        <v>323</v>
      </c>
      <c r="C218" s="341" t="s">
        <v>74</v>
      </c>
      <c r="D218" s="301">
        <v>107.22035000000001</v>
      </c>
      <c r="E218" s="301">
        <v>188.64387200000002</v>
      </c>
      <c r="F218" s="305"/>
      <c r="G218" s="303">
        <v>0.47</v>
      </c>
      <c r="H218" s="304">
        <v>1.075</v>
      </c>
    </row>
    <row r="219" spans="1:8" ht="12.75" x14ac:dyDescent="0.25">
      <c r="A219" s="423">
        <v>23</v>
      </c>
      <c r="B219" s="449" t="s">
        <v>195</v>
      </c>
      <c r="C219" s="341" t="s">
        <v>74</v>
      </c>
      <c r="D219" s="301">
        <v>129.60400000000001</v>
      </c>
      <c r="E219" s="301">
        <v>186.518</v>
      </c>
      <c r="F219" s="305"/>
      <c r="G219" s="303">
        <v>0.56799999999999995</v>
      </c>
      <c r="H219" s="304">
        <v>1.0629999999999999</v>
      </c>
    </row>
    <row r="220" spans="1:8" ht="12.75" x14ac:dyDescent="0.25">
      <c r="A220" s="423">
        <v>24</v>
      </c>
      <c r="B220" s="449" t="s">
        <v>228</v>
      </c>
      <c r="C220" s="341" t="s">
        <v>72</v>
      </c>
      <c r="D220" s="301">
        <v>251.7492</v>
      </c>
      <c r="E220" s="301">
        <v>180.89827</v>
      </c>
      <c r="F220" s="305"/>
      <c r="G220" s="303">
        <v>1.103</v>
      </c>
      <c r="H220" s="304">
        <v>1.0309999999999999</v>
      </c>
    </row>
    <row r="221" spans="1:8" ht="12.75" x14ac:dyDescent="0.25">
      <c r="A221" s="423">
        <v>25</v>
      </c>
      <c r="B221" s="449" t="s">
        <v>324</v>
      </c>
      <c r="C221" s="341" t="s">
        <v>72</v>
      </c>
      <c r="D221" s="301">
        <v>0</v>
      </c>
      <c r="E221" s="301">
        <v>151.852</v>
      </c>
      <c r="F221" s="305"/>
      <c r="G221" s="303">
        <v>0</v>
      </c>
      <c r="H221" s="304">
        <v>0.86499999999999999</v>
      </c>
    </row>
    <row r="222" spans="1:8" ht="12.75" x14ac:dyDescent="0.25">
      <c r="A222" s="423">
        <v>26</v>
      </c>
      <c r="B222" s="449" t="s">
        <v>325</v>
      </c>
      <c r="C222" s="341" t="s">
        <v>72</v>
      </c>
      <c r="D222" s="301">
        <v>0</v>
      </c>
      <c r="E222" s="301">
        <v>147.9854</v>
      </c>
      <c r="F222" s="305"/>
      <c r="G222" s="303">
        <v>0</v>
      </c>
      <c r="H222" s="304">
        <v>0.84299999999999997</v>
      </c>
    </row>
    <row r="223" spans="1:8" ht="12.75" x14ac:dyDescent="0.25">
      <c r="A223" s="423">
        <v>27</v>
      </c>
      <c r="B223" s="449" t="s">
        <v>240</v>
      </c>
      <c r="C223" s="341" t="s">
        <v>74</v>
      </c>
      <c r="D223" s="301">
        <v>302.01859999999999</v>
      </c>
      <c r="E223" s="301">
        <v>140.41200000000001</v>
      </c>
      <c r="F223" s="305"/>
      <c r="G223" s="303">
        <v>1.323</v>
      </c>
      <c r="H223" s="304">
        <v>0.8</v>
      </c>
    </row>
    <row r="224" spans="1:8" ht="12.75" x14ac:dyDescent="0.25">
      <c r="A224" s="423">
        <v>28</v>
      </c>
      <c r="B224" s="449" t="s">
        <v>89</v>
      </c>
      <c r="C224" s="341" t="s">
        <v>74</v>
      </c>
      <c r="D224" s="301">
        <v>231.55662000000001</v>
      </c>
      <c r="E224" s="301">
        <v>125.01649999999999</v>
      </c>
      <c r="F224" s="305"/>
      <c r="G224" s="303">
        <v>1.014</v>
      </c>
      <c r="H224" s="304">
        <v>0.71199999999999997</v>
      </c>
    </row>
    <row r="225" spans="1:8" ht="12.75" x14ac:dyDescent="0.25">
      <c r="A225" s="423">
        <v>29</v>
      </c>
      <c r="B225" s="449" t="s">
        <v>154</v>
      </c>
      <c r="C225" s="341" t="s">
        <v>74</v>
      </c>
      <c r="D225" s="301">
        <v>21.316650000000003</v>
      </c>
      <c r="E225" s="301">
        <v>122.22557</v>
      </c>
      <c r="F225" s="305"/>
      <c r="G225" s="303">
        <v>9.2999999999999999E-2</v>
      </c>
      <c r="H225" s="304">
        <v>0.69599999999999995</v>
      </c>
    </row>
    <row r="226" spans="1:8" ht="12.75" x14ac:dyDescent="0.25">
      <c r="A226" s="423">
        <v>30</v>
      </c>
      <c r="B226" s="449" t="s">
        <v>122</v>
      </c>
      <c r="C226" s="341" t="s">
        <v>74</v>
      </c>
      <c r="D226" s="301">
        <v>135.87957</v>
      </c>
      <c r="E226" s="301">
        <v>120.45773</v>
      </c>
      <c r="F226" s="305"/>
      <c r="G226" s="303">
        <v>0.59499999999999997</v>
      </c>
      <c r="H226" s="304">
        <v>0.68600000000000005</v>
      </c>
    </row>
    <row r="227" spans="1:8" ht="12.75" x14ac:dyDescent="0.25">
      <c r="A227" s="423">
        <v>31</v>
      </c>
      <c r="B227" s="449" t="s">
        <v>326</v>
      </c>
      <c r="C227" s="341" t="s">
        <v>74</v>
      </c>
      <c r="D227" s="301">
        <v>53.866123000000002</v>
      </c>
      <c r="E227" s="301">
        <v>117.42780999999999</v>
      </c>
      <c r="F227" s="305"/>
      <c r="G227" s="303">
        <v>0.23599999999999999</v>
      </c>
      <c r="H227" s="304">
        <v>0.66900000000000004</v>
      </c>
    </row>
    <row r="228" spans="1:8" ht="12.75" x14ac:dyDescent="0.25">
      <c r="A228" s="423">
        <v>32</v>
      </c>
      <c r="B228" s="449" t="s">
        <v>327</v>
      </c>
      <c r="C228" s="341" t="s">
        <v>74</v>
      </c>
      <c r="D228" s="301">
        <v>45.293190000000003</v>
      </c>
      <c r="E228" s="301">
        <v>110.60016999999999</v>
      </c>
      <c r="F228" s="305"/>
      <c r="G228" s="303">
        <v>0.19800000000000001</v>
      </c>
      <c r="H228" s="304">
        <v>0.63</v>
      </c>
    </row>
    <row r="229" spans="1:8" ht="12.75" x14ac:dyDescent="0.25">
      <c r="A229" s="423">
        <v>33</v>
      </c>
      <c r="B229" s="449" t="s">
        <v>121</v>
      </c>
      <c r="C229" s="341" t="s">
        <v>72</v>
      </c>
      <c r="D229" s="301">
        <v>37.62688</v>
      </c>
      <c r="E229" s="301">
        <v>110.49911999999999</v>
      </c>
      <c r="F229" s="305"/>
      <c r="G229" s="303">
        <v>0.16500000000000001</v>
      </c>
      <c r="H229" s="304">
        <v>0.63</v>
      </c>
    </row>
    <row r="230" spans="1:8" ht="12.75" x14ac:dyDescent="0.25">
      <c r="A230" s="423">
        <v>34</v>
      </c>
      <c r="B230" s="449" t="s">
        <v>229</v>
      </c>
      <c r="C230" s="341" t="s">
        <v>72</v>
      </c>
      <c r="D230" s="301">
        <v>89.286892999999992</v>
      </c>
      <c r="E230" s="301">
        <v>106.74857</v>
      </c>
      <c r="F230" s="305"/>
      <c r="G230" s="303">
        <v>0.39100000000000001</v>
      </c>
      <c r="H230" s="304">
        <v>0.60799999999999998</v>
      </c>
    </row>
    <row r="231" spans="1:8" ht="12.75" x14ac:dyDescent="0.15">
      <c r="A231" s="435">
        <v>35</v>
      </c>
      <c r="B231" s="436" t="s">
        <v>163</v>
      </c>
      <c r="C231" s="340" t="s">
        <v>74</v>
      </c>
      <c r="D231" s="311">
        <v>128.20027000000002</v>
      </c>
      <c r="E231" s="311">
        <v>105.8308</v>
      </c>
      <c r="F231" s="312"/>
      <c r="G231" s="313">
        <v>0.56200000000000006</v>
      </c>
      <c r="H231" s="314">
        <v>0.60299999999999998</v>
      </c>
    </row>
    <row r="232" spans="1:8" ht="12.75" x14ac:dyDescent="0.25">
      <c r="A232" s="423">
        <v>36</v>
      </c>
      <c r="B232" s="449" t="s">
        <v>328</v>
      </c>
      <c r="C232" s="341" t="s">
        <v>72</v>
      </c>
      <c r="D232" s="301">
        <v>0</v>
      </c>
      <c r="E232" s="301">
        <v>102.70003999999999</v>
      </c>
      <c r="F232" s="305"/>
      <c r="G232" s="303">
        <v>0</v>
      </c>
      <c r="H232" s="304">
        <v>0.58499999999999996</v>
      </c>
    </row>
    <row r="233" spans="1:8" ht="12.75" x14ac:dyDescent="0.25">
      <c r="A233" s="423">
        <v>37</v>
      </c>
      <c r="B233" s="449" t="s">
        <v>329</v>
      </c>
      <c r="C233" s="341" t="s">
        <v>72</v>
      </c>
      <c r="D233" s="301">
        <v>0</v>
      </c>
      <c r="E233" s="301">
        <v>102.629</v>
      </c>
      <c r="F233" s="305"/>
      <c r="G233" s="303">
        <v>0</v>
      </c>
      <c r="H233" s="304">
        <v>0.58499999999999996</v>
      </c>
    </row>
    <row r="234" spans="1:8" ht="12.75" x14ac:dyDescent="0.25">
      <c r="A234" s="423">
        <v>38</v>
      </c>
      <c r="B234" s="449" t="s">
        <v>288</v>
      </c>
      <c r="C234" s="341" t="s">
        <v>74</v>
      </c>
      <c r="D234" s="301">
        <v>158.346</v>
      </c>
      <c r="E234" s="301">
        <v>94.584500000000006</v>
      </c>
      <c r="F234" s="305"/>
      <c r="G234" s="303">
        <v>0.69399999999999995</v>
      </c>
      <c r="H234" s="304">
        <v>0.53900000000000003</v>
      </c>
    </row>
    <row r="235" spans="1:8" ht="12.75" x14ac:dyDescent="0.25">
      <c r="A235" s="423">
        <v>39</v>
      </c>
      <c r="B235" s="449" t="s">
        <v>303</v>
      </c>
      <c r="C235" s="341" t="s">
        <v>72</v>
      </c>
      <c r="D235" s="301">
        <v>49.422736999999998</v>
      </c>
      <c r="E235" s="301">
        <v>93.541539999999998</v>
      </c>
      <c r="F235" s="305"/>
      <c r="G235" s="303">
        <v>0.217</v>
      </c>
      <c r="H235" s="304">
        <v>0.53300000000000003</v>
      </c>
    </row>
    <row r="236" spans="1:8" ht="12.75" x14ac:dyDescent="0.15">
      <c r="A236" s="435">
        <v>40</v>
      </c>
      <c r="B236" s="449" t="s">
        <v>161</v>
      </c>
      <c r="C236" s="340" t="s">
        <v>74</v>
      </c>
      <c r="D236" s="311">
        <v>115.61706</v>
      </c>
      <c r="E236" s="311">
        <v>91.94408</v>
      </c>
      <c r="F236" s="312"/>
      <c r="G236" s="313">
        <v>0.50600000000000001</v>
      </c>
      <c r="H236" s="314">
        <v>0.52400000000000002</v>
      </c>
    </row>
    <row r="237" spans="1:8" ht="12.75" x14ac:dyDescent="0.25">
      <c r="A237" s="423">
        <v>41</v>
      </c>
      <c r="B237" s="449" t="s">
        <v>330</v>
      </c>
      <c r="C237" s="341" t="s">
        <v>72</v>
      </c>
      <c r="D237" s="301">
        <v>9.2702999999999989</v>
      </c>
      <c r="E237" s="301">
        <v>91.265301999999991</v>
      </c>
      <c r="F237" s="305"/>
      <c r="G237" s="303">
        <v>4.1000000000000002E-2</v>
      </c>
      <c r="H237" s="304">
        <v>0.52</v>
      </c>
    </row>
    <row r="238" spans="1:8" ht="12.75" x14ac:dyDescent="0.25">
      <c r="A238" s="423">
        <v>42</v>
      </c>
      <c r="B238" s="449" t="s">
        <v>331</v>
      </c>
      <c r="C238" s="341" t="s">
        <v>74</v>
      </c>
      <c r="D238" s="301">
        <v>43.493279999999999</v>
      </c>
      <c r="E238" s="301">
        <v>91.004967999999991</v>
      </c>
      <c r="F238" s="305"/>
      <c r="G238" s="303">
        <v>0.191</v>
      </c>
      <c r="H238" s="304">
        <v>0.51900000000000002</v>
      </c>
    </row>
    <row r="239" spans="1:8" ht="12.75" x14ac:dyDescent="0.25">
      <c r="A239" s="423">
        <v>43</v>
      </c>
      <c r="B239" s="449" t="s">
        <v>332</v>
      </c>
      <c r="C239" s="341" t="s">
        <v>74</v>
      </c>
      <c r="D239" s="301">
        <v>0</v>
      </c>
      <c r="E239" s="301">
        <v>90.552999999999997</v>
      </c>
      <c r="F239" s="305"/>
      <c r="G239" s="303">
        <v>0</v>
      </c>
      <c r="H239" s="304">
        <v>0.51600000000000001</v>
      </c>
    </row>
    <row r="240" spans="1:8" ht="12.75" x14ac:dyDescent="0.25">
      <c r="A240" s="423">
        <v>44</v>
      </c>
      <c r="B240" s="449" t="s">
        <v>333</v>
      </c>
      <c r="C240" s="341" t="s">
        <v>74</v>
      </c>
      <c r="D240" s="301">
        <v>35.225499999999997</v>
      </c>
      <c r="E240" s="301">
        <v>86.92</v>
      </c>
      <c r="F240" s="305"/>
      <c r="G240" s="303">
        <v>0.154</v>
      </c>
      <c r="H240" s="304">
        <v>0.495</v>
      </c>
    </row>
    <row r="241" spans="1:8" ht="12.75" x14ac:dyDescent="0.25">
      <c r="A241" s="423">
        <v>45</v>
      </c>
      <c r="B241" s="449" t="s">
        <v>334</v>
      </c>
      <c r="C241" s="341" t="s">
        <v>74</v>
      </c>
      <c r="D241" s="301">
        <v>41.652529999999999</v>
      </c>
      <c r="E241" s="301">
        <v>80.023660000000007</v>
      </c>
      <c r="F241" s="305"/>
      <c r="G241" s="303">
        <v>0.182</v>
      </c>
      <c r="H241" s="304">
        <v>0.45600000000000002</v>
      </c>
    </row>
    <row r="242" spans="1:8" ht="12.75" x14ac:dyDescent="0.25">
      <c r="A242" s="423">
        <v>46</v>
      </c>
      <c r="B242" s="449" t="s">
        <v>231</v>
      </c>
      <c r="C242" s="341" t="s">
        <v>74</v>
      </c>
      <c r="D242" s="301">
        <v>149.37048800000002</v>
      </c>
      <c r="E242" s="301">
        <v>78.729919999999993</v>
      </c>
      <c r="F242" s="305"/>
      <c r="G242" s="303">
        <v>0.65400000000000003</v>
      </c>
      <c r="H242" s="304">
        <v>0.44900000000000001</v>
      </c>
    </row>
    <row r="243" spans="1:8" ht="12.75" x14ac:dyDescent="0.25">
      <c r="A243" s="423">
        <v>47</v>
      </c>
      <c r="B243" s="449" t="s">
        <v>335</v>
      </c>
      <c r="C243" s="341" t="s">
        <v>72</v>
      </c>
      <c r="D243" s="301">
        <v>59.584959000000005</v>
      </c>
      <c r="E243" s="301">
        <v>78.673767999999995</v>
      </c>
      <c r="F243" s="305"/>
      <c r="G243" s="303">
        <v>0.26100000000000001</v>
      </c>
      <c r="H243" s="304">
        <v>0.44800000000000001</v>
      </c>
    </row>
    <row r="244" spans="1:8" ht="12.75" x14ac:dyDescent="0.25">
      <c r="A244" s="423">
        <v>48</v>
      </c>
      <c r="B244" s="449" t="s">
        <v>336</v>
      </c>
      <c r="C244" s="341" t="s">
        <v>74</v>
      </c>
      <c r="D244" s="301">
        <v>22.64528</v>
      </c>
      <c r="E244" s="301">
        <v>73.292249999999996</v>
      </c>
      <c r="F244" s="305"/>
      <c r="G244" s="303">
        <v>9.9000000000000005E-2</v>
      </c>
      <c r="H244" s="304">
        <v>0.41799999999999998</v>
      </c>
    </row>
    <row r="245" spans="1:8" ht="12.75" x14ac:dyDescent="0.25">
      <c r="A245" s="423">
        <v>49</v>
      </c>
      <c r="B245" s="449" t="s">
        <v>302</v>
      </c>
      <c r="C245" s="341" t="s">
        <v>74</v>
      </c>
      <c r="D245" s="301">
        <v>52.769779999999997</v>
      </c>
      <c r="E245" s="301">
        <v>73.225589999999997</v>
      </c>
      <c r="F245" s="305"/>
      <c r="G245" s="303">
        <v>0.23100000000000001</v>
      </c>
      <c r="H245" s="304">
        <v>0.41699999999999998</v>
      </c>
    </row>
    <row r="246" spans="1:8" ht="12.75" x14ac:dyDescent="0.25">
      <c r="A246" s="423">
        <v>50</v>
      </c>
      <c r="B246" s="449" t="s">
        <v>104</v>
      </c>
      <c r="C246" s="341" t="s">
        <v>74</v>
      </c>
      <c r="D246" s="301">
        <v>0</v>
      </c>
      <c r="E246" s="301">
        <v>72.952950000000001</v>
      </c>
      <c r="F246" s="305"/>
      <c r="G246" s="303">
        <v>0</v>
      </c>
      <c r="H246" s="304">
        <v>0.41599999999999998</v>
      </c>
    </row>
    <row r="247" spans="1:8" ht="12.75" x14ac:dyDescent="0.25">
      <c r="A247" s="423"/>
      <c r="B247" s="450" t="s">
        <v>219</v>
      </c>
      <c r="C247" s="409" t="s">
        <v>72</v>
      </c>
      <c r="D247" s="299">
        <v>730.82338100000004</v>
      </c>
      <c r="E247" s="299">
        <v>432.44599399999998</v>
      </c>
      <c r="F247" s="302"/>
      <c r="G247" s="410">
        <v>3.202</v>
      </c>
      <c r="H247" s="328">
        <v>2.464</v>
      </c>
    </row>
    <row r="248" spans="1:8" ht="12.75" x14ac:dyDescent="0.25">
      <c r="A248" s="428"/>
      <c r="B248" s="438" t="s">
        <v>219</v>
      </c>
      <c r="C248" s="451" t="s">
        <v>74</v>
      </c>
      <c r="D248" s="299">
        <v>3626.25846</v>
      </c>
      <c r="E248" s="429">
        <v>2048.5239919999999</v>
      </c>
      <c r="F248" s="299"/>
      <c r="G248" s="300">
        <v>15.885</v>
      </c>
      <c r="H248" s="300">
        <v>11.673</v>
      </c>
    </row>
    <row r="249" spans="1:8" ht="5.0999999999999996" customHeight="1" x14ac:dyDescent="0.25">
      <c r="A249" s="439"/>
      <c r="B249" s="440"/>
      <c r="C249" s="452"/>
      <c r="D249" s="446"/>
      <c r="E249" s="447"/>
      <c r="F249" s="446"/>
      <c r="G249" s="448"/>
      <c r="H249" s="448"/>
    </row>
    <row r="250" spans="1:8" s="77" customFormat="1" ht="11.1" customHeight="1" x14ac:dyDescent="0.2">
      <c r="A250" s="411" t="s">
        <v>337</v>
      </c>
      <c r="B250" s="405"/>
      <c r="C250" s="153"/>
      <c r="D250" s="218"/>
      <c r="E250" s="218"/>
      <c r="F250" s="218"/>
      <c r="H250" s="412"/>
    </row>
    <row r="251" spans="1:8" ht="11.1" customHeight="1" x14ac:dyDescent="0.15">
      <c r="A251" s="26" t="s">
        <v>78</v>
      </c>
      <c r="C251" s="215"/>
      <c r="D251" s="215"/>
      <c r="E251" s="151"/>
      <c r="F251" s="151"/>
    </row>
    <row r="252" spans="1:8" ht="11.1" customHeight="1" x14ac:dyDescent="0.15">
      <c r="A252" s="351" t="s">
        <v>338</v>
      </c>
      <c r="B252" s="408"/>
      <c r="C252" s="351"/>
      <c r="D252" s="351"/>
      <c r="E252" s="351"/>
      <c r="F252" s="351"/>
    </row>
  </sheetData>
  <sortState ref="A139:J188">
    <sortCondition ref="B139:B188"/>
  </sortState>
  <customSheetViews>
    <customSheetView guid="{3E1AE235-D4AB-4EE5-9ECB-EFB23A645F44}" showPageBreaks="1">
      <selection activeCell="G12" sqref="G12"/>
      <pageMargins left="1.1811023622047245" right="0.98425196850393704" top="0.98425196850393704" bottom="0.98425196850393704" header="0.31496062992125984" footer="0.31496062992125984"/>
      <pageSetup paperSize="9" orientation="portrait" r:id="rId1"/>
    </customSheetView>
  </customSheetViews>
  <mergeCells count="11">
    <mergeCell ref="C193:C194"/>
    <mergeCell ref="B193:B194"/>
    <mergeCell ref="B131:B132"/>
    <mergeCell ref="C131:C132"/>
    <mergeCell ref="A126:F126"/>
    <mergeCell ref="A128:D128"/>
    <mergeCell ref="C4:C5"/>
    <mergeCell ref="B4:B5"/>
    <mergeCell ref="B67:B68"/>
    <mergeCell ref="C67:C68"/>
    <mergeCell ref="D67:E67"/>
  </mergeCells>
  <phoneticPr fontId="18" type="noConversion"/>
  <pageMargins left="0.98425196850393704" right="0.78740157480314965" top="0.78740157480314965" bottom="0.78740157480314965" header="0.31496062992125984" footer="0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showGridLines="0" zoomScaleNormal="100" workbookViewId="0">
      <selection sqref="A1:X1"/>
    </sheetView>
  </sheetViews>
  <sheetFormatPr baseColWidth="10" defaultRowHeight="12.75" x14ac:dyDescent="0.2"/>
  <cols>
    <col min="1" max="1" width="18.7109375" style="242" customWidth="1"/>
    <col min="2" max="15" width="12.7109375" style="242" hidden="1" customWidth="1"/>
    <col min="16" max="16" width="6.140625" style="242" hidden="1" customWidth="1"/>
    <col min="17" max="27" width="6.42578125" style="242" customWidth="1"/>
    <col min="28" max="28" width="0" style="242" hidden="1" customWidth="1"/>
    <col min="29" max="16384" width="11.42578125" style="242"/>
  </cols>
  <sheetData>
    <row r="1" spans="1:27" ht="15.6" customHeight="1" x14ac:dyDescent="0.25">
      <c r="A1" s="511" t="s">
        <v>356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511"/>
      <c r="X1" s="511"/>
      <c r="Y1" s="347"/>
      <c r="Z1" s="347"/>
      <c r="AA1" s="347"/>
    </row>
    <row r="2" spans="1:27" ht="12" customHeight="1" x14ac:dyDescent="0.2">
      <c r="A2" s="236" t="s">
        <v>202</v>
      </c>
      <c r="B2" s="62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27" ht="5.0999999999999996" customHeight="1" x14ac:dyDescent="0.2">
      <c r="A3" s="236"/>
      <c r="B3" s="62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27" ht="18" customHeight="1" x14ac:dyDescent="0.2">
      <c r="A4" s="63" t="s">
        <v>30</v>
      </c>
      <c r="B4" s="8">
        <v>1998</v>
      </c>
      <c r="C4" s="8">
        <v>1999</v>
      </c>
      <c r="D4" s="8">
        <v>2000</v>
      </c>
      <c r="E4" s="8">
        <v>2001</v>
      </c>
      <c r="F4" s="8">
        <v>2002</v>
      </c>
      <c r="G4" s="8">
        <v>2003</v>
      </c>
      <c r="H4" s="8">
        <v>2004</v>
      </c>
      <c r="I4" s="8">
        <v>2005</v>
      </c>
      <c r="J4" s="8">
        <v>2006</v>
      </c>
      <c r="K4" s="8">
        <v>2007</v>
      </c>
      <c r="L4" s="8">
        <v>2008</v>
      </c>
      <c r="M4" s="8">
        <v>2009</v>
      </c>
      <c r="N4" s="8">
        <v>2010</v>
      </c>
      <c r="O4" s="8">
        <v>2011</v>
      </c>
      <c r="P4" s="8">
        <v>2012</v>
      </c>
      <c r="Q4" s="8">
        <v>2013</v>
      </c>
      <c r="R4" s="8">
        <v>2014</v>
      </c>
      <c r="S4" s="8">
        <v>2015</v>
      </c>
      <c r="T4" s="8">
        <v>2016</v>
      </c>
      <c r="U4" s="8">
        <v>2017</v>
      </c>
      <c r="V4" s="8">
        <v>2018</v>
      </c>
      <c r="W4" s="8">
        <v>2019</v>
      </c>
      <c r="X4" s="8">
        <v>2020</v>
      </c>
      <c r="Y4" s="8">
        <v>2021</v>
      </c>
      <c r="Z4" s="8">
        <v>2022</v>
      </c>
      <c r="AA4" s="8">
        <v>2023</v>
      </c>
    </row>
    <row r="5" spans="1:27" ht="5.0999999999999996" customHeight="1" x14ac:dyDescent="0.2">
      <c r="A5" s="58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</row>
    <row r="6" spans="1:27" ht="14.85" customHeight="1" x14ac:dyDescent="0.2">
      <c r="A6" s="247" t="s">
        <v>0</v>
      </c>
      <c r="B6" s="237">
        <v>8102.3449447215116</v>
      </c>
      <c r="C6" s="237">
        <v>9558.6685084314449</v>
      </c>
      <c r="D6" s="237">
        <v>12233.398178928206</v>
      </c>
      <c r="E6" s="237">
        <v>13018.762375039469</v>
      </c>
      <c r="F6" s="237">
        <v>14031.363251118963</v>
      </c>
      <c r="G6" s="237">
        <v>14158.268006400513</v>
      </c>
      <c r="H6" s="237">
        <v>14007.056705760975</v>
      </c>
      <c r="I6" s="237">
        <v>13716.462053318337</v>
      </c>
      <c r="J6" s="237">
        <v>15194.143406191213</v>
      </c>
      <c r="K6" s="237">
        <v>15589.178351373854</v>
      </c>
      <c r="L6" s="237">
        <v>17553.808825973381</v>
      </c>
      <c r="M6" s="237">
        <v>19405.758060395503</v>
      </c>
      <c r="N6" s="237">
        <v>21265.54870351285</v>
      </c>
      <c r="O6" s="237">
        <v>22010.339329598195</v>
      </c>
      <c r="P6" s="237">
        <v>22710.552834332782</v>
      </c>
      <c r="Q6" s="237">
        <v>24048.626534118106</v>
      </c>
      <c r="R6" s="237">
        <v>24548.656388098832</v>
      </c>
      <c r="S6" s="237">
        <v>26204.278693892251</v>
      </c>
      <c r="T6" s="237">
        <v>26768.505813737796</v>
      </c>
      <c r="U6" s="237">
        <v>26951.224202524358</v>
      </c>
      <c r="V6" s="237">
        <v>28291.830974400753</v>
      </c>
      <c r="W6" s="237">
        <v>29233.202596754269</v>
      </c>
      <c r="X6" s="237">
        <v>29679.474229225689</v>
      </c>
      <c r="Y6" s="237">
        <v>30190.844525191143</v>
      </c>
      <c r="Z6" s="237">
        <v>30138.462893403688</v>
      </c>
      <c r="AA6" s="237">
        <v>30171.732996743689</v>
      </c>
    </row>
    <row r="7" spans="1:27" ht="14.85" customHeight="1" x14ac:dyDescent="0.2">
      <c r="A7" s="34" t="s">
        <v>21</v>
      </c>
      <c r="B7" s="239">
        <v>1218.5282031204524</v>
      </c>
      <c r="C7" s="239">
        <v>1967.4894796809738</v>
      </c>
      <c r="D7" s="239">
        <v>2129.6189244070852</v>
      </c>
      <c r="E7" s="239">
        <v>2319.1145523927894</v>
      </c>
      <c r="F7" s="239">
        <v>2396.2845465571427</v>
      </c>
      <c r="G7" s="239">
        <v>2481.1722496702582</v>
      </c>
      <c r="H7" s="239">
        <v>2140.4595199848841</v>
      </c>
      <c r="I7" s="239">
        <v>2115.0067135978093</v>
      </c>
      <c r="J7" s="239">
        <v>2782.2883696354506</v>
      </c>
      <c r="K7" s="239">
        <v>2894.1967362674709</v>
      </c>
      <c r="L7" s="239">
        <v>3386.941215153829</v>
      </c>
      <c r="M7" s="239">
        <v>3702.3120766956386</v>
      </c>
      <c r="N7" s="239">
        <v>3864.4177270216073</v>
      </c>
      <c r="O7" s="239">
        <v>4240.7841641365039</v>
      </c>
      <c r="P7" s="239">
        <v>4257.142282136504</v>
      </c>
      <c r="Q7" s="330">
        <v>4257.142282136504</v>
      </c>
      <c r="R7" s="330">
        <v>4277.9726103865041</v>
      </c>
      <c r="S7" s="330">
        <v>4786.3966205056086</v>
      </c>
      <c r="T7" s="330">
        <v>4794.6708853621267</v>
      </c>
      <c r="U7" s="330">
        <v>4805.2990092668679</v>
      </c>
      <c r="V7" s="330">
        <v>5124.2646901368598</v>
      </c>
      <c r="W7" s="330">
        <v>6329.9183229703394</v>
      </c>
      <c r="X7" s="330">
        <v>6335.1815489703395</v>
      </c>
      <c r="Y7" s="330">
        <v>6339.5804917513851</v>
      </c>
      <c r="Z7" s="330">
        <v>5468.532667277902</v>
      </c>
      <c r="AA7" s="330">
        <v>5468.532667277902</v>
      </c>
    </row>
    <row r="8" spans="1:27" ht="14.85" customHeight="1" x14ac:dyDescent="0.2">
      <c r="A8" s="34" t="s">
        <v>13</v>
      </c>
      <c r="B8" s="239">
        <v>2433.3252160245579</v>
      </c>
      <c r="C8" s="239">
        <v>2546.0292762822692</v>
      </c>
      <c r="D8" s="239">
        <v>4520.9763970422691</v>
      </c>
      <c r="E8" s="239">
        <v>4494.5836682396066</v>
      </c>
      <c r="F8" s="239">
        <v>4536.8352284362145</v>
      </c>
      <c r="G8" s="239">
        <v>4539.2083466186632</v>
      </c>
      <c r="H8" s="239">
        <v>4457.8983762186635</v>
      </c>
      <c r="I8" s="239">
        <v>4143.7457134701999</v>
      </c>
      <c r="J8" s="239">
        <v>4042.1366203801999</v>
      </c>
      <c r="K8" s="239">
        <v>4100.8772957558767</v>
      </c>
      <c r="L8" s="239">
        <v>4160.2120982490451</v>
      </c>
      <c r="M8" s="239">
        <v>4331.0950842432858</v>
      </c>
      <c r="N8" s="239">
        <v>4490.6618086576509</v>
      </c>
      <c r="O8" s="239">
        <v>4532.8080145856984</v>
      </c>
      <c r="P8" s="239">
        <v>4840.7600280668994</v>
      </c>
      <c r="Q8" s="330">
        <v>4746.2047549276595</v>
      </c>
      <c r="R8" s="330">
        <v>4886.9289943662106</v>
      </c>
      <c r="S8" s="330">
        <v>4933.2692846827576</v>
      </c>
      <c r="T8" s="330">
        <v>4994.9930598597048</v>
      </c>
      <c r="U8" s="330">
        <v>5055.9930598597048</v>
      </c>
      <c r="V8" s="330">
        <v>5148.1538557594076</v>
      </c>
      <c r="W8" s="330">
        <v>5190.873345630991</v>
      </c>
      <c r="X8" s="330">
        <v>5205.0372028391812</v>
      </c>
      <c r="Y8" s="330">
        <v>5227.5624681283425</v>
      </c>
      <c r="Z8" s="330">
        <v>5186.4599727683426</v>
      </c>
      <c r="AA8" s="330">
        <v>5186.4599727683426</v>
      </c>
    </row>
    <row r="9" spans="1:27" ht="14.85" customHeight="1" x14ac:dyDescent="0.2">
      <c r="A9" s="248" t="s">
        <v>20</v>
      </c>
      <c r="B9" s="239">
        <v>352.48180554419855</v>
      </c>
      <c r="C9" s="239">
        <v>445.75772531477827</v>
      </c>
      <c r="D9" s="239">
        <v>467.70094983484506</v>
      </c>
      <c r="E9" s="239">
        <v>590.54712273711925</v>
      </c>
      <c r="F9" s="239">
        <v>616.61295312654647</v>
      </c>
      <c r="G9" s="239">
        <v>617.82747149336501</v>
      </c>
      <c r="H9" s="239">
        <v>477.71282149442732</v>
      </c>
      <c r="I9" s="239">
        <v>393.74222886692036</v>
      </c>
      <c r="J9" s="239">
        <v>465.79786295349004</v>
      </c>
      <c r="K9" s="239">
        <v>471.98591727510745</v>
      </c>
      <c r="L9" s="239">
        <v>1122.8185446780094</v>
      </c>
      <c r="M9" s="239">
        <v>1316.2196942880094</v>
      </c>
      <c r="N9" s="239">
        <v>1347.758507703478</v>
      </c>
      <c r="O9" s="239">
        <v>1394.1943702281114</v>
      </c>
      <c r="P9" s="239">
        <v>1418.2619397243182</v>
      </c>
      <c r="Q9" s="330">
        <v>2208.2274160924135</v>
      </c>
      <c r="R9" s="330">
        <v>2234.3277695958309</v>
      </c>
      <c r="S9" s="330">
        <v>3185.5759239420954</v>
      </c>
      <c r="T9" s="330">
        <v>3412.2759239420952</v>
      </c>
      <c r="U9" s="330">
        <v>3414.1259239420951</v>
      </c>
      <c r="V9" s="330">
        <v>3567.5408397719011</v>
      </c>
      <c r="W9" s="330">
        <v>3577.2861614461904</v>
      </c>
      <c r="X9" s="330">
        <v>3579.5878494474196</v>
      </c>
      <c r="Y9" s="330">
        <v>3582.855893616842</v>
      </c>
      <c r="Z9" s="330">
        <v>3623.3546993068426</v>
      </c>
      <c r="AA9" s="330">
        <v>3623.3546993068426</v>
      </c>
    </row>
    <row r="10" spans="1:27" ht="14.85" customHeight="1" x14ac:dyDescent="0.2">
      <c r="A10" s="34" t="s">
        <v>222</v>
      </c>
      <c r="B10" s="239">
        <v>1675.1063374069506</v>
      </c>
      <c r="C10" s="239">
        <v>1871.93191577786</v>
      </c>
      <c r="D10" s="239">
        <v>1992.4587287806467</v>
      </c>
      <c r="E10" s="239">
        <v>1904.6867594501991</v>
      </c>
      <c r="F10" s="239">
        <v>1769.3552007321287</v>
      </c>
      <c r="G10" s="239">
        <v>1875.5135456852886</v>
      </c>
      <c r="H10" s="239">
        <v>2040.5472460890537</v>
      </c>
      <c r="I10" s="239">
        <v>2309.6916471308195</v>
      </c>
      <c r="J10" s="239">
        <v>2674.6523140152444</v>
      </c>
      <c r="K10" s="239">
        <v>2679.8574889507322</v>
      </c>
      <c r="L10" s="239">
        <v>2695.0833684296135</v>
      </c>
      <c r="M10" s="239">
        <v>3105.8409657496136</v>
      </c>
      <c r="N10" s="239">
        <v>3206.0897066140383</v>
      </c>
      <c r="O10" s="239">
        <v>3206.139707171038</v>
      </c>
      <c r="P10" s="239">
        <v>3216.139707171038</v>
      </c>
      <c r="Q10" s="330">
        <v>3237.7592663343162</v>
      </c>
      <c r="R10" s="330">
        <v>3212.3705347757959</v>
      </c>
      <c r="S10" s="330">
        <v>3215.4642394637958</v>
      </c>
      <c r="T10" s="330">
        <v>3218.3491977956041</v>
      </c>
      <c r="U10" s="330">
        <v>3221.0514233053054</v>
      </c>
      <c r="V10" s="330">
        <v>3223.5479199172596</v>
      </c>
      <c r="W10" s="330">
        <v>3227.1002846236734</v>
      </c>
      <c r="X10" s="330">
        <v>3232.3662138207324</v>
      </c>
      <c r="Y10" s="330">
        <v>3232.3662138207324</v>
      </c>
      <c r="Z10" s="330">
        <v>3232.3662138207324</v>
      </c>
      <c r="AA10" s="330">
        <v>3236.5813966507321</v>
      </c>
    </row>
    <row r="11" spans="1:27" ht="14.85" customHeight="1" x14ac:dyDescent="0.2">
      <c r="A11" s="34" t="s">
        <v>11</v>
      </c>
      <c r="B11" s="239">
        <v>41.663235503882994</v>
      </c>
      <c r="C11" s="239">
        <v>56.657157303882997</v>
      </c>
      <c r="D11" s="239">
        <v>57.656093221540289</v>
      </c>
      <c r="E11" s="239">
        <v>40.728550724267564</v>
      </c>
      <c r="F11" s="239">
        <v>46.302963784267568</v>
      </c>
      <c r="G11" s="239">
        <v>45.187716784267565</v>
      </c>
      <c r="H11" s="239">
        <v>255.98769678426757</v>
      </c>
      <c r="I11" s="239">
        <v>257.19769678426758</v>
      </c>
      <c r="J11" s="239">
        <v>331.49774368171472</v>
      </c>
      <c r="K11" s="239">
        <v>335.99770860498438</v>
      </c>
      <c r="L11" s="239">
        <v>340.74729690972015</v>
      </c>
      <c r="M11" s="239">
        <v>491.80435717972017</v>
      </c>
      <c r="N11" s="239">
        <v>1104.5158108506578</v>
      </c>
      <c r="O11" s="239">
        <v>1140.5418108506578</v>
      </c>
      <c r="P11" s="239">
        <v>1145.576118507264</v>
      </c>
      <c r="Q11" s="330">
        <v>1163.2009488952758</v>
      </c>
      <c r="R11" s="330">
        <v>1186.3039786554473</v>
      </c>
      <c r="S11" s="330">
        <v>1186.3039786554473</v>
      </c>
      <c r="T11" s="330">
        <v>1199.4503177099489</v>
      </c>
      <c r="U11" s="330">
        <v>1199.4503177099489</v>
      </c>
      <c r="V11" s="330">
        <v>1199.4503177099489</v>
      </c>
      <c r="W11" s="330">
        <v>1199.4503177099489</v>
      </c>
      <c r="X11" s="330">
        <v>1199.4503177099489</v>
      </c>
      <c r="Y11" s="330">
        <v>1199.4503177099489</v>
      </c>
      <c r="Z11" s="330">
        <v>1367.6699164996039</v>
      </c>
      <c r="AA11" s="330">
        <v>1367.6699164996039</v>
      </c>
    </row>
    <row r="12" spans="1:27" ht="14.85" customHeight="1" x14ac:dyDescent="0.2">
      <c r="A12" s="34" t="s">
        <v>10</v>
      </c>
      <c r="B12" s="239">
        <v>64.64011244592399</v>
      </c>
      <c r="C12" s="239">
        <v>76.400482098034303</v>
      </c>
      <c r="D12" s="239">
        <v>77.246348145448053</v>
      </c>
      <c r="E12" s="239">
        <v>84.560448262657175</v>
      </c>
      <c r="F12" s="239">
        <v>618.65051577379722</v>
      </c>
      <c r="G12" s="239">
        <v>620.7075897594741</v>
      </c>
      <c r="H12" s="239">
        <v>620.75522431384388</v>
      </c>
      <c r="I12" s="239">
        <v>625.38371248005978</v>
      </c>
      <c r="J12" s="239">
        <v>667.81030474005979</v>
      </c>
      <c r="K12" s="239">
        <v>761.34072798894238</v>
      </c>
      <c r="L12" s="239">
        <v>775.68008828894233</v>
      </c>
      <c r="M12" s="239">
        <v>820.29434113894229</v>
      </c>
      <c r="N12" s="239">
        <v>1112.7008017761223</v>
      </c>
      <c r="O12" s="239">
        <v>1141.1238893658967</v>
      </c>
      <c r="P12" s="239">
        <v>1055.5970667123947</v>
      </c>
      <c r="Q12" s="330">
        <v>1220.4830749159291</v>
      </c>
      <c r="R12" s="330">
        <v>1220.4832570869821</v>
      </c>
      <c r="S12" s="330">
        <v>1265.4631466603412</v>
      </c>
      <c r="T12" s="330">
        <v>1335.4931766635314</v>
      </c>
      <c r="U12" s="330">
        <v>1335.4931766635314</v>
      </c>
      <c r="V12" s="330">
        <v>1335.4931766635314</v>
      </c>
      <c r="W12" s="330">
        <v>1354.5320999217322</v>
      </c>
      <c r="X12" s="330">
        <v>1369.0908300996039</v>
      </c>
      <c r="Y12" s="330">
        <v>1369.0908300996039</v>
      </c>
      <c r="Z12" s="330">
        <v>1298.2581907166539</v>
      </c>
      <c r="AA12" s="330">
        <v>1298.2581907166539</v>
      </c>
    </row>
    <row r="13" spans="1:27" ht="14.85" customHeight="1" x14ac:dyDescent="0.2">
      <c r="A13" s="34" t="s">
        <v>134</v>
      </c>
      <c r="B13" s="239">
        <v>510.73942983680865</v>
      </c>
      <c r="C13" s="239">
        <v>620.32945630075528</v>
      </c>
      <c r="D13" s="239">
        <v>847.44728603615874</v>
      </c>
      <c r="E13" s="239">
        <v>1085.0804360130164</v>
      </c>
      <c r="F13" s="239">
        <v>1102.9005513098728</v>
      </c>
      <c r="G13" s="239">
        <v>1170.5275239198727</v>
      </c>
      <c r="H13" s="239">
        <v>1143.4072665498727</v>
      </c>
      <c r="I13" s="239">
        <v>800.81676608922862</v>
      </c>
      <c r="J13" s="239">
        <v>835.13273657922866</v>
      </c>
      <c r="K13" s="239">
        <v>835.22512827922867</v>
      </c>
      <c r="L13" s="239">
        <v>836.87906981054175</v>
      </c>
      <c r="M13" s="239">
        <v>1003.8033803605417</v>
      </c>
      <c r="N13" s="239">
        <v>1147.8711228747845</v>
      </c>
      <c r="O13" s="239">
        <v>1160.6711228747845</v>
      </c>
      <c r="P13" s="239">
        <v>1191.5347868747845</v>
      </c>
      <c r="Q13" s="330">
        <v>1203.5347368747844</v>
      </c>
      <c r="R13" s="330">
        <v>1203.5347368747844</v>
      </c>
      <c r="S13" s="330">
        <v>1203.5347368747844</v>
      </c>
      <c r="T13" s="330">
        <v>1203.5347368747844</v>
      </c>
      <c r="U13" s="330">
        <v>1222.9171288576485</v>
      </c>
      <c r="V13" s="330">
        <v>1222.9171288576485</v>
      </c>
      <c r="W13" s="330">
        <v>1514.5397318576047</v>
      </c>
      <c r="X13" s="330">
        <v>1401.950525586655</v>
      </c>
      <c r="Y13" s="330">
        <v>1401.950525586655</v>
      </c>
      <c r="Z13" s="330">
        <v>1200.8712313099488</v>
      </c>
      <c r="AA13" s="330">
        <v>1200.8712313099488</v>
      </c>
    </row>
    <row r="14" spans="1:27" ht="14.85" customHeight="1" x14ac:dyDescent="0.2">
      <c r="A14" s="34" t="s">
        <v>19</v>
      </c>
      <c r="B14" s="239">
        <v>197.44768610535004</v>
      </c>
      <c r="C14" s="239">
        <v>218.04596674745156</v>
      </c>
      <c r="D14" s="239">
        <v>219.47120154745156</v>
      </c>
      <c r="E14" s="239">
        <v>223.68120154745156</v>
      </c>
      <c r="F14" s="239">
        <v>220.22396321173727</v>
      </c>
      <c r="G14" s="239">
        <v>216.69755485173727</v>
      </c>
      <c r="H14" s="239">
        <v>198.74161549173726</v>
      </c>
      <c r="I14" s="239">
        <v>224.92144596173728</v>
      </c>
      <c r="J14" s="239">
        <v>337.1888515717373</v>
      </c>
      <c r="K14" s="239">
        <v>337.1888515717373</v>
      </c>
      <c r="L14" s="239">
        <v>746.55610659173726</v>
      </c>
      <c r="M14" s="239">
        <v>746.55645538838883</v>
      </c>
      <c r="N14" s="239">
        <v>767.7638412983888</v>
      </c>
      <c r="O14" s="239">
        <v>907.7638412983888</v>
      </c>
      <c r="P14" s="239">
        <v>1110.874092464559</v>
      </c>
      <c r="Q14" s="330">
        <v>1110.874092464559</v>
      </c>
      <c r="R14" s="330">
        <v>1107.0647804645589</v>
      </c>
      <c r="S14" s="330">
        <v>1107.0647804645589</v>
      </c>
      <c r="T14" s="330">
        <v>1122.9735896130444</v>
      </c>
      <c r="U14" s="330">
        <v>1122.9735896130444</v>
      </c>
      <c r="V14" s="330">
        <v>1122.9735896130444</v>
      </c>
      <c r="W14" s="330">
        <v>1122.9735896130444</v>
      </c>
      <c r="X14" s="330">
        <v>1122.9735896130444</v>
      </c>
      <c r="Y14" s="330">
        <v>1122.9735896130444</v>
      </c>
      <c r="Z14" s="330">
        <v>1116.0569937098355</v>
      </c>
      <c r="AA14" s="330">
        <v>1116.0569937098355</v>
      </c>
    </row>
    <row r="15" spans="1:27" ht="14.85" customHeight="1" x14ac:dyDescent="0.2">
      <c r="A15" s="34" t="s">
        <v>31</v>
      </c>
      <c r="B15" s="239">
        <v>469.39502511184867</v>
      </c>
      <c r="C15" s="239">
        <v>510.22123768403861</v>
      </c>
      <c r="D15" s="239">
        <v>510.51479165987826</v>
      </c>
      <c r="E15" s="239">
        <v>520.17133682477231</v>
      </c>
      <c r="F15" s="239">
        <v>977.49347942964778</v>
      </c>
      <c r="G15" s="239">
        <v>1009.3696984132902</v>
      </c>
      <c r="H15" s="239">
        <v>1010.4983895832902</v>
      </c>
      <c r="I15" s="239">
        <v>751.49443521797821</v>
      </c>
      <c r="J15" s="239">
        <v>780.07798023520604</v>
      </c>
      <c r="K15" s="239">
        <v>828.35101434511819</v>
      </c>
      <c r="L15" s="239">
        <v>870.22189642553747</v>
      </c>
      <c r="M15" s="239">
        <v>872.1489987821509</v>
      </c>
      <c r="N15" s="239">
        <v>874.43158546215091</v>
      </c>
      <c r="O15" s="239">
        <v>876.02284388182795</v>
      </c>
      <c r="P15" s="239">
        <v>877.09683976043414</v>
      </c>
      <c r="Q15" s="330">
        <v>878.74777881043417</v>
      </c>
      <c r="R15" s="330">
        <v>885.34152554043419</v>
      </c>
      <c r="S15" s="330">
        <v>885.0680877604342</v>
      </c>
      <c r="T15" s="330">
        <v>885.0680877604342</v>
      </c>
      <c r="U15" s="330">
        <v>885.0680877604342</v>
      </c>
      <c r="V15" s="330">
        <v>885.0680877604342</v>
      </c>
      <c r="W15" s="330">
        <v>885.0680877604342</v>
      </c>
      <c r="X15" s="330">
        <v>885.0680877604342</v>
      </c>
      <c r="Y15" s="330">
        <v>885.06822141453733</v>
      </c>
      <c r="Z15" s="330">
        <v>1086.1677225930441</v>
      </c>
      <c r="AA15" s="330">
        <v>1086.1677225930441</v>
      </c>
    </row>
    <row r="16" spans="1:27" ht="14.85" customHeight="1" x14ac:dyDescent="0.2">
      <c r="A16" s="34" t="s">
        <v>215</v>
      </c>
      <c r="B16" s="239">
        <v>78.755843257758329</v>
      </c>
      <c r="C16" s="239">
        <v>78.755843257758329</v>
      </c>
      <c r="D16" s="239">
        <v>78.755843257758329</v>
      </c>
      <c r="E16" s="239">
        <v>78.755843257758329</v>
      </c>
      <c r="F16" s="239">
        <v>78.755843257758329</v>
      </c>
      <c r="G16" s="239">
        <v>78.755843257758329</v>
      </c>
      <c r="H16" s="239">
        <v>78.755843257758329</v>
      </c>
      <c r="I16" s="239">
        <v>78.755843257758329</v>
      </c>
      <c r="J16" s="239">
        <v>78.755843257758329</v>
      </c>
      <c r="K16" s="239">
        <v>78.755843257758329</v>
      </c>
      <c r="L16" s="239">
        <v>78.755843257758329</v>
      </c>
      <c r="M16" s="239">
        <v>78.755843257758329</v>
      </c>
      <c r="N16" s="239">
        <v>78.755843257758329</v>
      </c>
      <c r="O16" s="239">
        <v>78.755843257758329</v>
      </c>
      <c r="P16" s="239">
        <v>78.755843257758329</v>
      </c>
      <c r="Q16" s="330">
        <v>78.755843257758329</v>
      </c>
      <c r="R16" s="330">
        <v>132.80126541873221</v>
      </c>
      <c r="S16" s="330">
        <v>184.04729166825655</v>
      </c>
      <c r="T16" s="330">
        <v>237.47164071068306</v>
      </c>
      <c r="U16" s="330">
        <v>258.83739118328702</v>
      </c>
      <c r="V16" s="330">
        <v>910.96631983348311</v>
      </c>
      <c r="W16" s="330">
        <v>910.96631983348311</v>
      </c>
      <c r="X16" s="330">
        <v>912.15031983348308</v>
      </c>
      <c r="Y16" s="330">
        <v>912.15031983348308</v>
      </c>
      <c r="Z16" s="330">
        <v>944.82157744453718</v>
      </c>
      <c r="AA16" s="330">
        <v>944.82157744453718</v>
      </c>
    </row>
    <row r="17" spans="1:28" ht="14.85" customHeight="1" x14ac:dyDescent="0.2">
      <c r="A17" s="34" t="s">
        <v>18</v>
      </c>
      <c r="B17" s="239">
        <v>145.10666217000002</v>
      </c>
      <c r="C17" s="239">
        <v>145.10666217000002</v>
      </c>
      <c r="D17" s="239">
        <v>145.10666217000002</v>
      </c>
      <c r="E17" s="239">
        <v>145.10666217000002</v>
      </c>
      <c r="F17" s="239">
        <v>145.54749536000003</v>
      </c>
      <c r="G17" s="239">
        <v>145.54749536000003</v>
      </c>
      <c r="H17" s="239">
        <v>145.54749536000003</v>
      </c>
      <c r="I17" s="239">
        <v>145.69710383000003</v>
      </c>
      <c r="J17" s="239">
        <v>145.69710383000003</v>
      </c>
      <c r="K17" s="239">
        <v>170.21683548000004</v>
      </c>
      <c r="L17" s="239">
        <v>170.21683548000004</v>
      </c>
      <c r="M17" s="239">
        <v>170.24295388000004</v>
      </c>
      <c r="N17" s="239">
        <v>170.24295388000004</v>
      </c>
      <c r="O17" s="239">
        <v>171.2181672106895</v>
      </c>
      <c r="P17" s="239">
        <v>231.51810683474966</v>
      </c>
      <c r="Q17" s="330">
        <v>231.51810683474966</v>
      </c>
      <c r="R17" s="330">
        <v>231.51810683474966</v>
      </c>
      <c r="S17" s="330">
        <v>231.51810683474966</v>
      </c>
      <c r="T17" s="330">
        <v>231.56810683474967</v>
      </c>
      <c r="U17" s="330">
        <v>238.66810683474966</v>
      </c>
      <c r="V17" s="330">
        <v>288.66810683474966</v>
      </c>
      <c r="W17" s="330">
        <v>308.66810683474966</v>
      </c>
      <c r="X17" s="330">
        <v>666.05101418983543</v>
      </c>
      <c r="Y17" s="330">
        <v>1131.0510141898353</v>
      </c>
      <c r="Z17" s="330">
        <v>857.9789556234831</v>
      </c>
      <c r="AA17" s="330">
        <v>857.9789556234831</v>
      </c>
    </row>
    <row r="18" spans="1:28" ht="14.85" customHeight="1" x14ac:dyDescent="0.2">
      <c r="A18" s="34" t="s">
        <v>24</v>
      </c>
      <c r="B18" s="239">
        <v>160.11554455982224</v>
      </c>
      <c r="C18" s="239">
        <v>181.77011670953732</v>
      </c>
      <c r="D18" s="239">
        <v>223.24936505167284</v>
      </c>
      <c r="E18" s="239">
        <v>226.66213462807144</v>
      </c>
      <c r="F18" s="239">
        <v>229.49230622364445</v>
      </c>
      <c r="G18" s="239">
        <v>240.28848471836147</v>
      </c>
      <c r="H18" s="239">
        <v>244.99046038912149</v>
      </c>
      <c r="I18" s="239">
        <v>252.43501576337854</v>
      </c>
      <c r="J18" s="239">
        <v>257.51096387972336</v>
      </c>
      <c r="K18" s="239">
        <v>267.73120555514981</v>
      </c>
      <c r="L18" s="239">
        <v>284.12855916177136</v>
      </c>
      <c r="M18" s="239">
        <v>325.45531501457396</v>
      </c>
      <c r="N18" s="239">
        <v>371.02122973457398</v>
      </c>
      <c r="O18" s="239">
        <v>385.20440320389781</v>
      </c>
      <c r="P18" s="239">
        <v>403.64538622156635</v>
      </c>
      <c r="Q18" s="330">
        <v>418.29552540786187</v>
      </c>
      <c r="R18" s="330">
        <v>436.43414268996787</v>
      </c>
      <c r="S18" s="330">
        <v>458.17861239898923</v>
      </c>
      <c r="T18" s="330">
        <v>478.06436769633598</v>
      </c>
      <c r="U18" s="330">
        <v>496.69056226670864</v>
      </c>
      <c r="V18" s="330">
        <v>513.89868628033514</v>
      </c>
      <c r="W18" s="330">
        <v>538.38481298915781</v>
      </c>
      <c r="X18" s="330">
        <v>574.68238379209902</v>
      </c>
      <c r="Y18" s="330">
        <v>574.68238379209902</v>
      </c>
      <c r="Z18" s="330">
        <v>623.554913792099</v>
      </c>
      <c r="AA18" s="330">
        <v>652.60983430209922</v>
      </c>
    </row>
    <row r="19" spans="1:28" ht="14.85" customHeight="1" x14ac:dyDescent="0.2">
      <c r="A19" s="34" t="s">
        <v>23</v>
      </c>
      <c r="B19" s="239">
        <v>37.927184593750368</v>
      </c>
      <c r="C19" s="239">
        <v>25.439879260370084</v>
      </c>
      <c r="D19" s="239">
        <v>27.018583720370085</v>
      </c>
      <c r="E19" s="239">
        <v>29.097419651404568</v>
      </c>
      <c r="F19" s="239">
        <v>29.42329334140457</v>
      </c>
      <c r="G19" s="239">
        <v>29.42329334140457</v>
      </c>
      <c r="H19" s="239">
        <v>29.42329334140457</v>
      </c>
      <c r="I19" s="239">
        <v>444.79337570140461</v>
      </c>
      <c r="J19" s="239">
        <v>446.79527570140459</v>
      </c>
      <c r="K19" s="239">
        <v>455.29527570140459</v>
      </c>
      <c r="L19" s="239">
        <v>462.38527570140457</v>
      </c>
      <c r="M19" s="239">
        <v>472.38527570140457</v>
      </c>
      <c r="N19" s="239">
        <v>472.38527570140457</v>
      </c>
      <c r="O19" s="239">
        <v>472.38527570140457</v>
      </c>
      <c r="P19" s="239">
        <v>484.38527570140457</v>
      </c>
      <c r="Q19" s="330">
        <v>464.63788622397857</v>
      </c>
      <c r="R19" s="330">
        <v>484.29782322436341</v>
      </c>
      <c r="S19" s="330">
        <v>494.66008822436339</v>
      </c>
      <c r="T19" s="330">
        <v>542.60023322755342</v>
      </c>
      <c r="U19" s="330">
        <v>542.60023322755342</v>
      </c>
      <c r="V19" s="330">
        <v>577.68206322871038</v>
      </c>
      <c r="W19" s="330">
        <v>595.69706322872355</v>
      </c>
      <c r="X19" s="330">
        <v>599.3240632287185</v>
      </c>
      <c r="Y19" s="330">
        <v>603.54299323126804</v>
      </c>
      <c r="Z19" s="330">
        <v>595.91351749126807</v>
      </c>
      <c r="AA19" s="330">
        <v>595.91351749126807</v>
      </c>
    </row>
    <row r="20" spans="1:28" ht="14.85" customHeight="1" x14ac:dyDescent="0.2">
      <c r="A20" s="34" t="s">
        <v>36</v>
      </c>
      <c r="B20" s="239">
        <v>6.112323390000002</v>
      </c>
      <c r="C20" s="239">
        <v>6.112323390000002</v>
      </c>
      <c r="D20" s="239">
        <v>6.1123321400000021</v>
      </c>
      <c r="E20" s="239">
        <v>63.995347529999997</v>
      </c>
      <c r="F20" s="239">
        <v>75.109943209999997</v>
      </c>
      <c r="G20" s="239">
        <v>75.789943210000004</v>
      </c>
      <c r="H20" s="239">
        <v>62.07827614</v>
      </c>
      <c r="I20" s="239">
        <v>61.385311790000003</v>
      </c>
      <c r="J20" s="239">
        <v>59.879517939999999</v>
      </c>
      <c r="K20" s="239">
        <v>88.360468679999997</v>
      </c>
      <c r="L20" s="239">
        <v>85.351989340000003</v>
      </c>
      <c r="M20" s="239">
        <v>84.543703039999997</v>
      </c>
      <c r="N20" s="239">
        <v>259.49496165000005</v>
      </c>
      <c r="O20" s="239">
        <v>259.49496165000005</v>
      </c>
      <c r="P20" s="239">
        <v>259.49496165000005</v>
      </c>
      <c r="Q20" s="330">
        <v>528.08985665000046</v>
      </c>
      <c r="R20" s="330">
        <v>530.33185665000042</v>
      </c>
      <c r="S20" s="330">
        <v>544.53185665000046</v>
      </c>
      <c r="T20" s="330">
        <v>549.55833040000061</v>
      </c>
      <c r="U20" s="330">
        <v>556.65833040000064</v>
      </c>
      <c r="V20" s="330">
        <v>556.65833040000064</v>
      </c>
      <c r="W20" s="330">
        <v>556.65833040000064</v>
      </c>
      <c r="X20" s="330">
        <v>556.65833040000064</v>
      </c>
      <c r="Y20" s="330">
        <v>556.65833040000064</v>
      </c>
      <c r="Z20" s="330">
        <v>569.58664035000061</v>
      </c>
      <c r="AA20" s="330">
        <v>569.58664035000061</v>
      </c>
    </row>
    <row r="21" spans="1:28" ht="14.85" customHeight="1" x14ac:dyDescent="0.2">
      <c r="A21" s="34" t="s">
        <v>33</v>
      </c>
      <c r="B21" s="239">
        <v>0</v>
      </c>
      <c r="C21" s="239">
        <v>0</v>
      </c>
      <c r="D21" s="239">
        <v>0</v>
      </c>
      <c r="E21" s="239">
        <v>0</v>
      </c>
      <c r="F21" s="239">
        <v>0</v>
      </c>
      <c r="G21" s="239">
        <v>0</v>
      </c>
      <c r="H21" s="239">
        <v>20</v>
      </c>
      <c r="I21" s="239">
        <v>20</v>
      </c>
      <c r="J21" s="239">
        <v>123.5</v>
      </c>
      <c r="K21" s="239">
        <v>123.5</v>
      </c>
      <c r="L21" s="239">
        <v>123.5</v>
      </c>
      <c r="M21" s="239">
        <v>365.5</v>
      </c>
      <c r="N21" s="239">
        <v>365.5</v>
      </c>
      <c r="O21" s="239">
        <v>365.5</v>
      </c>
      <c r="P21" s="239">
        <v>365.5</v>
      </c>
      <c r="Q21" s="330">
        <v>365.5</v>
      </c>
      <c r="R21" s="330">
        <v>365.5</v>
      </c>
      <c r="S21" s="330">
        <v>365.5</v>
      </c>
      <c r="T21" s="330">
        <v>365.50428571428569</v>
      </c>
      <c r="U21" s="330">
        <v>365.50428571428569</v>
      </c>
      <c r="V21" s="330">
        <v>365.50428571428569</v>
      </c>
      <c r="W21" s="330">
        <v>365.50428571428569</v>
      </c>
      <c r="X21" s="330">
        <v>365.50428571428569</v>
      </c>
      <c r="Y21" s="330">
        <v>365.50428571428569</v>
      </c>
      <c r="Z21" s="330">
        <v>365.50428571428569</v>
      </c>
      <c r="AA21" s="330">
        <v>365.50428571428569</v>
      </c>
    </row>
    <row r="22" spans="1:28" ht="14.85" customHeight="1" x14ac:dyDescent="0.2">
      <c r="A22" s="34" t="s">
        <v>213</v>
      </c>
      <c r="B22" s="239">
        <v>2.5011399999999998E-3</v>
      </c>
      <c r="C22" s="239">
        <v>2.5011399999999998E-3</v>
      </c>
      <c r="D22" s="239">
        <v>2.5011399999999998E-3</v>
      </c>
      <c r="E22" s="239">
        <v>2.5011399999999998E-3</v>
      </c>
      <c r="F22" s="239">
        <v>2.5011399999999998E-3</v>
      </c>
      <c r="G22" s="239">
        <v>2.5011399999999998E-3</v>
      </c>
      <c r="H22" s="239">
        <v>2.5011399999999998E-3</v>
      </c>
      <c r="I22" s="239">
        <v>2.5011399999999998E-3</v>
      </c>
      <c r="J22" s="239">
        <v>15.54862614</v>
      </c>
      <c r="K22" s="239">
        <v>21.00250114</v>
      </c>
      <c r="L22" s="239">
        <v>21.00250114</v>
      </c>
      <c r="M22" s="239">
        <v>30.508018329999999</v>
      </c>
      <c r="N22" s="239">
        <v>30.508018329999999</v>
      </c>
      <c r="O22" s="239">
        <v>38.896814120000002</v>
      </c>
      <c r="P22" s="239">
        <v>76.759303441843386</v>
      </c>
      <c r="Q22" s="330">
        <v>210.75445744184594</v>
      </c>
      <c r="R22" s="330">
        <v>293.1194019818455</v>
      </c>
      <c r="S22" s="330">
        <v>293.1194019818455</v>
      </c>
      <c r="T22" s="330">
        <v>293.1194019818455</v>
      </c>
      <c r="U22" s="330">
        <v>293.1194019818455</v>
      </c>
      <c r="V22" s="330">
        <v>293.1194019818455</v>
      </c>
      <c r="W22" s="330">
        <v>293.1194019818455</v>
      </c>
      <c r="X22" s="330">
        <v>293.1194019818455</v>
      </c>
      <c r="Y22" s="330">
        <v>293.1194019818455</v>
      </c>
      <c r="Z22" s="330">
        <v>293.11690084184551</v>
      </c>
      <c r="AA22" s="330">
        <v>293.11690084184551</v>
      </c>
    </row>
    <row r="23" spans="1:28" ht="14.85" customHeight="1" x14ac:dyDescent="0.2">
      <c r="A23" s="34" t="s">
        <v>17</v>
      </c>
      <c r="B23" s="239">
        <v>39.664116605666962</v>
      </c>
      <c r="C23" s="239">
        <v>76.702173575666961</v>
      </c>
      <c r="D23" s="239">
        <v>102.20157804566696</v>
      </c>
      <c r="E23" s="239">
        <v>102.20157804566696</v>
      </c>
      <c r="F23" s="239">
        <v>105.70157804566696</v>
      </c>
      <c r="G23" s="239">
        <v>105.72585310327065</v>
      </c>
      <c r="H23" s="239">
        <v>105.72585310327065</v>
      </c>
      <c r="I23" s="239">
        <v>106.56684663572847</v>
      </c>
      <c r="J23" s="239">
        <v>116.79484663572846</v>
      </c>
      <c r="K23" s="239">
        <v>116.79484663572846</v>
      </c>
      <c r="L23" s="239">
        <v>168.39484663572847</v>
      </c>
      <c r="M23" s="239">
        <v>187.39484663572847</v>
      </c>
      <c r="N23" s="239">
        <v>227.39484663572847</v>
      </c>
      <c r="O23" s="239">
        <v>234.39484663572847</v>
      </c>
      <c r="P23" s="239">
        <v>238.39484663572847</v>
      </c>
      <c r="Q23" s="330">
        <v>238.39484663572847</v>
      </c>
      <c r="R23" s="330">
        <v>238.39484663572847</v>
      </c>
      <c r="S23" s="330">
        <v>238.39484663572847</v>
      </c>
      <c r="T23" s="330">
        <v>238.39484663572847</v>
      </c>
      <c r="U23" s="330">
        <v>238.39484663572847</v>
      </c>
      <c r="V23" s="330">
        <v>238.39484663572847</v>
      </c>
      <c r="W23" s="330">
        <v>238.39484663572847</v>
      </c>
      <c r="X23" s="330">
        <v>238.39484663572847</v>
      </c>
      <c r="Y23" s="330">
        <v>238.39484663572847</v>
      </c>
      <c r="Z23" s="330">
        <v>238.39484663572847</v>
      </c>
      <c r="AA23" s="330">
        <v>238.39484663572847</v>
      </c>
    </row>
    <row r="24" spans="1:28" ht="14.85" customHeight="1" x14ac:dyDescent="0.2">
      <c r="A24" s="34" t="s">
        <v>22</v>
      </c>
      <c r="B24" s="239">
        <v>64.549388685212989</v>
      </c>
      <c r="C24" s="239">
        <v>172.23304821001051</v>
      </c>
      <c r="D24" s="239">
        <v>223.67421909153558</v>
      </c>
      <c r="E24" s="239">
        <v>438.32907354345775</v>
      </c>
      <c r="F24" s="239">
        <v>380.50531881385933</v>
      </c>
      <c r="G24" s="239">
        <v>52.959048899573588</v>
      </c>
      <c r="H24" s="239">
        <v>52.959148899573592</v>
      </c>
      <c r="I24" s="239">
        <v>52.983148899573592</v>
      </c>
      <c r="J24" s="239">
        <v>52.983148899573592</v>
      </c>
      <c r="K24" s="239">
        <v>52.983148899573592</v>
      </c>
      <c r="L24" s="239">
        <v>200.98664889957359</v>
      </c>
      <c r="M24" s="239">
        <v>214.2547138995736</v>
      </c>
      <c r="N24" s="239">
        <v>214.2547138995736</v>
      </c>
      <c r="O24" s="239">
        <v>220.49119551456999</v>
      </c>
      <c r="P24" s="239">
        <v>220.49119551456999</v>
      </c>
      <c r="Q24" s="330">
        <v>220.49119551456999</v>
      </c>
      <c r="R24" s="330">
        <v>220.49119551456999</v>
      </c>
      <c r="S24" s="330">
        <v>220.49119551456999</v>
      </c>
      <c r="T24" s="330">
        <v>220.49119551456999</v>
      </c>
      <c r="U24" s="330">
        <v>223.69119551456998</v>
      </c>
      <c r="V24" s="330">
        <v>226.44119551456998</v>
      </c>
      <c r="W24" s="330">
        <v>226.44119551456998</v>
      </c>
      <c r="X24" s="330">
        <v>226.44119551456998</v>
      </c>
      <c r="Y24" s="330">
        <v>226.44119551456998</v>
      </c>
      <c r="Z24" s="330">
        <v>226.44119551456998</v>
      </c>
      <c r="AA24" s="330">
        <v>226.44119551456998</v>
      </c>
      <c r="AB24" s="242" t="s">
        <v>280</v>
      </c>
    </row>
    <row r="25" spans="1:28" ht="14.85" customHeight="1" x14ac:dyDescent="0.2">
      <c r="A25" s="34" t="s">
        <v>16</v>
      </c>
      <c r="B25" s="239">
        <v>51.814679062537991</v>
      </c>
      <c r="C25" s="239">
        <v>63.509799180150537</v>
      </c>
      <c r="D25" s="239">
        <v>77.354592806259703</v>
      </c>
      <c r="E25" s="239">
        <v>94.267092806259711</v>
      </c>
      <c r="F25" s="239">
        <v>101.29961827057573</v>
      </c>
      <c r="G25" s="239">
        <v>104.35907973955817</v>
      </c>
      <c r="H25" s="239">
        <v>105.59180260836743</v>
      </c>
      <c r="I25" s="239">
        <v>106.26407046003767</v>
      </c>
      <c r="J25" s="239">
        <v>107.90618868663866</v>
      </c>
      <c r="K25" s="239">
        <v>109.39416674306499</v>
      </c>
      <c r="L25" s="239">
        <v>191.51759063306497</v>
      </c>
      <c r="M25" s="239">
        <v>191.51759063306497</v>
      </c>
      <c r="N25" s="239">
        <v>191.51759063306497</v>
      </c>
      <c r="O25" s="239">
        <v>191.51759063306497</v>
      </c>
      <c r="P25" s="239">
        <v>191.51759063306497</v>
      </c>
      <c r="Q25" s="330">
        <v>191.51759063306497</v>
      </c>
      <c r="R25" s="330">
        <v>191.51759063306497</v>
      </c>
      <c r="S25" s="330">
        <v>191.51759063306497</v>
      </c>
      <c r="T25" s="330">
        <v>191.51759063306497</v>
      </c>
      <c r="U25" s="330">
        <v>219.16759063306498</v>
      </c>
      <c r="V25" s="330">
        <v>219.16759063306498</v>
      </c>
      <c r="W25" s="330">
        <v>219.16759063306498</v>
      </c>
      <c r="X25" s="330">
        <v>219.16759063306498</v>
      </c>
      <c r="Y25" s="330">
        <v>219.16759063306498</v>
      </c>
      <c r="Z25" s="330">
        <v>219.16759063306498</v>
      </c>
      <c r="AA25" s="330">
        <v>219.16759063306498</v>
      </c>
    </row>
    <row r="26" spans="1:28" ht="14.85" customHeight="1" x14ac:dyDescent="0.2">
      <c r="A26" s="34" t="s">
        <v>234</v>
      </c>
      <c r="B26" s="239">
        <v>0</v>
      </c>
      <c r="C26" s="239">
        <v>0</v>
      </c>
      <c r="D26" s="239">
        <v>0</v>
      </c>
      <c r="E26" s="239">
        <v>0</v>
      </c>
      <c r="F26" s="239">
        <v>0</v>
      </c>
      <c r="G26" s="239">
        <v>0</v>
      </c>
      <c r="H26" s="239">
        <v>0</v>
      </c>
      <c r="I26" s="239">
        <v>0</v>
      </c>
      <c r="J26" s="239">
        <v>0</v>
      </c>
      <c r="K26" s="239">
        <v>0</v>
      </c>
      <c r="L26" s="239">
        <v>0</v>
      </c>
      <c r="M26" s="239">
        <v>0</v>
      </c>
      <c r="N26" s="239">
        <v>0</v>
      </c>
      <c r="O26" s="239">
        <v>0</v>
      </c>
      <c r="P26" s="239">
        <v>0</v>
      </c>
      <c r="Q26" s="285">
        <v>0</v>
      </c>
      <c r="R26" s="285">
        <v>0</v>
      </c>
      <c r="S26" s="285">
        <v>0</v>
      </c>
      <c r="T26" s="285">
        <v>0</v>
      </c>
      <c r="U26" s="285">
        <v>0</v>
      </c>
      <c r="V26" s="285">
        <v>0</v>
      </c>
      <c r="W26" s="330">
        <v>200.30011113423237</v>
      </c>
      <c r="X26" s="330">
        <v>200.30011113423237</v>
      </c>
      <c r="Y26" s="330">
        <v>215.12002120595747</v>
      </c>
      <c r="Z26" s="330">
        <v>215.12002120595747</v>
      </c>
      <c r="AA26" s="330">
        <v>215.12002120595747</v>
      </c>
    </row>
    <row r="27" spans="1:28" ht="14.85" customHeight="1" x14ac:dyDescent="0.2">
      <c r="A27" s="34" t="s">
        <v>214</v>
      </c>
      <c r="B27" s="239">
        <v>15.026889358013888</v>
      </c>
      <c r="C27" s="239">
        <v>14.291517732657386</v>
      </c>
      <c r="D27" s="239">
        <v>8.7002096613620772</v>
      </c>
      <c r="E27" s="239">
        <v>8.7060801191578712</v>
      </c>
      <c r="F27" s="239">
        <v>15.773199420567115</v>
      </c>
      <c r="G27" s="239">
        <v>27.847863773879418</v>
      </c>
      <c r="H27" s="239">
        <v>27.847863773879418</v>
      </c>
      <c r="I27" s="239">
        <v>27.847863773879418</v>
      </c>
      <c r="J27" s="239">
        <v>199.84215438387943</v>
      </c>
      <c r="K27" s="239">
        <v>200.49019238387942</v>
      </c>
      <c r="L27" s="239">
        <v>157.49019238387942</v>
      </c>
      <c r="M27" s="239">
        <v>157.49019238387942</v>
      </c>
      <c r="N27" s="239">
        <v>185.07183082387942</v>
      </c>
      <c r="O27" s="239">
        <v>185.07183082387942</v>
      </c>
      <c r="P27" s="239">
        <v>185.07183082387942</v>
      </c>
      <c r="Q27" s="330">
        <v>185.07183082387942</v>
      </c>
      <c r="R27" s="330">
        <v>185.07183082387942</v>
      </c>
      <c r="S27" s="330">
        <v>185.07183082387942</v>
      </c>
      <c r="T27" s="330">
        <v>185.07183082387942</v>
      </c>
      <c r="U27" s="330">
        <v>185.07183082387942</v>
      </c>
      <c r="V27" s="330">
        <v>185.07183082387942</v>
      </c>
      <c r="W27" s="330">
        <v>185.07183082387942</v>
      </c>
      <c r="X27" s="330">
        <v>185.07183082387942</v>
      </c>
      <c r="Y27" s="330">
        <v>185.07183082387942</v>
      </c>
      <c r="Z27" s="330">
        <v>183.11441173387942</v>
      </c>
      <c r="AA27" s="330">
        <v>183.11441173387942</v>
      </c>
    </row>
    <row r="28" spans="1:28" ht="14.85" customHeight="1" x14ac:dyDescent="0.2">
      <c r="A28" s="34" t="s">
        <v>27</v>
      </c>
      <c r="B28" s="239">
        <v>60.814186227455998</v>
      </c>
      <c r="C28" s="239">
        <v>60.814186227455998</v>
      </c>
      <c r="D28" s="239">
        <v>60.814186227455998</v>
      </c>
      <c r="E28" s="239">
        <v>60.814186227455998</v>
      </c>
      <c r="F28" s="239">
        <v>89.666446540400528</v>
      </c>
      <c r="G28" s="239">
        <v>112.58920820040052</v>
      </c>
      <c r="H28" s="239">
        <v>112.75549318040052</v>
      </c>
      <c r="I28" s="239">
        <v>112.75549318040052</v>
      </c>
      <c r="J28" s="239">
        <v>112.75549318040052</v>
      </c>
      <c r="K28" s="239">
        <v>82.755493180400521</v>
      </c>
      <c r="L28" s="239">
        <v>82.755493180400521</v>
      </c>
      <c r="M28" s="239">
        <v>82.755493180400521</v>
      </c>
      <c r="N28" s="239">
        <v>82.755493180400521</v>
      </c>
      <c r="O28" s="239">
        <v>82.755493180400521</v>
      </c>
      <c r="P28" s="239">
        <v>94.048321281222641</v>
      </c>
      <c r="Q28" s="330">
        <v>94.048321281222641</v>
      </c>
      <c r="R28" s="330">
        <v>181.0907633589506</v>
      </c>
      <c r="S28" s="330">
        <v>181.0907633589506</v>
      </c>
      <c r="T28" s="330">
        <v>181.0907633589506</v>
      </c>
      <c r="U28" s="330">
        <v>181.0907633589506</v>
      </c>
      <c r="V28" s="330">
        <v>181.0907633589506</v>
      </c>
      <c r="W28" s="330">
        <v>181.0907633589506</v>
      </c>
      <c r="X28" s="330">
        <v>181.0907633589506</v>
      </c>
      <c r="Y28" s="330">
        <v>181.0907633589506</v>
      </c>
      <c r="Z28" s="330">
        <v>177.61318182895059</v>
      </c>
      <c r="AA28" s="330">
        <v>177.61318182895059</v>
      </c>
    </row>
    <row r="29" spans="1:28" ht="14.85" customHeight="1" x14ac:dyDescent="0.2">
      <c r="A29" s="34" t="s">
        <v>12</v>
      </c>
      <c r="B29" s="239">
        <v>28.707432852382563</v>
      </c>
      <c r="C29" s="239">
        <v>40.270662662382563</v>
      </c>
      <c r="D29" s="239">
        <v>44.977208840382559</v>
      </c>
      <c r="E29" s="239">
        <v>52.712425885837106</v>
      </c>
      <c r="F29" s="239">
        <v>58.562425879779056</v>
      </c>
      <c r="G29" s="239">
        <v>161.76405788977917</v>
      </c>
      <c r="H29" s="239">
        <v>264.25558661075672</v>
      </c>
      <c r="I29" s="239">
        <v>264.25558661075672</v>
      </c>
      <c r="J29" s="239">
        <v>134.97605054075672</v>
      </c>
      <c r="K29" s="239">
        <v>114.15527309075671</v>
      </c>
      <c r="L29" s="239">
        <v>114.15527309075671</v>
      </c>
      <c r="M29" s="239">
        <v>114.1629908707567</v>
      </c>
      <c r="N29" s="239">
        <v>114.1629908707567</v>
      </c>
      <c r="O29" s="239">
        <v>114.1629908707567</v>
      </c>
      <c r="P29" s="239">
        <v>114.1629908707567</v>
      </c>
      <c r="Q29" s="330">
        <v>114.1629908707567</v>
      </c>
      <c r="R29" s="330">
        <v>153.16305087245334</v>
      </c>
      <c r="S29" s="330">
        <v>153.16305087245334</v>
      </c>
      <c r="T29" s="330">
        <v>170.26305087245333</v>
      </c>
      <c r="U29" s="330">
        <v>170.26305087245333</v>
      </c>
      <c r="V29" s="330">
        <v>170.26305087245333</v>
      </c>
      <c r="W29" s="330">
        <v>170.26305087245333</v>
      </c>
      <c r="X29" s="330">
        <v>170.26305087245333</v>
      </c>
      <c r="Y29" s="330">
        <v>170.26305087245333</v>
      </c>
      <c r="Z29" s="330">
        <v>175.61000474245333</v>
      </c>
      <c r="AA29" s="330">
        <v>175.61000474245333</v>
      </c>
    </row>
    <row r="30" spans="1:28" ht="14.85" customHeight="1" x14ac:dyDescent="0.2">
      <c r="A30" s="34" t="s">
        <v>26</v>
      </c>
      <c r="B30" s="239">
        <v>22.98260480272646</v>
      </c>
      <c r="C30" s="239">
        <v>32.620215004138153</v>
      </c>
      <c r="D30" s="239">
        <v>44.010157154138149</v>
      </c>
      <c r="E30" s="239">
        <v>44.010157154138149</v>
      </c>
      <c r="F30" s="239">
        <v>44.043038493678381</v>
      </c>
      <c r="G30" s="239">
        <v>44.810423420042802</v>
      </c>
      <c r="H30" s="239">
        <v>55.581245946132128</v>
      </c>
      <c r="I30" s="239">
        <v>59.831245946132128</v>
      </c>
      <c r="J30" s="239">
        <v>62.774223053160419</v>
      </c>
      <c r="K30" s="239">
        <v>67.877813492909894</v>
      </c>
      <c r="L30" s="239">
        <v>80.157448637237763</v>
      </c>
      <c r="M30" s="239">
        <v>84.54814589723776</v>
      </c>
      <c r="N30" s="239">
        <v>125.80205234399833</v>
      </c>
      <c r="O30" s="239">
        <v>126.58405234408762</v>
      </c>
      <c r="P30" s="239">
        <v>148.96821998899537</v>
      </c>
      <c r="Q30" s="330">
        <v>160.83726994137635</v>
      </c>
      <c r="R30" s="330">
        <v>164.39851068211709</v>
      </c>
      <c r="S30" s="330">
        <v>164.39851068211709</v>
      </c>
      <c r="T30" s="330">
        <v>164.39851068211709</v>
      </c>
      <c r="U30" s="330">
        <v>164.6418455529658</v>
      </c>
      <c r="V30" s="330">
        <v>164.6418455529658</v>
      </c>
      <c r="W30" s="330">
        <v>164.6418455529658</v>
      </c>
      <c r="X30" s="330">
        <v>164.6418455529658</v>
      </c>
      <c r="Y30" s="330">
        <v>164.6418455529658</v>
      </c>
      <c r="Z30" s="330">
        <v>161.02843939296579</v>
      </c>
      <c r="AA30" s="330">
        <v>161.02843939296579</v>
      </c>
    </row>
    <row r="31" spans="1:28" ht="14.85" customHeight="1" x14ac:dyDescent="0.2">
      <c r="A31" s="34" t="s">
        <v>32</v>
      </c>
      <c r="B31" s="239">
        <v>84.733405989392992</v>
      </c>
      <c r="C31" s="239">
        <v>88.777853219392995</v>
      </c>
      <c r="D31" s="239">
        <v>98.931755749392991</v>
      </c>
      <c r="E31" s="239">
        <v>122.87552235391593</v>
      </c>
      <c r="F31" s="239">
        <v>122.35926189217852</v>
      </c>
      <c r="G31" s="239">
        <v>119.15345120217853</v>
      </c>
      <c r="H31" s="239">
        <v>134.38268138217853</v>
      </c>
      <c r="I31" s="239">
        <v>135.20679834217853</v>
      </c>
      <c r="J31" s="239">
        <v>135.20679834217853</v>
      </c>
      <c r="K31" s="239">
        <v>135.20679834217853</v>
      </c>
      <c r="L31" s="239">
        <v>129.56189331217854</v>
      </c>
      <c r="M31" s="239">
        <v>156.49409446217854</v>
      </c>
      <c r="N31" s="239">
        <v>156.49409446217854</v>
      </c>
      <c r="O31" s="239">
        <v>156.49409446217854</v>
      </c>
      <c r="P31" s="239">
        <v>156.49409446217854</v>
      </c>
      <c r="Q31" s="239">
        <v>156.49409446217854</v>
      </c>
      <c r="R31" s="239">
        <v>156.49409446217854</v>
      </c>
      <c r="S31" s="239">
        <v>156.49409446217854</v>
      </c>
      <c r="T31" s="239">
        <v>156.49409446217854</v>
      </c>
      <c r="U31" s="239">
        <v>156.49409446217854</v>
      </c>
      <c r="V31" s="239">
        <v>156.49409446217854</v>
      </c>
      <c r="W31" s="239">
        <v>156.49409446217854</v>
      </c>
      <c r="X31" s="239">
        <v>156.49409446217854</v>
      </c>
      <c r="Y31" s="239">
        <v>156.49409446217854</v>
      </c>
      <c r="Z31" s="239">
        <v>160.19554737217854</v>
      </c>
      <c r="AA31" s="239">
        <v>160.19554737217854</v>
      </c>
    </row>
    <row r="32" spans="1:28" ht="14.85" customHeight="1" x14ac:dyDescent="0.2">
      <c r="A32" s="34" t="s">
        <v>169</v>
      </c>
      <c r="B32" s="239">
        <v>17.66582691</v>
      </c>
      <c r="C32" s="239">
        <v>17.66582691</v>
      </c>
      <c r="D32" s="239">
        <v>17.66582691</v>
      </c>
      <c r="E32" s="239">
        <v>17.66582691</v>
      </c>
      <c r="F32" s="239">
        <v>17.66582691</v>
      </c>
      <c r="G32" s="239">
        <v>17.66582691</v>
      </c>
      <c r="H32" s="239">
        <v>17.66582691</v>
      </c>
      <c r="I32" s="239">
        <v>17.66582691</v>
      </c>
      <c r="J32" s="239">
        <v>17.66582691</v>
      </c>
      <c r="K32" s="239">
        <v>17.66582691</v>
      </c>
      <c r="L32" s="239">
        <v>17.66582691</v>
      </c>
      <c r="M32" s="239">
        <v>17.66582691</v>
      </c>
      <c r="N32" s="239">
        <v>17.66582691</v>
      </c>
      <c r="O32" s="239">
        <v>17.66582691</v>
      </c>
      <c r="P32" s="239">
        <v>17.66582691</v>
      </c>
      <c r="Q32" s="239">
        <v>17.66582691</v>
      </c>
      <c r="R32" s="239">
        <v>17.66582691</v>
      </c>
      <c r="S32" s="239">
        <v>17.66582691</v>
      </c>
      <c r="T32" s="239">
        <v>17.66582691</v>
      </c>
      <c r="U32" s="239">
        <v>17.66582691</v>
      </c>
      <c r="V32" s="239">
        <v>17.66582691</v>
      </c>
      <c r="W32" s="239">
        <v>17.66582691</v>
      </c>
      <c r="X32" s="239">
        <v>137.66575691</v>
      </c>
      <c r="Y32" s="239">
        <v>137.66575691</v>
      </c>
      <c r="Z32" s="239">
        <v>120.00026934</v>
      </c>
      <c r="AA32" s="239">
        <v>120.00026934</v>
      </c>
    </row>
    <row r="33" spans="1:28" ht="14.85" customHeight="1" x14ac:dyDescent="0.2">
      <c r="A33" s="34" t="s">
        <v>124</v>
      </c>
      <c r="B33" s="239">
        <v>0</v>
      </c>
      <c r="C33" s="239">
        <v>0</v>
      </c>
      <c r="D33" s="239">
        <v>0</v>
      </c>
      <c r="E33" s="239">
        <v>0</v>
      </c>
      <c r="F33" s="239">
        <v>0</v>
      </c>
      <c r="G33" s="239">
        <v>0</v>
      </c>
      <c r="H33" s="239">
        <v>0</v>
      </c>
      <c r="I33" s="239">
        <v>0</v>
      </c>
      <c r="J33" s="239">
        <v>0</v>
      </c>
      <c r="K33" s="239">
        <v>30.06</v>
      </c>
      <c r="L33" s="239">
        <v>30.06</v>
      </c>
      <c r="M33" s="239">
        <v>60.06</v>
      </c>
      <c r="N33" s="239">
        <v>60.06</v>
      </c>
      <c r="O33" s="239">
        <v>60.06</v>
      </c>
      <c r="P33" s="239">
        <v>81.06</v>
      </c>
      <c r="Q33" s="239">
        <v>96.06</v>
      </c>
      <c r="R33" s="239">
        <v>96.06</v>
      </c>
      <c r="S33" s="239">
        <v>96.06</v>
      </c>
      <c r="T33" s="239">
        <v>96.06</v>
      </c>
      <c r="U33" s="239">
        <v>96.06</v>
      </c>
      <c r="V33" s="239">
        <v>96.06</v>
      </c>
      <c r="W33" s="239">
        <v>113.26436900000056</v>
      </c>
      <c r="X33" s="239">
        <v>113.26436900000056</v>
      </c>
      <c r="Y33" s="239">
        <v>113.26436900000056</v>
      </c>
      <c r="Z33" s="239">
        <v>113.26436900000056</v>
      </c>
      <c r="AA33" s="239">
        <v>113.26436900000056</v>
      </c>
      <c r="AB33" s="51"/>
    </row>
    <row r="34" spans="1:28" ht="14.85" customHeight="1" x14ac:dyDescent="0.2">
      <c r="A34" s="34" t="s">
        <v>34</v>
      </c>
      <c r="B34" s="239">
        <v>30.936447531232002</v>
      </c>
      <c r="C34" s="239">
        <v>31.104097991232003</v>
      </c>
      <c r="D34" s="239">
        <v>44.267683939979484</v>
      </c>
      <c r="E34" s="239">
        <v>41.579276429979487</v>
      </c>
      <c r="F34" s="239">
        <v>40.289204809979488</v>
      </c>
      <c r="G34" s="239">
        <v>39.942467189979489</v>
      </c>
      <c r="H34" s="239">
        <v>39.948297569979488</v>
      </c>
      <c r="I34" s="239">
        <v>38.474867679979489</v>
      </c>
      <c r="J34" s="239">
        <v>38.474867679979489</v>
      </c>
      <c r="K34" s="239">
        <v>38.474867679979489</v>
      </c>
      <c r="L34" s="239">
        <v>48.672952968992441</v>
      </c>
      <c r="M34" s="239">
        <v>48.672952968992441</v>
      </c>
      <c r="N34" s="239">
        <v>51.053250368992437</v>
      </c>
      <c r="O34" s="239">
        <v>51.053250368992437</v>
      </c>
      <c r="P34" s="239">
        <v>51.053250368992437</v>
      </c>
      <c r="Q34" s="239">
        <v>51.053250368992437</v>
      </c>
      <c r="R34" s="239">
        <v>51.053250368992437</v>
      </c>
      <c r="S34" s="239">
        <v>51.053250368992437</v>
      </c>
      <c r="T34" s="239">
        <v>51.053250368992437</v>
      </c>
      <c r="U34" s="239">
        <v>51.053250368992437</v>
      </c>
      <c r="V34" s="239">
        <v>51.053250368992437</v>
      </c>
      <c r="W34" s="239">
        <v>51.053250368992437</v>
      </c>
      <c r="X34" s="239">
        <v>51.053250368992437</v>
      </c>
      <c r="Y34" s="239">
        <v>51.053250368992437</v>
      </c>
      <c r="Z34" s="239">
        <v>66.560967998992439</v>
      </c>
      <c r="AA34" s="239">
        <v>66.560967998992439</v>
      </c>
    </row>
    <row r="35" spans="1:28" ht="14.85" customHeight="1" x14ac:dyDescent="0.2">
      <c r="A35" s="34" t="s">
        <v>25</v>
      </c>
      <c r="B35" s="239">
        <v>3.1741887455227036</v>
      </c>
      <c r="C35" s="239">
        <v>3.1741887455227036</v>
      </c>
      <c r="D35" s="239">
        <v>3.1741887455227036</v>
      </c>
      <c r="E35" s="239">
        <v>4.3376717319980003</v>
      </c>
      <c r="F35" s="239">
        <v>4.7402396157917916</v>
      </c>
      <c r="G35" s="239">
        <v>4.7402396157917916</v>
      </c>
      <c r="H35" s="239">
        <v>4.7402396157917916</v>
      </c>
      <c r="I35" s="239">
        <v>4.7402396157917916</v>
      </c>
      <c r="J35" s="239">
        <v>5.6880223557917917</v>
      </c>
      <c r="K35" s="239">
        <v>8.3880223557917919</v>
      </c>
      <c r="L35" s="239">
        <v>10.308022355791792</v>
      </c>
      <c r="M35" s="239">
        <v>10.308022355791792</v>
      </c>
      <c r="N35" s="239">
        <v>10.308022355791792</v>
      </c>
      <c r="O35" s="239">
        <v>13.478022355791792</v>
      </c>
      <c r="P35" s="239">
        <v>13.478022355791792</v>
      </c>
      <c r="Q35" s="239">
        <v>13.478022355791792</v>
      </c>
      <c r="R35" s="239">
        <v>13.478022355791792</v>
      </c>
      <c r="S35" s="239">
        <v>14.171027355962265</v>
      </c>
      <c r="T35" s="239">
        <v>34.913033356495603</v>
      </c>
      <c r="U35" s="239">
        <v>36.183473356496421</v>
      </c>
      <c r="V35" s="239">
        <v>52.58347335645972</v>
      </c>
      <c r="W35" s="239">
        <v>52.58347335645972</v>
      </c>
      <c r="X35" s="239">
        <v>52.58347335645972</v>
      </c>
      <c r="Y35" s="239">
        <v>52.58347335645972</v>
      </c>
      <c r="Z35" s="239">
        <v>52.798538076459721</v>
      </c>
      <c r="AA35" s="239">
        <v>52.798538076459721</v>
      </c>
    </row>
    <row r="36" spans="1:28" ht="14.85" customHeight="1" x14ac:dyDescent="0.2">
      <c r="A36" s="34" t="s">
        <v>35</v>
      </c>
      <c r="B36" s="239">
        <v>14.544820120785998</v>
      </c>
      <c r="C36" s="239">
        <v>24.544785590785999</v>
      </c>
      <c r="D36" s="239">
        <v>25.744785590785998</v>
      </c>
      <c r="E36" s="239">
        <v>25.744785590785998</v>
      </c>
      <c r="F36" s="239">
        <v>33.278309630615297</v>
      </c>
      <c r="G36" s="239">
        <v>44.343999180615299</v>
      </c>
      <c r="H36" s="239">
        <v>49.879400970615301</v>
      </c>
      <c r="I36" s="239">
        <v>53.239450970615302</v>
      </c>
      <c r="J36" s="239">
        <v>53.239450970615302</v>
      </c>
      <c r="K36" s="239">
        <v>53.239450970615302</v>
      </c>
      <c r="L36" s="239">
        <v>49.102029410615302</v>
      </c>
      <c r="M36" s="239">
        <v>49.102029410615302</v>
      </c>
      <c r="N36" s="239">
        <v>49.116849908613901</v>
      </c>
      <c r="O36" s="239">
        <v>49.116849908613901</v>
      </c>
      <c r="P36" s="239">
        <v>49.116849908613901</v>
      </c>
      <c r="Q36" s="239">
        <v>49.116849908613901</v>
      </c>
      <c r="R36" s="239">
        <v>49.116849908613901</v>
      </c>
      <c r="S36" s="239">
        <v>49.116849908613901</v>
      </c>
      <c r="T36" s="239">
        <v>49.116849908613901</v>
      </c>
      <c r="U36" s="239">
        <v>49.116849908613901</v>
      </c>
      <c r="V36" s="239">
        <v>49.116849908613901</v>
      </c>
      <c r="W36" s="239">
        <v>49.116849908613901</v>
      </c>
      <c r="X36" s="239">
        <v>49.116849908613901</v>
      </c>
      <c r="Y36" s="239">
        <v>49.116849908613901</v>
      </c>
      <c r="Z36" s="239">
        <v>44.059141608613899</v>
      </c>
      <c r="AA36" s="239">
        <v>44.059141608613899</v>
      </c>
    </row>
    <row r="37" spans="1:28" ht="14.85" customHeight="1" x14ac:dyDescent="0.2">
      <c r="A37" s="34" t="s">
        <v>14</v>
      </c>
      <c r="B37" s="239">
        <v>135.78752024320517</v>
      </c>
      <c r="C37" s="239">
        <v>56.421986723205151</v>
      </c>
      <c r="D37" s="239">
        <v>56.421986723205151</v>
      </c>
      <c r="E37" s="239">
        <v>56.563996950477879</v>
      </c>
      <c r="F37" s="239">
        <v>26.76001695047788</v>
      </c>
      <c r="G37" s="239">
        <v>26.76001695047788</v>
      </c>
      <c r="H37" s="239">
        <v>26.76001695047788</v>
      </c>
      <c r="I37" s="239">
        <v>26.76001695047788</v>
      </c>
      <c r="J37" s="239">
        <v>27.98269734047788</v>
      </c>
      <c r="K37" s="239">
        <v>27.98269734047788</v>
      </c>
      <c r="L37" s="239">
        <v>27.98269734047788</v>
      </c>
      <c r="M37" s="239">
        <v>27.98269734047788</v>
      </c>
      <c r="N37" s="239">
        <v>28.98269734047788</v>
      </c>
      <c r="O37" s="239">
        <v>36.975889890480161</v>
      </c>
      <c r="P37" s="239">
        <v>36.975889890480161</v>
      </c>
      <c r="Q37" s="239">
        <v>36.975889890480161</v>
      </c>
      <c r="R37" s="239">
        <v>37.914264080469081</v>
      </c>
      <c r="S37" s="239">
        <v>37.914264080469081</v>
      </c>
      <c r="T37" s="239">
        <v>37.914264080469081</v>
      </c>
      <c r="U37" s="239">
        <v>37.914264080469081</v>
      </c>
      <c r="V37" s="239">
        <v>37.914264080469081</v>
      </c>
      <c r="W37" s="239">
        <v>37.914264080469081</v>
      </c>
      <c r="X37" s="239">
        <v>37.914264080469081</v>
      </c>
      <c r="Y37" s="239">
        <v>37.914264080469081</v>
      </c>
      <c r="Z37" s="239">
        <v>39.703805420469052</v>
      </c>
      <c r="AA37" s="239">
        <v>39.703805420469052</v>
      </c>
    </row>
    <row r="38" spans="1:28" ht="14.85" customHeight="1" x14ac:dyDescent="0.2">
      <c r="A38" s="34" t="s">
        <v>37</v>
      </c>
      <c r="B38" s="239">
        <v>11.137307699999999</v>
      </c>
      <c r="C38" s="239">
        <v>15.862307699999999</v>
      </c>
      <c r="D38" s="239">
        <v>15.862307699999999</v>
      </c>
      <c r="E38" s="239">
        <v>35.920227699999998</v>
      </c>
      <c r="F38" s="239">
        <v>35.920227699999998</v>
      </c>
      <c r="G38" s="239">
        <v>37.765459700000001</v>
      </c>
      <c r="H38" s="239">
        <v>37.765459700000001</v>
      </c>
      <c r="I38" s="239">
        <v>37.765459700000001</v>
      </c>
      <c r="J38" s="239">
        <v>37.765459700000001</v>
      </c>
      <c r="K38" s="239">
        <v>37.765459700000001</v>
      </c>
      <c r="L38" s="239">
        <v>37.765459700000001</v>
      </c>
      <c r="M38" s="239">
        <v>39.085459700000001</v>
      </c>
      <c r="N38" s="239">
        <v>39.085459700000001</v>
      </c>
      <c r="O38" s="239">
        <v>39.085459700000001</v>
      </c>
      <c r="P38" s="239">
        <v>39.085459700000001</v>
      </c>
      <c r="Q38" s="239">
        <v>39.085459700000001</v>
      </c>
      <c r="R38" s="239">
        <v>39.085459700000001</v>
      </c>
      <c r="S38" s="239">
        <v>39.085459700000001</v>
      </c>
      <c r="T38" s="239">
        <v>39.085459700000001</v>
      </c>
      <c r="U38" s="239">
        <v>39.085459700000001</v>
      </c>
      <c r="V38" s="239">
        <v>39.085459700000001</v>
      </c>
      <c r="W38" s="239">
        <v>39.085459700000001</v>
      </c>
      <c r="X38" s="239">
        <v>39.085459700000001</v>
      </c>
      <c r="Y38" s="239">
        <v>39.085459700000001</v>
      </c>
      <c r="Z38" s="239">
        <v>38.607563840000005</v>
      </c>
      <c r="AA38" s="239">
        <v>38.607563840000005</v>
      </c>
    </row>
    <row r="39" spans="1:28" ht="14.85" customHeight="1" x14ac:dyDescent="0.2">
      <c r="A39" s="34" t="s">
        <v>38</v>
      </c>
      <c r="B39" s="239">
        <v>12.46081092</v>
      </c>
      <c r="C39" s="239">
        <v>15.46081092</v>
      </c>
      <c r="D39" s="239">
        <v>13.60902183</v>
      </c>
      <c r="E39" s="239">
        <v>13.60902183</v>
      </c>
      <c r="F39" s="239">
        <v>20.080598549999998</v>
      </c>
      <c r="G39" s="239">
        <v>20.080598549999998</v>
      </c>
      <c r="H39" s="239">
        <v>20.080598549999998</v>
      </c>
      <c r="I39" s="239">
        <v>20.080598549999998</v>
      </c>
      <c r="J39" s="239">
        <v>18.854630849999996</v>
      </c>
      <c r="K39" s="239">
        <v>19.039215849999994</v>
      </c>
      <c r="L39" s="239">
        <v>19.039215849999994</v>
      </c>
      <c r="M39" s="239">
        <v>19.039215849999994</v>
      </c>
      <c r="N39" s="239">
        <v>19.039215849999994</v>
      </c>
      <c r="O39" s="239">
        <v>19.039215849999994</v>
      </c>
      <c r="P39" s="239">
        <v>19.039215849999994</v>
      </c>
      <c r="Q39" s="239">
        <v>19.039215849999994</v>
      </c>
      <c r="R39" s="239">
        <v>19.039215849999994</v>
      </c>
      <c r="S39" s="239">
        <v>19.039215849999994</v>
      </c>
      <c r="T39" s="239">
        <v>19.039215849999994</v>
      </c>
      <c r="U39" s="239">
        <v>19.039215849999994</v>
      </c>
      <c r="V39" s="239">
        <v>19.039215849999994</v>
      </c>
      <c r="W39" s="239">
        <v>19.039215849999994</v>
      </c>
      <c r="X39" s="239">
        <v>19.039215849999994</v>
      </c>
      <c r="Y39" s="239">
        <v>19.039215849999994</v>
      </c>
      <c r="Z39" s="239">
        <v>19.330156189999993</v>
      </c>
      <c r="AA39" s="239">
        <v>19.330156189999993</v>
      </c>
    </row>
    <row r="40" spans="1:28" ht="14.85" customHeight="1" x14ac:dyDescent="0.2">
      <c r="A40" s="34" t="s">
        <v>77</v>
      </c>
      <c r="B40" s="239">
        <v>0.28158093000000006</v>
      </c>
      <c r="C40" s="239">
        <v>0.28158093000000006</v>
      </c>
      <c r="D40" s="239">
        <v>0.28158093000000006</v>
      </c>
      <c r="E40" s="239">
        <v>0.28158093000000006</v>
      </c>
      <c r="F40" s="239">
        <v>0.28158093000000006</v>
      </c>
      <c r="G40" s="239">
        <v>0.28158093000000006</v>
      </c>
      <c r="H40" s="239">
        <v>0.28158093000000006</v>
      </c>
      <c r="I40" s="239">
        <v>0.28158093000000006</v>
      </c>
      <c r="J40" s="239">
        <v>0.28158093000000006</v>
      </c>
      <c r="K40" s="239">
        <v>0.28158093000000006</v>
      </c>
      <c r="L40" s="239">
        <v>0.28158093000000006</v>
      </c>
      <c r="M40" s="239">
        <v>0.28158093000000006</v>
      </c>
      <c r="N40" s="239">
        <v>0.28158093000000006</v>
      </c>
      <c r="O40" s="239">
        <v>9.6977991228575373</v>
      </c>
      <c r="P40" s="239">
        <v>9.6977991228575373</v>
      </c>
      <c r="Q40" s="239">
        <v>9.6977991228575373</v>
      </c>
      <c r="R40" s="239">
        <v>9.6977991228575373</v>
      </c>
      <c r="S40" s="239">
        <v>9.6977991228575373</v>
      </c>
      <c r="T40" s="239">
        <v>9.6977991228575373</v>
      </c>
      <c r="U40" s="239">
        <v>9.6977991228575373</v>
      </c>
      <c r="V40" s="239">
        <v>9.6977991228575373</v>
      </c>
      <c r="W40" s="239">
        <v>9.6977991228575373</v>
      </c>
      <c r="X40" s="239">
        <v>9.6977991228575373</v>
      </c>
      <c r="Y40" s="239">
        <v>9.6977991228575373</v>
      </c>
      <c r="Z40" s="239">
        <v>10.137144402857537</v>
      </c>
      <c r="AA40" s="239">
        <v>10.137144402857537</v>
      </c>
    </row>
    <row r="41" spans="1:28" ht="14.85" customHeight="1" x14ac:dyDescent="0.2">
      <c r="A41" s="34" t="s">
        <v>39</v>
      </c>
      <c r="B41" s="88">
        <v>5.8821257310770001</v>
      </c>
      <c r="C41" s="88">
        <v>5.7021086261456624</v>
      </c>
      <c r="D41" s="88">
        <v>3.1895454624053357</v>
      </c>
      <c r="E41" s="240">
        <v>3.1885508962288651</v>
      </c>
      <c r="F41" s="240">
        <v>3.1885508962288651</v>
      </c>
      <c r="G41" s="240">
        <v>3.1885508962288651</v>
      </c>
      <c r="H41" s="216">
        <v>3.1885508962288651</v>
      </c>
      <c r="I41" s="216">
        <v>3.1885508962288651</v>
      </c>
      <c r="J41" s="216">
        <v>3.1885508962288651</v>
      </c>
      <c r="K41" s="216">
        <v>3.1885508962288651</v>
      </c>
      <c r="L41" s="216">
        <v>3.1885508962288651</v>
      </c>
      <c r="M41" s="239">
        <v>3.1896008962288653</v>
      </c>
      <c r="N41" s="239">
        <v>3.1896008962288653</v>
      </c>
      <c r="O41" s="239">
        <v>3.1896008962288653</v>
      </c>
      <c r="P41" s="239">
        <v>3.1896008962288653</v>
      </c>
      <c r="Q41" s="239">
        <v>3.1896008962288653</v>
      </c>
      <c r="R41" s="239">
        <v>3.1896008962288653</v>
      </c>
      <c r="S41" s="239">
        <v>3.1896008962288653</v>
      </c>
      <c r="T41" s="239">
        <v>3.1896008962288653</v>
      </c>
      <c r="U41" s="239">
        <v>3.1896008962288653</v>
      </c>
      <c r="V41" s="239">
        <v>3.1896008962288653</v>
      </c>
      <c r="W41" s="239">
        <v>3.1896008962288653</v>
      </c>
      <c r="X41" s="239">
        <v>3.1896008962288653</v>
      </c>
      <c r="Y41" s="239">
        <v>3.1896008962288653</v>
      </c>
      <c r="Z41" s="239">
        <v>7.956368856228865</v>
      </c>
      <c r="AA41" s="239">
        <v>7.956368856228865</v>
      </c>
    </row>
    <row r="42" spans="1:28" ht="14.85" customHeight="1" x14ac:dyDescent="0.2">
      <c r="A42" s="248" t="s">
        <v>28</v>
      </c>
      <c r="B42" s="88">
        <v>4.46715354</v>
      </c>
      <c r="C42" s="88">
        <v>4.46715354</v>
      </c>
      <c r="D42" s="88">
        <v>4.46715354</v>
      </c>
      <c r="E42" s="240">
        <v>4.46715354</v>
      </c>
      <c r="F42" s="241">
        <v>6.7055435399999999</v>
      </c>
      <c r="G42" s="240">
        <v>6.7055435399999999</v>
      </c>
      <c r="H42" s="216">
        <v>6.7056535400000001</v>
      </c>
      <c r="I42" s="216">
        <v>6.7056535400000001</v>
      </c>
      <c r="J42" s="216">
        <v>6.7056535400000001</v>
      </c>
      <c r="K42" s="216">
        <v>6.7056535400000001</v>
      </c>
      <c r="L42" s="216">
        <v>6.7056535400000001</v>
      </c>
      <c r="M42" s="239">
        <v>6.7056535400000001</v>
      </c>
      <c r="N42" s="239">
        <v>6.7056535400000001</v>
      </c>
      <c r="O42" s="239">
        <v>6.7056535400000001</v>
      </c>
      <c r="P42" s="239">
        <v>6.7056535400000001</v>
      </c>
      <c r="Q42" s="239">
        <v>7.2258485891866204</v>
      </c>
      <c r="R42" s="239">
        <v>7.3444796433176744</v>
      </c>
      <c r="S42" s="239">
        <v>7.3444796433176744</v>
      </c>
      <c r="T42" s="239">
        <v>7.3444796433176744</v>
      </c>
      <c r="U42" s="239">
        <v>7.3444796433176744</v>
      </c>
      <c r="V42" s="239">
        <v>7.3444796433176744</v>
      </c>
      <c r="W42" s="239">
        <v>7.3444796433176744</v>
      </c>
      <c r="X42" s="239">
        <v>7.3444796433176744</v>
      </c>
      <c r="Y42" s="239">
        <v>7.3444796433176744</v>
      </c>
      <c r="Z42" s="239">
        <v>7.5570974233176749</v>
      </c>
      <c r="AA42" s="239">
        <v>7.5570974233176749</v>
      </c>
    </row>
    <row r="43" spans="1:28" ht="14.85" customHeight="1" x14ac:dyDescent="0.2">
      <c r="A43" s="34" t="s">
        <v>235</v>
      </c>
      <c r="B43" s="88">
        <v>3.5</v>
      </c>
      <c r="C43" s="88">
        <v>6.8468332699999994</v>
      </c>
      <c r="D43" s="88">
        <v>6.8468332699999994</v>
      </c>
      <c r="E43" s="240">
        <v>6.8468332699999994</v>
      </c>
      <c r="F43" s="240">
        <v>6.8468332699999994</v>
      </c>
      <c r="G43" s="240">
        <v>6.8468332699999994</v>
      </c>
      <c r="H43" s="216">
        <v>6.8468332699999994</v>
      </c>
      <c r="I43" s="216">
        <v>6.8468332699999994</v>
      </c>
      <c r="J43" s="216">
        <v>6.8468332699999994</v>
      </c>
      <c r="K43" s="216">
        <v>6.8468332699999994</v>
      </c>
      <c r="L43" s="216">
        <v>6.8468332699999994</v>
      </c>
      <c r="M43" s="239">
        <v>6.8468332699999994</v>
      </c>
      <c r="N43" s="239">
        <v>6.8468332699999994</v>
      </c>
      <c r="O43" s="239">
        <v>6.8468332699999994</v>
      </c>
      <c r="P43" s="239">
        <v>6.8468332699999994</v>
      </c>
      <c r="Q43" s="239">
        <v>6.8468332699999994</v>
      </c>
      <c r="R43" s="239">
        <v>6.8468332699999994</v>
      </c>
      <c r="S43" s="239">
        <v>6.8468332699999994</v>
      </c>
      <c r="T43" s="239">
        <v>6.8468332699999994</v>
      </c>
      <c r="U43" s="239">
        <v>6.8468332699999994</v>
      </c>
      <c r="V43" s="239">
        <v>6.8468332699999994</v>
      </c>
      <c r="W43" s="239">
        <v>6.8468332699999994</v>
      </c>
      <c r="X43" s="239">
        <v>6.8468332699999994</v>
      </c>
      <c r="Y43" s="239">
        <v>6.8468332699999994</v>
      </c>
      <c r="Z43" s="239">
        <v>6.8468332699999994</v>
      </c>
      <c r="AA43" s="239">
        <v>6.8468332699999994</v>
      </c>
    </row>
    <row r="44" spans="1:28" ht="14.85" customHeight="1" x14ac:dyDescent="0.2">
      <c r="A44" s="34" t="s">
        <v>216</v>
      </c>
      <c r="B44" s="88">
        <v>1.6914170500000001</v>
      </c>
      <c r="C44" s="88">
        <v>1.6914170500000001</v>
      </c>
      <c r="D44" s="88">
        <v>1.6914170500000001</v>
      </c>
      <c r="E44" s="240">
        <v>1.6914170500000001</v>
      </c>
      <c r="F44" s="240">
        <v>1.6914170500000001</v>
      </c>
      <c r="G44" s="240">
        <v>1.6914170500000001</v>
      </c>
      <c r="H44" s="216">
        <v>1.6914170500000001</v>
      </c>
      <c r="I44" s="216">
        <v>1.6914170500000001</v>
      </c>
      <c r="J44" s="216">
        <v>1.6914170500000001</v>
      </c>
      <c r="K44" s="216">
        <v>1.6914170500000001</v>
      </c>
      <c r="L44" s="216">
        <v>1.6914170500000001</v>
      </c>
      <c r="M44" s="239">
        <v>1.6914170500000001</v>
      </c>
      <c r="N44" s="239">
        <v>1.6914170500000001</v>
      </c>
      <c r="O44" s="239">
        <v>1.6914170500000001</v>
      </c>
      <c r="P44" s="239">
        <v>1.6914170500000001</v>
      </c>
      <c r="Q44" s="239">
        <v>1.6914170500000001</v>
      </c>
      <c r="R44" s="239">
        <v>1.6914170500000001</v>
      </c>
      <c r="S44" s="239">
        <v>5.2553456214285719</v>
      </c>
      <c r="T44" s="239">
        <v>6.6412740877223602</v>
      </c>
      <c r="U44" s="239">
        <v>6.7412018995301306</v>
      </c>
      <c r="V44" s="239">
        <v>6.7412018995301306</v>
      </c>
      <c r="W44" s="239">
        <v>6.7412018995301306</v>
      </c>
      <c r="X44" s="239">
        <v>6.7412018995301306</v>
      </c>
      <c r="Y44" s="239">
        <v>6.7412018995301306</v>
      </c>
      <c r="Z44" s="239">
        <v>5.0497848495301305</v>
      </c>
      <c r="AA44" s="239">
        <v>5.0497848495301305</v>
      </c>
    </row>
    <row r="45" spans="1:28" ht="14.85" customHeight="1" x14ac:dyDescent="0.2">
      <c r="A45" s="34" t="s">
        <v>91</v>
      </c>
      <c r="B45" s="88">
        <v>0</v>
      </c>
      <c r="C45" s="88">
        <v>0</v>
      </c>
      <c r="D45" s="88">
        <v>0</v>
      </c>
      <c r="E45" s="240">
        <v>0</v>
      </c>
      <c r="F45" s="240">
        <v>0</v>
      </c>
      <c r="G45" s="240">
        <v>0</v>
      </c>
      <c r="H45" s="216">
        <v>0</v>
      </c>
      <c r="I45" s="216">
        <v>0</v>
      </c>
      <c r="J45" s="216">
        <v>0</v>
      </c>
      <c r="K45" s="216">
        <v>0</v>
      </c>
      <c r="L45" s="216">
        <v>0</v>
      </c>
      <c r="M45" s="239">
        <v>0</v>
      </c>
      <c r="N45" s="239">
        <v>0</v>
      </c>
      <c r="O45" s="239">
        <v>0</v>
      </c>
      <c r="P45" s="239">
        <v>0</v>
      </c>
      <c r="Q45" s="239">
        <v>0</v>
      </c>
      <c r="R45" s="239">
        <v>4.7643486383059042</v>
      </c>
      <c r="S45" s="239">
        <v>4.7643486383059042</v>
      </c>
      <c r="T45" s="239">
        <v>4.7643486383059042</v>
      </c>
      <c r="U45" s="239">
        <v>4.7643486383059042</v>
      </c>
      <c r="V45" s="239">
        <v>4.7643486383059042</v>
      </c>
      <c r="W45" s="239">
        <v>4.7643486383059042</v>
      </c>
      <c r="X45" s="239">
        <v>4.7643486383059042</v>
      </c>
      <c r="Y45" s="239">
        <v>4.7643486383059042</v>
      </c>
      <c r="Z45" s="239">
        <v>4.7643486383059042</v>
      </c>
      <c r="AA45" s="239">
        <v>4.7643486383059042</v>
      </c>
    </row>
    <row r="46" spans="1:28" ht="14.85" customHeight="1" x14ac:dyDescent="0.2">
      <c r="A46" s="34" t="s">
        <v>40</v>
      </c>
      <c r="B46" s="88">
        <v>2.9845077867040004</v>
      </c>
      <c r="C46" s="88">
        <v>2.9845077867040004</v>
      </c>
      <c r="D46" s="88">
        <v>2.9845077867040004</v>
      </c>
      <c r="E46" s="240">
        <v>2.9845077867040004</v>
      </c>
      <c r="F46" s="240">
        <v>2.9845077867040004</v>
      </c>
      <c r="G46" s="240">
        <v>2.9845077867040004</v>
      </c>
      <c r="H46" s="216">
        <v>2.9845077867040004</v>
      </c>
      <c r="I46" s="216">
        <v>2.9845077867040004</v>
      </c>
      <c r="J46" s="216">
        <v>2.9845077867040004</v>
      </c>
      <c r="K46" s="216">
        <v>2.9939787867040004</v>
      </c>
      <c r="L46" s="216">
        <v>3.0585964867040003</v>
      </c>
      <c r="M46" s="239">
        <v>3.0585964867040003</v>
      </c>
      <c r="N46" s="239">
        <v>3.0585964867040003</v>
      </c>
      <c r="O46" s="239">
        <v>3.0585964867040003</v>
      </c>
      <c r="P46" s="239">
        <v>3.0585964867040003</v>
      </c>
      <c r="Q46" s="239">
        <v>3.0585964867040003</v>
      </c>
      <c r="R46" s="239">
        <v>3.0585964867040003</v>
      </c>
      <c r="S46" s="239">
        <v>3.0585964867040003</v>
      </c>
      <c r="T46" s="239">
        <v>3.0585964867040003</v>
      </c>
      <c r="U46" s="239">
        <v>3.0585964867040003</v>
      </c>
      <c r="V46" s="239">
        <v>3.0585964867040003</v>
      </c>
      <c r="W46" s="239">
        <v>3.0585964867040003</v>
      </c>
      <c r="X46" s="239">
        <v>3.0585964867040003</v>
      </c>
      <c r="Y46" s="239">
        <v>3.0585964867040003</v>
      </c>
      <c r="Z46" s="239">
        <v>4.7500135367039995</v>
      </c>
      <c r="AA46" s="239">
        <v>4.7500135367039995</v>
      </c>
    </row>
    <row r="47" spans="1:28" ht="14.85" customHeight="1" x14ac:dyDescent="0.2">
      <c r="A47" s="34" t="s">
        <v>223</v>
      </c>
      <c r="B47" s="88">
        <v>98.191423718289002</v>
      </c>
      <c r="C47" s="88">
        <v>73.191423718289002</v>
      </c>
      <c r="D47" s="88">
        <v>73.191423718289002</v>
      </c>
      <c r="E47" s="240">
        <v>73.191423718289002</v>
      </c>
      <c r="F47" s="240">
        <v>70.028721228289001</v>
      </c>
      <c r="G47" s="240">
        <v>70.042720378289005</v>
      </c>
      <c r="H47" s="216">
        <v>2.6126203782890087</v>
      </c>
      <c r="I47" s="216">
        <v>5.2564845382890084</v>
      </c>
      <c r="J47" s="216">
        <v>5.2648886478780499</v>
      </c>
      <c r="K47" s="216">
        <v>5.3140644720538743</v>
      </c>
      <c r="L47" s="216">
        <v>5.9399138738424924</v>
      </c>
      <c r="M47" s="239">
        <v>5.9836426738424926</v>
      </c>
      <c r="N47" s="239">
        <v>6.8908912438424927</v>
      </c>
      <c r="O47" s="239">
        <v>9.6975902472066728</v>
      </c>
      <c r="P47" s="239">
        <v>9.6975902472066728</v>
      </c>
      <c r="Q47" s="239">
        <v>9.697756288410778</v>
      </c>
      <c r="R47" s="239">
        <v>9.697756288410778</v>
      </c>
      <c r="S47" s="239">
        <v>9.697756288410778</v>
      </c>
      <c r="T47" s="239">
        <v>9.697756288410778</v>
      </c>
      <c r="U47" s="239">
        <v>10.197755952042911</v>
      </c>
      <c r="V47" s="239">
        <v>10.197755952042911</v>
      </c>
      <c r="W47" s="239">
        <v>10.197755952042911</v>
      </c>
      <c r="X47" s="239">
        <v>10.197755952042911</v>
      </c>
      <c r="Y47" s="239">
        <v>10.197755952042911</v>
      </c>
      <c r="Z47" s="239">
        <v>10.176852632042909</v>
      </c>
      <c r="AA47" s="239">
        <v>10.176852632042909</v>
      </c>
    </row>
    <row r="48" spans="1:28" ht="5.0999999999999996" customHeight="1" x14ac:dyDescent="0.2">
      <c r="A48" s="244"/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6"/>
      <c r="T48" s="246"/>
      <c r="U48" s="246"/>
      <c r="V48" s="246"/>
      <c r="W48" s="246"/>
      <c r="X48" s="246"/>
      <c r="Y48" s="246"/>
      <c r="Z48" s="246"/>
      <c r="AA48" s="246"/>
    </row>
    <row r="49" spans="1:18" ht="11.1" customHeight="1" x14ac:dyDescent="0.2">
      <c r="A49" s="5" t="s">
        <v>339</v>
      </c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</row>
    <row r="50" spans="1:18" ht="11.1" customHeight="1" x14ac:dyDescent="0.2">
      <c r="A50" s="243" t="s">
        <v>224</v>
      </c>
    </row>
    <row r="56" spans="1:18" x14ac:dyDescent="0.2">
      <c r="A56" s="276"/>
    </row>
  </sheetData>
  <mergeCells count="1">
    <mergeCell ref="A1:X1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zoomScaleNormal="100" workbookViewId="0">
      <selection activeCell="AC35" sqref="AC35"/>
    </sheetView>
  </sheetViews>
  <sheetFormatPr baseColWidth="10" defaultRowHeight="12.75" x14ac:dyDescent="0.2"/>
  <cols>
    <col min="1" max="1" width="11.42578125" style="37"/>
    <col min="2" max="17" width="0" style="37" hidden="1" customWidth="1"/>
    <col min="18" max="28" width="7.140625" style="37" customWidth="1"/>
    <col min="29" max="16384" width="11.42578125" style="37"/>
  </cols>
  <sheetData>
    <row r="1" spans="1:31" ht="14.1" customHeight="1" x14ac:dyDescent="0.25">
      <c r="A1" s="511" t="s">
        <v>358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511"/>
      <c r="X1" s="511"/>
      <c r="Y1" s="511"/>
      <c r="Z1" s="511"/>
      <c r="AA1" s="511"/>
      <c r="AB1" s="347"/>
    </row>
    <row r="2" spans="1:31" ht="13.5" x14ac:dyDescent="0.25">
      <c r="A2" s="236" t="s">
        <v>357</v>
      </c>
      <c r="B2" s="249"/>
      <c r="C2" s="250"/>
      <c r="D2" s="250"/>
      <c r="E2" s="250"/>
      <c r="F2" s="251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spans="1:31" ht="5.0999999999999996" customHeight="1" x14ac:dyDescent="0.25">
      <c r="A3" s="236"/>
      <c r="B3" s="249"/>
      <c r="C3" s="250"/>
      <c r="D3" s="250"/>
      <c r="E3" s="250"/>
      <c r="F3" s="251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</row>
    <row r="4" spans="1:31" ht="20.100000000000001" customHeight="1" x14ac:dyDescent="0.2">
      <c r="A4" s="63" t="s">
        <v>53</v>
      </c>
      <c r="B4" s="252">
        <v>1997</v>
      </c>
      <c r="C4" s="252">
        <v>1998</v>
      </c>
      <c r="D4" s="252">
        <v>1999</v>
      </c>
      <c r="E4" s="252">
        <v>2000</v>
      </c>
      <c r="F4" s="252">
        <v>2001</v>
      </c>
      <c r="G4" s="252">
        <v>2002</v>
      </c>
      <c r="H4" s="252">
        <v>2003</v>
      </c>
      <c r="I4" s="252">
        <v>2004</v>
      </c>
      <c r="J4" s="252">
        <v>2005</v>
      </c>
      <c r="K4" s="252">
        <v>2006</v>
      </c>
      <c r="L4" s="252">
        <v>2007</v>
      </c>
      <c r="M4" s="252">
        <v>2008</v>
      </c>
      <c r="N4" s="252">
        <v>2009</v>
      </c>
      <c r="O4" s="252">
        <v>2010</v>
      </c>
      <c r="P4" s="252">
        <v>2011</v>
      </c>
      <c r="Q4" s="252">
        <v>2012</v>
      </c>
      <c r="R4" s="252">
        <v>2013</v>
      </c>
      <c r="S4" s="252">
        <v>2014</v>
      </c>
      <c r="T4" s="252">
        <v>2015</v>
      </c>
      <c r="U4" s="252">
        <v>2016</v>
      </c>
      <c r="V4" s="252">
        <v>2017</v>
      </c>
      <c r="W4" s="252">
        <v>2018</v>
      </c>
      <c r="X4" s="252">
        <v>2019</v>
      </c>
      <c r="Y4" s="252">
        <v>2020</v>
      </c>
      <c r="Z4" s="252">
        <v>2021</v>
      </c>
      <c r="AA4" s="252">
        <v>2022</v>
      </c>
      <c r="AB4" s="252" t="s">
        <v>277</v>
      </c>
    </row>
    <row r="5" spans="1:31" ht="5.0999999999999996" customHeight="1" x14ac:dyDescent="0.2">
      <c r="A5" s="253"/>
      <c r="B5" s="11"/>
      <c r="C5" s="254"/>
      <c r="D5" s="254"/>
      <c r="E5" s="254"/>
      <c r="F5" s="254"/>
      <c r="G5" s="254"/>
      <c r="H5" s="254"/>
      <c r="I5" s="254"/>
      <c r="J5" s="254"/>
      <c r="K5" s="254"/>
      <c r="L5" s="80"/>
      <c r="M5" s="80"/>
      <c r="N5" s="80"/>
      <c r="O5" s="80"/>
      <c r="P5" s="80"/>
      <c r="Q5" s="80"/>
      <c r="R5" s="80"/>
      <c r="S5" s="80"/>
    </row>
    <row r="6" spans="1:31" ht="18" customHeight="1" x14ac:dyDescent="0.2">
      <c r="A6" s="253" t="s">
        <v>0</v>
      </c>
      <c r="B6" s="97">
        <v>7284.5958762008759</v>
      </c>
      <c r="C6" s="97">
        <v>8102.3449447215098</v>
      </c>
      <c r="D6" s="97">
        <v>9558.6685084314486</v>
      </c>
      <c r="E6" s="97">
        <v>12233.39817892821</v>
      </c>
      <c r="F6" s="97">
        <v>13018.762375039465</v>
      </c>
      <c r="G6" s="97">
        <v>14031.363251118955</v>
      </c>
      <c r="H6" s="97">
        <v>14158.268006400513</v>
      </c>
      <c r="I6" s="97">
        <v>14007.056705760971</v>
      </c>
      <c r="J6" s="97">
        <v>13716.462053318335</v>
      </c>
      <c r="K6" s="97">
        <v>15194.143406191208</v>
      </c>
      <c r="L6" s="97">
        <v>15589.178351373854</v>
      </c>
      <c r="M6" s="97">
        <v>17553.808825973381</v>
      </c>
      <c r="N6" s="97">
        <v>19405.758060395499</v>
      </c>
      <c r="O6" s="97">
        <v>21265.54870351285</v>
      </c>
      <c r="P6" s="97">
        <v>22010.339329598199</v>
      </c>
      <c r="Q6" s="97">
        <v>22710.552834332793</v>
      </c>
      <c r="R6" s="277">
        <v>24048.626534118117</v>
      </c>
      <c r="S6" s="277">
        <v>24548.656388098847</v>
      </c>
      <c r="T6" s="277">
        <v>26204.278693892269</v>
      </c>
      <c r="U6" s="277">
        <v>26768.505813737789</v>
      </c>
      <c r="V6" s="277">
        <v>26951.224202524361</v>
      </c>
      <c r="W6" s="277">
        <v>28291.830974400757</v>
      </c>
      <c r="X6" s="277">
        <v>29233.202596754269</v>
      </c>
      <c r="Y6" s="277">
        <v>29679.474229225696</v>
      </c>
      <c r="Z6" s="277">
        <v>30190.844525191151</v>
      </c>
      <c r="AA6" s="277">
        <v>30190.89452519115</v>
      </c>
      <c r="AB6" s="277">
        <v>30171.732996743704</v>
      </c>
      <c r="AC6" s="264"/>
    </row>
    <row r="7" spans="1:31" ht="18" customHeight="1" x14ac:dyDescent="0.2">
      <c r="A7" s="238" t="s">
        <v>54</v>
      </c>
      <c r="B7" s="88">
        <v>1230.7631384380388</v>
      </c>
      <c r="C7" s="88">
        <v>1374.2804140727358</v>
      </c>
      <c r="D7" s="88">
        <v>1663.1111264527358</v>
      </c>
      <c r="E7" s="88">
        <v>1697.9708737827359</v>
      </c>
      <c r="F7" s="255">
        <v>1703.111531242736</v>
      </c>
      <c r="G7" s="255">
        <v>1706.6945203375917</v>
      </c>
      <c r="H7" s="255">
        <v>1776.4809010275917</v>
      </c>
      <c r="I7" s="255">
        <v>2016.3388019675917</v>
      </c>
      <c r="J7" s="255">
        <v>2069.2028821975919</v>
      </c>
      <c r="K7" s="255">
        <v>2650.7768734652332</v>
      </c>
      <c r="L7" s="255">
        <v>2747.7155766052333</v>
      </c>
      <c r="M7" s="255">
        <v>3203.9595314852331</v>
      </c>
      <c r="N7" s="255">
        <v>4126.3384317552336</v>
      </c>
      <c r="O7" s="255">
        <v>5028.446397765234</v>
      </c>
      <c r="P7" s="255">
        <v>5390.9563147666686</v>
      </c>
      <c r="Q7" s="255">
        <v>5611.7135050666666</v>
      </c>
      <c r="R7" s="278">
        <v>5591.9661155892409</v>
      </c>
      <c r="S7" s="278">
        <v>5691.5161516389053</v>
      </c>
      <c r="T7" s="278">
        <v>5763.0234428884296</v>
      </c>
      <c r="U7" s="278">
        <v>5840.4867117873882</v>
      </c>
      <c r="V7" s="278">
        <v>5872.2015170027043</v>
      </c>
      <c r="W7" s="278">
        <v>6878.3779565240457</v>
      </c>
      <c r="X7" s="278">
        <v>6902.2117955240592</v>
      </c>
      <c r="Y7" s="278">
        <v>6911.1020215240542</v>
      </c>
      <c r="Z7" s="278">
        <v>6916.8093765240528</v>
      </c>
      <c r="AA7" s="278">
        <v>6916.8093765240528</v>
      </c>
      <c r="AB7" s="278">
        <v>6916.8093765240528</v>
      </c>
    </row>
    <row r="8" spans="1:31" ht="18" customHeight="1" x14ac:dyDescent="0.2">
      <c r="A8" s="238" t="s">
        <v>47</v>
      </c>
      <c r="B8" s="88">
        <v>756.28509279610057</v>
      </c>
      <c r="C8" s="88">
        <v>887.63097130424683</v>
      </c>
      <c r="D8" s="88">
        <v>1472.7820969328147</v>
      </c>
      <c r="E8" s="88">
        <v>1730.9084888089023</v>
      </c>
      <c r="F8" s="255">
        <v>2218.5266001444447</v>
      </c>
      <c r="G8" s="255">
        <v>2024.4658055348464</v>
      </c>
      <c r="H8" s="255">
        <v>1876.9550493860913</v>
      </c>
      <c r="I8" s="255">
        <v>1898.6464462853151</v>
      </c>
      <c r="J8" s="255">
        <v>2216.2570152725184</v>
      </c>
      <c r="K8" s="255">
        <v>2414.5620527461097</v>
      </c>
      <c r="L8" s="255">
        <v>2480.7999249004815</v>
      </c>
      <c r="M8" s="255">
        <v>3532.497221993699</v>
      </c>
      <c r="N8" s="255">
        <v>3669.2611540305375</v>
      </c>
      <c r="O8" s="255">
        <v>3765.9418167123454</v>
      </c>
      <c r="P8" s="255">
        <v>3973.596729289321</v>
      </c>
      <c r="Q8" s="255">
        <v>4105.2680140007897</v>
      </c>
      <c r="R8" s="278">
        <v>4288.9856213387466</v>
      </c>
      <c r="S8" s="278">
        <v>4329.6743591164632</v>
      </c>
      <c r="T8" s="278">
        <v>5249.8567490004198</v>
      </c>
      <c r="U8" s="278">
        <v>5307.4274626295746</v>
      </c>
      <c r="V8" s="278">
        <v>5329.0349518716766</v>
      </c>
      <c r="W8" s="278">
        <v>5400.2495434888451</v>
      </c>
      <c r="X8" s="278">
        <v>6059.0720911759108</v>
      </c>
      <c r="Y8" s="278">
        <v>6117.4960093550117</v>
      </c>
      <c r="Z8" s="278">
        <v>6582.545597136057</v>
      </c>
      <c r="AA8" s="278">
        <v>6582.545597136057</v>
      </c>
      <c r="AB8" s="278">
        <v>6656.9908788160574</v>
      </c>
    </row>
    <row r="9" spans="1:31" ht="18" customHeight="1" x14ac:dyDescent="0.2">
      <c r="A9" s="238" t="s">
        <v>46</v>
      </c>
      <c r="B9" s="88">
        <v>2057.9774066323448</v>
      </c>
      <c r="C9" s="88">
        <v>2131.8877888091056</v>
      </c>
      <c r="D9" s="88">
        <v>2387.3189039691056</v>
      </c>
      <c r="E9" s="88">
        <v>4620.7777184191054</v>
      </c>
      <c r="F9" s="255">
        <v>4400.0372819391696</v>
      </c>
      <c r="G9" s="255">
        <v>4702.501639397432</v>
      </c>
      <c r="H9" s="255">
        <v>4730.6354894574324</v>
      </c>
      <c r="I9" s="255">
        <v>4343.5131875474326</v>
      </c>
      <c r="J9" s="255">
        <v>3721.0651264589687</v>
      </c>
      <c r="K9" s="255">
        <v>3712.8406065289687</v>
      </c>
      <c r="L9" s="255">
        <v>3784.3717554990762</v>
      </c>
      <c r="M9" s="255">
        <v>3685.0932790190764</v>
      </c>
      <c r="N9" s="255">
        <v>3732.8692790190762</v>
      </c>
      <c r="O9" s="255">
        <v>3821.8620614435008</v>
      </c>
      <c r="P9" s="255">
        <v>3841.2620614435009</v>
      </c>
      <c r="Q9" s="255">
        <v>3965.5752371039271</v>
      </c>
      <c r="R9" s="278">
        <v>4602.4402457612987</v>
      </c>
      <c r="S9" s="278">
        <v>4602.4402457612987</v>
      </c>
      <c r="T9" s="278">
        <v>5152.4402457612987</v>
      </c>
      <c r="U9" s="278">
        <v>5358.595426937648</v>
      </c>
      <c r="V9" s="278">
        <v>5361.7954269376478</v>
      </c>
      <c r="W9" s="278">
        <v>5514.5454269376478</v>
      </c>
      <c r="X9" s="278">
        <v>5514.5454269376478</v>
      </c>
      <c r="Y9" s="278">
        <v>5522.1167427675555</v>
      </c>
      <c r="Z9" s="278">
        <v>5521.3847466459283</v>
      </c>
      <c r="AA9" s="278">
        <v>5521.3847466459283</v>
      </c>
      <c r="AB9" s="278">
        <v>5488.160535695929</v>
      </c>
    </row>
    <row r="10" spans="1:31" ht="18" customHeight="1" x14ac:dyDescent="0.2">
      <c r="A10" s="238" t="s">
        <v>55</v>
      </c>
      <c r="B10" s="88">
        <v>1267.8310097921426</v>
      </c>
      <c r="C10" s="88">
        <v>1374.1941003863617</v>
      </c>
      <c r="D10" s="88">
        <v>1540.5880318684633</v>
      </c>
      <c r="E10" s="88">
        <v>1537.0698834864634</v>
      </c>
      <c r="F10" s="255">
        <v>1625.6539569235556</v>
      </c>
      <c r="G10" s="255">
        <v>1626.3278495745178</v>
      </c>
      <c r="H10" s="255">
        <v>1632.1068362145179</v>
      </c>
      <c r="I10" s="255">
        <v>1647.7702663745179</v>
      </c>
      <c r="J10" s="255">
        <v>1647.7702663745179</v>
      </c>
      <c r="K10" s="255">
        <v>1664.2388943545179</v>
      </c>
      <c r="L10" s="255">
        <v>1672.9916918245178</v>
      </c>
      <c r="M10" s="255">
        <v>1831.8265378245178</v>
      </c>
      <c r="N10" s="255">
        <v>2189.607049927668</v>
      </c>
      <c r="O10" s="255">
        <v>2458.9098617485233</v>
      </c>
      <c r="P10" s="255">
        <v>2521.4107839465137</v>
      </c>
      <c r="Q10" s="255">
        <v>2630.241101369179</v>
      </c>
      <c r="R10" s="278">
        <v>3078.5363290691821</v>
      </c>
      <c r="S10" s="278">
        <v>3287.1238284221781</v>
      </c>
      <c r="T10" s="278">
        <v>3377.3032185412399</v>
      </c>
      <c r="U10" s="278">
        <v>3449.794224541773</v>
      </c>
      <c r="V10" s="278">
        <v>3451.0646645417737</v>
      </c>
      <c r="W10" s="278">
        <v>3453.7254604414761</v>
      </c>
      <c r="X10" s="278">
        <v>3496.4449503130591</v>
      </c>
      <c r="Y10" s="278">
        <v>3496.4449503130591</v>
      </c>
      <c r="Z10" s="278">
        <v>3501.4449503130591</v>
      </c>
      <c r="AA10" s="278">
        <v>3501.4449503130591</v>
      </c>
      <c r="AB10" s="278">
        <v>3501.4449503130591</v>
      </c>
    </row>
    <row r="11" spans="1:31" ht="18" customHeight="1" x14ac:dyDescent="0.2">
      <c r="A11" s="238" t="s">
        <v>48</v>
      </c>
      <c r="B11" s="88">
        <v>1220.0402475318419</v>
      </c>
      <c r="C11" s="88">
        <v>1350.9242975552488</v>
      </c>
      <c r="D11" s="88">
        <v>1484.1307299241346</v>
      </c>
      <c r="E11" s="88">
        <v>1556.8380413136422</v>
      </c>
      <c r="F11" s="255">
        <v>1719.1006917228824</v>
      </c>
      <c r="G11" s="255">
        <v>2431.9864714559099</v>
      </c>
      <c r="H11" s="255">
        <v>2456.8833981821399</v>
      </c>
      <c r="I11" s="255">
        <v>2375.2657345309881</v>
      </c>
      <c r="J11" s="255">
        <v>2295.0454016194471</v>
      </c>
      <c r="K11" s="255">
        <v>2789.6254442160921</v>
      </c>
      <c r="L11" s="255">
        <v>2808.6319213402276</v>
      </c>
      <c r="M11" s="255">
        <v>2922.6428285726051</v>
      </c>
      <c r="N11" s="255">
        <v>3062.7739977652827</v>
      </c>
      <c r="O11" s="255">
        <v>3096.8910954272887</v>
      </c>
      <c r="P11" s="255">
        <v>3119.5440976477248</v>
      </c>
      <c r="Q11" s="255">
        <v>3138.2641263562423</v>
      </c>
      <c r="R11" s="278">
        <v>3180.8864738846714</v>
      </c>
      <c r="S11" s="278">
        <v>3229.4667758182459</v>
      </c>
      <c r="T11" s="278">
        <v>3232.1739922081524</v>
      </c>
      <c r="U11" s="278">
        <v>3232.5735862087499</v>
      </c>
      <c r="V11" s="278">
        <v>3232.5735862087499</v>
      </c>
      <c r="W11" s="278">
        <v>3322.0735862087499</v>
      </c>
      <c r="X11" s="278">
        <v>3322.0735862087499</v>
      </c>
      <c r="Y11" s="278">
        <v>3442.0735162087499</v>
      </c>
      <c r="Z11" s="278">
        <v>3442.0735162087499</v>
      </c>
      <c r="AA11" s="278">
        <v>3442.0735162087499</v>
      </c>
      <c r="AB11" s="278">
        <v>3442.0735162087499</v>
      </c>
      <c r="AE11" s="51"/>
    </row>
    <row r="12" spans="1:31" ht="18" customHeight="1" x14ac:dyDescent="0.2">
      <c r="A12" s="238" t="s">
        <v>42</v>
      </c>
      <c r="B12" s="88">
        <v>131.13151352445905</v>
      </c>
      <c r="C12" s="88">
        <v>155.61042838940116</v>
      </c>
      <c r="D12" s="88">
        <v>190.33009586584956</v>
      </c>
      <c r="E12" s="88">
        <v>213.54640219143761</v>
      </c>
      <c r="F12" s="255">
        <v>360.82961173032959</v>
      </c>
      <c r="G12" s="255">
        <v>407.18185036286093</v>
      </c>
      <c r="H12" s="255">
        <v>424.30583227366492</v>
      </c>
      <c r="I12" s="255">
        <v>431.09481032663427</v>
      </c>
      <c r="J12" s="255">
        <v>442.79264130616633</v>
      </c>
      <c r="K12" s="255">
        <v>453.53920039616634</v>
      </c>
      <c r="L12" s="255">
        <v>481.28430574616635</v>
      </c>
      <c r="M12" s="255">
        <v>507.34351872616634</v>
      </c>
      <c r="N12" s="255">
        <v>652.50325129060229</v>
      </c>
      <c r="O12" s="255">
        <v>750.05647717812724</v>
      </c>
      <c r="P12" s="255">
        <v>760.73076292473786</v>
      </c>
      <c r="Q12" s="255">
        <v>764.4974738781109</v>
      </c>
      <c r="R12" s="278">
        <v>779.52887533594139</v>
      </c>
      <c r="S12" s="278">
        <v>796.52293623699427</v>
      </c>
      <c r="T12" s="278">
        <v>799.81352160030281</v>
      </c>
      <c r="U12" s="278">
        <v>818.90836493573408</v>
      </c>
      <c r="V12" s="278">
        <v>899.39068473040595</v>
      </c>
      <c r="W12" s="278">
        <v>915.79068473036921</v>
      </c>
      <c r="X12" s="278">
        <v>1116.0907958614116</v>
      </c>
      <c r="Y12" s="278">
        <v>1367.4770383238306</v>
      </c>
      <c r="Z12" s="278">
        <v>1403.5543434604472</v>
      </c>
      <c r="AA12" s="278">
        <v>1403.6043434604471</v>
      </c>
      <c r="AB12" s="278">
        <v>1242.052904260446</v>
      </c>
    </row>
    <row r="13" spans="1:31" ht="18" customHeight="1" x14ac:dyDescent="0.2">
      <c r="A13" s="238" t="s">
        <v>45</v>
      </c>
      <c r="B13" s="88">
        <v>412.14978176811059</v>
      </c>
      <c r="C13" s="88">
        <v>518.24610444582515</v>
      </c>
      <c r="D13" s="88">
        <v>529.39071468298471</v>
      </c>
      <c r="E13" s="88">
        <v>567.37119541898301</v>
      </c>
      <c r="F13" s="255">
        <v>588.6143395012532</v>
      </c>
      <c r="G13" s="255">
        <v>587.36405021434825</v>
      </c>
      <c r="H13" s="255">
        <v>587.75680079762549</v>
      </c>
      <c r="I13" s="255">
        <v>609.39809915266983</v>
      </c>
      <c r="J13" s="255">
        <v>607.40969545330415</v>
      </c>
      <c r="K13" s="255">
        <v>643.450043872023</v>
      </c>
      <c r="L13" s="255">
        <v>652.69069710303324</v>
      </c>
      <c r="M13" s="255">
        <v>667.97461341358155</v>
      </c>
      <c r="N13" s="255">
        <v>698.11583518358157</v>
      </c>
      <c r="O13" s="255">
        <v>728.99535068358159</v>
      </c>
      <c r="P13" s="255">
        <v>736.67025725530004</v>
      </c>
      <c r="Q13" s="255">
        <v>738.02003141296746</v>
      </c>
      <c r="R13" s="278">
        <v>739.02003141296746</v>
      </c>
      <c r="S13" s="278">
        <v>743.02003141296746</v>
      </c>
      <c r="T13" s="278">
        <v>745.5901052739888</v>
      </c>
      <c r="U13" s="278">
        <v>793.53010527398874</v>
      </c>
      <c r="V13" s="278">
        <v>794.03010493762088</v>
      </c>
      <c r="W13" s="278">
        <v>794.03010493762088</v>
      </c>
      <c r="X13" s="278">
        <v>808.48035293762143</v>
      </c>
      <c r="Y13" s="278">
        <v>808.48035293762143</v>
      </c>
      <c r="Z13" s="278">
        <v>808.74839710704396</v>
      </c>
      <c r="AA13" s="278">
        <v>808.74839710704396</v>
      </c>
      <c r="AB13" s="278">
        <v>869.46843143959529</v>
      </c>
    </row>
    <row r="14" spans="1:31" ht="18" customHeight="1" x14ac:dyDescent="0.2">
      <c r="A14" s="238" t="s">
        <v>43</v>
      </c>
      <c r="B14" s="88">
        <v>97.889372033083021</v>
      </c>
      <c r="C14" s="88">
        <v>97.929372033083027</v>
      </c>
      <c r="D14" s="88">
        <v>97.929372033083027</v>
      </c>
      <c r="E14" s="88">
        <v>97.929372033083027</v>
      </c>
      <c r="F14" s="255">
        <v>157.92937203308304</v>
      </c>
      <c r="G14" s="255">
        <v>207.93021826308302</v>
      </c>
      <c r="H14" s="255">
        <v>207.93021826308302</v>
      </c>
      <c r="I14" s="255">
        <v>207.93021826308302</v>
      </c>
      <c r="J14" s="255">
        <v>207.93021826308302</v>
      </c>
      <c r="K14" s="255">
        <v>207.93021826308302</v>
      </c>
      <c r="L14" s="255">
        <v>233.2223947022014</v>
      </c>
      <c r="M14" s="255">
        <v>394.35828970220143</v>
      </c>
      <c r="N14" s="255">
        <v>415.98610970220142</v>
      </c>
      <c r="O14" s="255">
        <v>637.77964370220138</v>
      </c>
      <c r="P14" s="255">
        <v>657.77959870220138</v>
      </c>
      <c r="Q14" s="255">
        <v>679.67954870220171</v>
      </c>
      <c r="R14" s="278">
        <v>679.67954870220171</v>
      </c>
      <c r="S14" s="278">
        <v>679.67954870220171</v>
      </c>
      <c r="T14" s="278">
        <v>679.67954870220171</v>
      </c>
      <c r="U14" s="278">
        <v>679.67954870220171</v>
      </c>
      <c r="V14" s="278">
        <v>679.67954870220171</v>
      </c>
      <c r="W14" s="278">
        <v>679.67954870220171</v>
      </c>
      <c r="X14" s="278">
        <v>679.67954870220171</v>
      </c>
      <c r="Y14" s="278">
        <v>679.67954870220171</v>
      </c>
      <c r="Z14" s="278">
        <v>679.67954870220171</v>
      </c>
      <c r="AA14" s="278">
        <v>679.67954870220171</v>
      </c>
      <c r="AB14" s="278">
        <v>679.67954870220171</v>
      </c>
    </row>
    <row r="15" spans="1:31" ht="18" customHeight="1" x14ac:dyDescent="0.2">
      <c r="A15" s="238" t="s">
        <v>50</v>
      </c>
      <c r="B15" s="88">
        <v>16.893484570748999</v>
      </c>
      <c r="C15" s="88">
        <v>81.614817561034997</v>
      </c>
      <c r="D15" s="88">
        <v>16.825817561034995</v>
      </c>
      <c r="E15" s="88">
        <v>27.82675719261394</v>
      </c>
      <c r="F15" s="255">
        <v>40.76959352076895</v>
      </c>
      <c r="G15" s="255">
        <v>133.46367556019999</v>
      </c>
      <c r="H15" s="255">
        <v>246.8866803802</v>
      </c>
      <c r="I15" s="255">
        <v>248.44516128020001</v>
      </c>
      <c r="J15" s="255">
        <v>265.24541328020001</v>
      </c>
      <c r="K15" s="255">
        <v>265.24541328020001</v>
      </c>
      <c r="L15" s="255">
        <v>265.24541328020001</v>
      </c>
      <c r="M15" s="255">
        <v>302.86211052020002</v>
      </c>
      <c r="N15" s="255">
        <v>322.86717758642072</v>
      </c>
      <c r="O15" s="255">
        <v>331.30892958238934</v>
      </c>
      <c r="P15" s="255">
        <v>360.17504258289864</v>
      </c>
      <c r="Q15" s="255">
        <v>392.78333848473915</v>
      </c>
      <c r="R15" s="278">
        <v>409.27768615606783</v>
      </c>
      <c r="S15" s="278">
        <v>457.88155634945008</v>
      </c>
      <c r="T15" s="278">
        <v>457.88155634945008</v>
      </c>
      <c r="U15" s="278">
        <v>522.63155634945008</v>
      </c>
      <c r="V15" s="278">
        <v>522.63155634945008</v>
      </c>
      <c r="W15" s="278">
        <v>522.63155634945008</v>
      </c>
      <c r="X15" s="278">
        <v>522.63155634945008</v>
      </c>
      <c r="Y15" s="278">
        <v>522.63155634945008</v>
      </c>
      <c r="Z15" s="278">
        <v>522.63155634945008</v>
      </c>
      <c r="AA15" s="278">
        <v>522.63155634945008</v>
      </c>
      <c r="AB15" s="278">
        <v>522.63155634945008</v>
      </c>
    </row>
    <row r="16" spans="1:31" ht="18" customHeight="1" x14ac:dyDescent="0.2">
      <c r="A16" s="238" t="s">
        <v>56</v>
      </c>
      <c r="B16" s="88">
        <v>32.54872533504534</v>
      </c>
      <c r="C16" s="88">
        <v>44.469822335045336</v>
      </c>
      <c r="D16" s="88">
        <v>55.877351865045334</v>
      </c>
      <c r="E16" s="88">
        <v>60.230411865045333</v>
      </c>
      <c r="F16" s="255">
        <v>70.630411865045332</v>
      </c>
      <c r="G16" s="255">
        <v>70.630411865045332</v>
      </c>
      <c r="H16" s="255">
        <v>81.380411865045332</v>
      </c>
      <c r="I16" s="255">
        <v>86.074439959419195</v>
      </c>
      <c r="J16" s="255">
        <v>95.21343995941919</v>
      </c>
      <c r="K16" s="255">
        <v>124.1948540138946</v>
      </c>
      <c r="L16" s="255">
        <v>163.87990531779587</v>
      </c>
      <c r="M16" s="255">
        <v>204.70128749981606</v>
      </c>
      <c r="N16" s="255">
        <v>224.93950015858047</v>
      </c>
      <c r="O16" s="255">
        <v>329.08729649534104</v>
      </c>
      <c r="P16" s="255">
        <v>329.08729649534104</v>
      </c>
      <c r="Q16" s="255">
        <v>360.38407341397476</v>
      </c>
      <c r="R16" s="278">
        <v>372.5945983238048</v>
      </c>
      <c r="S16" s="278">
        <v>381.47360709614532</v>
      </c>
      <c r="T16" s="278">
        <v>382.45896602278606</v>
      </c>
      <c r="U16" s="278">
        <v>387.67513977278617</v>
      </c>
      <c r="V16" s="278">
        <v>396.62513977278616</v>
      </c>
      <c r="W16" s="278">
        <v>398.5300846110041</v>
      </c>
      <c r="X16" s="278">
        <v>399.77547127481108</v>
      </c>
      <c r="Y16" s="278">
        <v>399.77547127481108</v>
      </c>
      <c r="Z16" s="278">
        <v>399.77547127481108</v>
      </c>
      <c r="AA16" s="278">
        <v>399.77547127481108</v>
      </c>
      <c r="AB16" s="278">
        <v>399.77547127481108</v>
      </c>
    </row>
    <row r="17" spans="1:28" ht="18" customHeight="1" x14ac:dyDescent="0.2">
      <c r="A17" s="238" t="s">
        <v>49</v>
      </c>
      <c r="B17" s="88">
        <v>5.46929439</v>
      </c>
      <c r="C17" s="88">
        <v>5.46929439</v>
      </c>
      <c r="D17" s="88">
        <v>5.46929439</v>
      </c>
      <c r="E17" s="88">
        <v>5.46929439</v>
      </c>
      <c r="F17" s="255">
        <v>5.46929439</v>
      </c>
      <c r="G17" s="255">
        <v>5.46929439</v>
      </c>
      <c r="H17" s="255">
        <v>5.46929439</v>
      </c>
      <c r="I17" s="255">
        <v>9.9844459099999998</v>
      </c>
      <c r="J17" s="255">
        <v>14.49959743</v>
      </c>
      <c r="K17" s="255">
        <v>132.99959742999999</v>
      </c>
      <c r="L17" s="255">
        <v>162.99959742999999</v>
      </c>
      <c r="M17" s="255">
        <v>162.99959742999999</v>
      </c>
      <c r="N17" s="255">
        <v>162.99959742999999</v>
      </c>
      <c r="O17" s="255">
        <v>163.01441792799861</v>
      </c>
      <c r="P17" s="255">
        <v>163.01441792799861</v>
      </c>
      <c r="Q17" s="255">
        <v>163.01441792799861</v>
      </c>
      <c r="R17" s="278">
        <v>163.01441792799861</v>
      </c>
      <c r="S17" s="278">
        <v>163.01441792799861</v>
      </c>
      <c r="T17" s="278">
        <v>163.01441792799861</v>
      </c>
      <c r="U17" s="278">
        <v>163.01441792799861</v>
      </c>
      <c r="V17" s="278">
        <v>163.01441792799861</v>
      </c>
      <c r="W17" s="278">
        <v>163.01441792799861</v>
      </c>
      <c r="X17" s="278">
        <v>163.01441792799861</v>
      </c>
      <c r="Y17" s="278">
        <v>163.01441792799861</v>
      </c>
      <c r="Z17" s="278">
        <v>163.01441792799861</v>
      </c>
      <c r="AA17" s="278">
        <v>163.01441792799861</v>
      </c>
      <c r="AB17" s="278">
        <v>163.01441792799861</v>
      </c>
    </row>
    <row r="18" spans="1:28" ht="18" customHeight="1" x14ac:dyDescent="0.2">
      <c r="A18" s="238" t="s">
        <v>51</v>
      </c>
      <c r="B18" s="88">
        <v>36.196423278887004</v>
      </c>
      <c r="C18" s="88">
        <v>41.755764169350002</v>
      </c>
      <c r="D18" s="88">
        <v>58.36794714329659</v>
      </c>
      <c r="E18" s="88">
        <v>58.36794714329659</v>
      </c>
      <c r="F18" s="255">
        <v>58.36794714329659</v>
      </c>
      <c r="G18" s="255">
        <v>58.36794714329659</v>
      </c>
      <c r="H18" s="255">
        <v>62.102777143296592</v>
      </c>
      <c r="I18" s="255">
        <v>62.102777143296592</v>
      </c>
      <c r="J18" s="255">
        <v>63.238038683296594</v>
      </c>
      <c r="K18" s="255">
        <v>63.367988803296591</v>
      </c>
      <c r="L18" s="255">
        <v>63.542948803296589</v>
      </c>
      <c r="M18" s="255">
        <v>63.798127193296587</v>
      </c>
      <c r="N18" s="255">
        <v>72.294871953296592</v>
      </c>
      <c r="O18" s="255">
        <v>76.554871953296598</v>
      </c>
      <c r="P18" s="255">
        <v>76.554871953296598</v>
      </c>
      <c r="Q18" s="255">
        <v>81.554871953296598</v>
      </c>
      <c r="R18" s="278">
        <v>83.139495953296588</v>
      </c>
      <c r="S18" s="278">
        <v>83.139495953296588</v>
      </c>
      <c r="T18" s="278">
        <v>83.139495953296588</v>
      </c>
      <c r="U18" s="278">
        <v>83.139495953296588</v>
      </c>
      <c r="V18" s="278">
        <v>83.382830824145302</v>
      </c>
      <c r="W18" s="278">
        <v>83.382830824145302</v>
      </c>
      <c r="X18" s="278">
        <v>83.382830824145302</v>
      </c>
      <c r="Y18" s="278">
        <v>83.382830824145302</v>
      </c>
      <c r="Z18" s="278">
        <v>83.382830824145302</v>
      </c>
      <c r="AA18" s="278">
        <v>83.382830824145302</v>
      </c>
      <c r="AB18" s="278">
        <v>83.382830824145302</v>
      </c>
    </row>
    <row r="19" spans="1:28" ht="18" customHeight="1" x14ac:dyDescent="0.2">
      <c r="A19" s="238" t="s">
        <v>44</v>
      </c>
      <c r="B19" s="88">
        <v>7.7007557600000007</v>
      </c>
      <c r="C19" s="88">
        <v>26.218358760000001</v>
      </c>
      <c r="D19" s="88">
        <v>42.089552472829652</v>
      </c>
      <c r="E19" s="88">
        <v>44.403113932829655</v>
      </c>
      <c r="F19" s="255">
        <v>44.403113932829655</v>
      </c>
      <c r="G19" s="255">
        <v>44.403113932829655</v>
      </c>
      <c r="H19" s="255">
        <v>44.403113932829655</v>
      </c>
      <c r="I19" s="255">
        <v>44.403113932829655</v>
      </c>
      <c r="J19" s="255">
        <v>44.403113932829655</v>
      </c>
      <c r="K19" s="255">
        <v>44.403113932829655</v>
      </c>
      <c r="L19" s="255">
        <v>44.833113932829654</v>
      </c>
      <c r="M19" s="255">
        <v>45.657177792829657</v>
      </c>
      <c r="N19" s="255">
        <v>45.657177792829657</v>
      </c>
      <c r="O19" s="255">
        <v>45.657177792829657</v>
      </c>
      <c r="P19" s="255">
        <v>45.657177792829657</v>
      </c>
      <c r="Q19" s="255">
        <v>45.657177792829657</v>
      </c>
      <c r="R19" s="278">
        <v>45.657177792829657</v>
      </c>
      <c r="S19" s="278">
        <v>69.803516792829654</v>
      </c>
      <c r="T19" s="278">
        <v>69.803516792829654</v>
      </c>
      <c r="U19" s="278">
        <v>82.949855847331307</v>
      </c>
      <c r="V19" s="278">
        <v>82.949855847331307</v>
      </c>
      <c r="W19" s="278">
        <v>82.949855847331307</v>
      </c>
      <c r="X19" s="278">
        <v>82.949855847331307</v>
      </c>
      <c r="Y19" s="278">
        <v>82.949855847331307</v>
      </c>
      <c r="Z19" s="278">
        <v>82.949855847331307</v>
      </c>
      <c r="AA19" s="278">
        <v>82.949855847331307</v>
      </c>
      <c r="AB19" s="278">
        <v>82.949855847331307</v>
      </c>
    </row>
    <row r="20" spans="1:28" ht="18" customHeight="1" x14ac:dyDescent="0.2">
      <c r="A20" s="238" t="s">
        <v>52</v>
      </c>
      <c r="B20" s="88">
        <v>10.474689250071997</v>
      </c>
      <c r="C20" s="88">
        <v>10.868469410071997</v>
      </c>
      <c r="D20" s="88">
        <v>13.212532170071997</v>
      </c>
      <c r="E20" s="88">
        <v>13.443737850071997</v>
      </c>
      <c r="F20" s="255">
        <v>24.073687850071998</v>
      </c>
      <c r="G20" s="255">
        <v>23.331461986992821</v>
      </c>
      <c r="H20" s="255">
        <v>23.726261986992821</v>
      </c>
      <c r="I20" s="255">
        <v>24.844261986992819</v>
      </c>
      <c r="J20" s="255">
        <v>25.14426198699282</v>
      </c>
      <c r="K20" s="255">
        <v>25.724163788794623</v>
      </c>
      <c r="L20" s="255">
        <v>25.724163788794623</v>
      </c>
      <c r="M20" s="255">
        <v>26.84976370015994</v>
      </c>
      <c r="N20" s="255">
        <v>28.299685700189993</v>
      </c>
      <c r="O20" s="255">
        <v>29.798364000189995</v>
      </c>
      <c r="P20" s="255">
        <v>32.65497576986705</v>
      </c>
      <c r="Q20" s="255">
        <v>32.65497576986705</v>
      </c>
      <c r="R20" s="278">
        <v>32.65497576986705</v>
      </c>
      <c r="S20" s="278">
        <v>32.65497576986705</v>
      </c>
      <c r="T20" s="278">
        <v>46.854975769867053</v>
      </c>
      <c r="U20" s="278">
        <v>46.854975769867053</v>
      </c>
      <c r="V20" s="278">
        <v>81.604975769867053</v>
      </c>
      <c r="W20" s="278">
        <v>81.604975769867053</v>
      </c>
      <c r="X20" s="278">
        <v>81.604975769867053</v>
      </c>
      <c r="Y20" s="278">
        <v>81.604975769867053</v>
      </c>
      <c r="Z20" s="278">
        <v>81.604975769867053</v>
      </c>
      <c r="AA20" s="278">
        <v>81.604975769867053</v>
      </c>
      <c r="AB20" s="278">
        <v>122.05378145986705</v>
      </c>
    </row>
    <row r="21" spans="1:28" ht="18" customHeight="1" x14ac:dyDescent="0.2">
      <c r="A21" s="238" t="s">
        <v>41</v>
      </c>
      <c r="B21" s="88">
        <v>1.2449411000000001</v>
      </c>
      <c r="C21" s="88">
        <v>1.2449411000000001</v>
      </c>
      <c r="D21" s="88">
        <v>1.2449411000000001</v>
      </c>
      <c r="E21" s="88">
        <v>1.2449411000000001</v>
      </c>
      <c r="F21" s="255">
        <v>1.2449411000000001</v>
      </c>
      <c r="G21" s="255">
        <v>1.2449411000000001</v>
      </c>
      <c r="H21" s="255">
        <v>1.2449411000000001</v>
      </c>
      <c r="I21" s="255">
        <v>1.2449411000000001</v>
      </c>
      <c r="J21" s="255">
        <v>1.2449411000000001</v>
      </c>
      <c r="K21" s="255">
        <v>1.2449411000000001</v>
      </c>
      <c r="L21" s="255">
        <v>1.2449411000000001</v>
      </c>
      <c r="M21" s="255">
        <v>1.2449411000000001</v>
      </c>
      <c r="N21" s="255">
        <v>1.2449411000000001</v>
      </c>
      <c r="O21" s="255">
        <v>1.2449411000000001</v>
      </c>
      <c r="P21" s="255">
        <v>1.2449411000000001</v>
      </c>
      <c r="Q21" s="255">
        <v>1.2449411000000001</v>
      </c>
      <c r="R21" s="278">
        <v>1.2449411000000001</v>
      </c>
      <c r="S21" s="278">
        <v>1.2449411000000001</v>
      </c>
      <c r="T21" s="278">
        <v>1.2449411000000001</v>
      </c>
      <c r="U21" s="278">
        <v>1.2449411000000001</v>
      </c>
      <c r="V21" s="278">
        <v>1.2449411000000001</v>
      </c>
      <c r="W21" s="278">
        <v>1.2449411000000001</v>
      </c>
      <c r="X21" s="278">
        <v>1.2449411000000001</v>
      </c>
      <c r="Y21" s="278">
        <v>1.2449411000000001</v>
      </c>
      <c r="Z21" s="278">
        <v>1.2449411000000001</v>
      </c>
      <c r="AA21" s="278">
        <v>1.2449411000000001</v>
      </c>
      <c r="AB21" s="278">
        <v>1.2449411000000001</v>
      </c>
    </row>
    <row r="22" spans="1:28" ht="5.0999999999999996" customHeight="1" x14ac:dyDescent="0.2">
      <c r="A22" s="256"/>
      <c r="B22" s="257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9"/>
      <c r="N22" s="258"/>
      <c r="O22" s="258"/>
      <c r="P22" s="260"/>
      <c r="Q22" s="260"/>
      <c r="R22" s="261"/>
      <c r="S22" s="262"/>
      <c r="T22" s="263"/>
      <c r="U22" s="263"/>
      <c r="V22" s="263"/>
      <c r="W22" s="263"/>
      <c r="X22" s="263"/>
      <c r="Y22" s="263"/>
      <c r="Z22" s="263"/>
      <c r="AA22" s="263"/>
      <c r="AB22" s="263"/>
    </row>
    <row r="23" spans="1:28" ht="11.1" customHeight="1" x14ac:dyDescent="0.2">
      <c r="A23" s="5" t="s">
        <v>361</v>
      </c>
      <c r="B23" s="73"/>
      <c r="C23" s="23"/>
      <c r="D23" s="23"/>
      <c r="E23" s="23"/>
      <c r="F23" s="23"/>
      <c r="G23" s="23"/>
      <c r="H23" s="23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28" ht="11.1" customHeight="1" x14ac:dyDescent="0.2">
      <c r="A24" s="73" t="s">
        <v>224</v>
      </c>
    </row>
  </sheetData>
  <mergeCells count="1">
    <mergeCell ref="A1:AA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EXTERNO</vt:lpstr>
      <vt:lpstr>25.1</vt:lpstr>
      <vt:lpstr>25.2</vt:lpstr>
      <vt:lpstr>25.3</vt:lpstr>
      <vt:lpstr>25.4</vt:lpstr>
      <vt:lpstr>25.5</vt:lpstr>
      <vt:lpstr>25.6</vt:lpstr>
      <vt:lpstr>25,7</vt:lpstr>
      <vt:lpstr>25.8</vt:lpstr>
      <vt:lpstr>'25.1'!Área_de_impresión</vt:lpstr>
      <vt:lpstr>'25.2'!Área_de_impresión</vt:lpstr>
      <vt:lpstr>'25.3'!Área_de_impresión</vt:lpstr>
    </vt:vector>
  </TitlesOfParts>
  <Manager>DEP</Manager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ODEI-PUNO</dc:creator>
  <cp:lastModifiedBy>Usuario</cp:lastModifiedBy>
  <cp:lastPrinted>2023-01-19T13:45:09Z</cp:lastPrinted>
  <dcterms:created xsi:type="dcterms:W3CDTF">2001-03-07T16:46:13Z</dcterms:created>
  <dcterms:modified xsi:type="dcterms:W3CDTF">2025-01-27T21:51:23Z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