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Wgquispe\waldir 2024\COMPENDIOS PUNO\COMPENDIO_PUNO_2024\EXCEL INEI LIMA\"/>
    </mc:Choice>
  </mc:AlternateContent>
  <bookViews>
    <workbookView xWindow="28680" yWindow="-120" windowWidth="21840" windowHeight="13020"/>
  </bookViews>
  <sheets>
    <sheet name="MANUFACTURA" sheetId="10" r:id="rId1"/>
    <sheet name="15.1" sheetId="11" r:id="rId2"/>
    <sheet name=" 15.2" sheetId="1" r:id="rId3"/>
    <sheet name="15.3" sheetId="6" r:id="rId4"/>
    <sheet name="15.4" sheetId="12" r:id="rId5"/>
  </sheets>
  <definedNames>
    <definedName name="_xlnm.Print_Area" localSheetId="1">'15.1'!$A$1:$T$50</definedName>
  </definedNames>
  <calcPr calcId="152511"/>
</workbook>
</file>

<file path=xl/calcChain.xml><?xml version="1.0" encoding="utf-8"?>
<calcChain xmlns="http://schemas.openxmlformats.org/spreadsheetml/2006/main">
  <c r="A59" i="6" l="1"/>
  <c r="A5" i="10" l="1"/>
  <c r="H53" i="12" l="1"/>
  <c r="G53" i="12"/>
  <c r="O7" i="1"/>
  <c r="N7" i="1"/>
  <c r="M7" i="1"/>
  <c r="L7" i="1"/>
  <c r="K7" i="1"/>
  <c r="H21" i="11"/>
  <c r="F53" i="12"/>
  <c r="E53" i="12"/>
  <c r="D53" i="12"/>
  <c r="C53" i="12"/>
  <c r="B53" i="12"/>
  <c r="F41" i="12" l="1"/>
  <c r="B41" i="12"/>
  <c r="F40" i="12"/>
  <c r="B40" i="12"/>
  <c r="F39" i="12"/>
  <c r="B39" i="12"/>
  <c r="F38" i="12"/>
  <c r="B38" i="12"/>
  <c r="F37" i="12"/>
  <c r="B37" i="12"/>
  <c r="F36" i="12"/>
  <c r="B36" i="12"/>
  <c r="F35" i="12"/>
  <c r="B35" i="12"/>
  <c r="F34" i="12"/>
  <c r="B34" i="12"/>
  <c r="F33" i="12"/>
  <c r="B33" i="12"/>
  <c r="F32" i="12"/>
  <c r="B32" i="12"/>
  <c r="F31" i="12"/>
  <c r="B31" i="12"/>
  <c r="F30" i="12"/>
  <c r="B30" i="12"/>
  <c r="F29" i="12"/>
  <c r="B29" i="12"/>
  <c r="J28" i="12"/>
  <c r="I28" i="12"/>
  <c r="D28" i="12"/>
  <c r="C28" i="12"/>
  <c r="F20" i="12"/>
  <c r="D20" i="12"/>
  <c r="C20" i="12"/>
  <c r="B20" i="12" s="1"/>
  <c r="F19" i="12"/>
  <c r="D19" i="12"/>
  <c r="C19" i="12"/>
  <c r="B19" i="12" s="1"/>
  <c r="F18" i="12"/>
  <c r="D18" i="12"/>
  <c r="C18" i="12"/>
  <c r="B18" i="12" s="1"/>
  <c r="F17" i="12"/>
  <c r="D17" i="12"/>
  <c r="C17" i="12"/>
  <c r="B17" i="12" s="1"/>
  <c r="F16" i="12"/>
  <c r="D16" i="12"/>
  <c r="C16" i="12"/>
  <c r="B16" i="12" s="1"/>
  <c r="F15" i="12"/>
  <c r="D15" i="12"/>
  <c r="C15" i="12"/>
  <c r="B15" i="12" s="1"/>
  <c r="F14" i="12"/>
  <c r="D14" i="12"/>
  <c r="C14" i="12"/>
  <c r="B14" i="12" s="1"/>
  <c r="F13" i="12"/>
  <c r="D13" i="12"/>
  <c r="C13" i="12"/>
  <c r="B13" i="12" s="1"/>
  <c r="F12" i="12"/>
  <c r="D12" i="12"/>
  <c r="C12" i="12"/>
  <c r="B12" i="12" s="1"/>
  <c r="F11" i="12"/>
  <c r="D11" i="12"/>
  <c r="C11" i="12"/>
  <c r="B11" i="12" s="1"/>
  <c r="F10" i="12"/>
  <c r="D10" i="12"/>
  <c r="C10" i="12"/>
  <c r="B10" i="12" s="1"/>
  <c r="F9" i="12"/>
  <c r="D9" i="12"/>
  <c r="C9" i="12"/>
  <c r="B9" i="12" s="1"/>
  <c r="F8" i="12"/>
  <c r="D8" i="12"/>
  <c r="D7" i="12" s="1"/>
  <c r="C8" i="12"/>
  <c r="B8" i="12" s="1"/>
  <c r="B7" i="12" s="1"/>
  <c r="J7" i="12"/>
  <c r="I7" i="12"/>
  <c r="F7" i="12" l="1"/>
  <c r="F28" i="12"/>
  <c r="B28" i="12"/>
  <c r="C7" i="12"/>
  <c r="B53" i="6" l="1"/>
  <c r="B51" i="6"/>
  <c r="B49" i="6"/>
  <c r="B48" i="6"/>
  <c r="B46" i="6"/>
  <c r="B44" i="6"/>
  <c r="B41" i="6"/>
  <c r="B39" i="6"/>
  <c r="B37" i="6"/>
  <c r="B36" i="6"/>
  <c r="B34" i="6"/>
  <c r="B32" i="6"/>
  <c r="B29" i="6"/>
  <c r="B28" i="6"/>
  <c r="B26" i="6"/>
  <c r="B24" i="6"/>
  <c r="B23" i="6"/>
  <c r="B21" i="6"/>
  <c r="B19" i="6"/>
  <c r="B14" i="6"/>
  <c r="B12" i="6"/>
  <c r="B11" i="6"/>
  <c r="B9" i="6"/>
  <c r="B7" i="6"/>
  <c r="B98" i="6"/>
  <c r="B96" i="6"/>
  <c r="B94" i="6"/>
  <c r="B91" i="6"/>
  <c r="B89" i="6"/>
  <c r="B86" i="6"/>
  <c r="B84" i="6"/>
  <c r="B82" i="6"/>
  <c r="B79" i="6"/>
  <c r="B77" i="6"/>
  <c r="H20" i="11" l="1"/>
  <c r="H7" i="1" l="1"/>
  <c r="G7" i="1"/>
  <c r="J7" i="1"/>
  <c r="I7" i="1"/>
  <c r="H9" i="11" l="1"/>
  <c r="H10" i="11"/>
  <c r="H11" i="11"/>
  <c r="H19" i="11"/>
  <c r="H18" i="11"/>
  <c r="H17" i="11"/>
  <c r="H16" i="11"/>
  <c r="H15" i="11"/>
  <c r="H14" i="11"/>
  <c r="H13" i="11"/>
  <c r="H12" i="11"/>
  <c r="D11" i="11"/>
  <c r="D10" i="11"/>
  <c r="D9" i="11"/>
  <c r="D12" i="11"/>
  <c r="D18" i="11"/>
  <c r="D17" i="11"/>
  <c r="D16" i="11"/>
  <c r="D15" i="11"/>
  <c r="D14" i="11"/>
  <c r="D13" i="11"/>
  <c r="B110" i="6" l="1"/>
  <c r="B108" i="6"/>
  <c r="B106" i="6"/>
  <c r="B103" i="6"/>
  <c r="B101" i="6"/>
  <c r="B74" i="6"/>
  <c r="B72" i="6"/>
  <c r="B70" i="6"/>
  <c r="B67" i="6"/>
  <c r="B65" i="6"/>
  <c r="A3" i="10" l="1"/>
  <c r="A4" i="10" l="1"/>
  <c r="A2" i="10"/>
  <c r="X16" i="11" l="1"/>
  <c r="Y16" i="11" s="1"/>
  <c r="X15" i="11"/>
  <c r="Y15" i="11" s="1"/>
  <c r="X14" i="11"/>
  <c r="Y14" i="11" s="1"/>
  <c r="X13" i="11"/>
  <c r="Y13" i="11" s="1"/>
  <c r="X12" i="11"/>
  <c r="Y12" i="11" s="1"/>
  <c r="X11" i="11"/>
  <c r="Y11" i="11" s="1"/>
  <c r="X10" i="11"/>
  <c r="Y10" i="11" s="1"/>
  <c r="X9" i="11"/>
  <c r="Y9" i="11" s="1"/>
  <c r="X7" i="11"/>
  <c r="Y7" i="11" s="1"/>
  <c r="X6" i="11"/>
  <c r="Y6" i="11" s="1"/>
  <c r="X5" i="11"/>
  <c r="Y5" i="11" s="1"/>
</calcChain>
</file>

<file path=xl/sharedStrings.xml><?xml version="1.0" encoding="utf-8"?>
<sst xmlns="http://schemas.openxmlformats.org/spreadsheetml/2006/main" count="436" uniqueCount="163">
  <si>
    <t>Total</t>
  </si>
  <si>
    <t xml:space="preserve">Productos </t>
  </si>
  <si>
    <t xml:space="preserve"> </t>
  </si>
  <si>
    <t>Industria Manufacturera</t>
  </si>
  <si>
    <t xml:space="preserve">Muebles y  otros </t>
  </si>
  <si>
    <t>Minerales no metálicos</t>
  </si>
  <si>
    <t>Alimentos y bebidas</t>
  </si>
  <si>
    <t>Prendas de vestir</t>
  </si>
  <si>
    <t>Actividad Económica</t>
  </si>
  <si>
    <t xml:space="preserve">  Procesamiento y conservación de carnes</t>
  </si>
  <si>
    <t xml:space="preserve">  Elaboración y preservación de pescado</t>
  </si>
  <si>
    <t xml:space="preserve">  Elaboración de harina y aceite de pescado</t>
  </si>
  <si>
    <t xml:space="preserve">  Procesamiento y conservación de frutas y vegetales</t>
  </si>
  <si>
    <t xml:space="preserve">  Elaboración de aceites y grasas de origen vegetal y animal</t>
  </si>
  <si>
    <t xml:space="preserve">  Fabricación de productos lácteos</t>
  </si>
  <si>
    <t xml:space="preserve">  Molinería, fideos, panadería y otros</t>
  </si>
  <si>
    <t xml:space="preserve">  Elaboración y refinación de azúcar</t>
  </si>
  <si>
    <t xml:space="preserve">  Elaboración de otros productos alimenticios</t>
  </si>
  <si>
    <t xml:space="preserve">  Elaboración de alimentos preparados para animales</t>
  </si>
  <si>
    <t xml:space="preserve">  Elaboración de bebidas y productos del tabaco</t>
  </si>
  <si>
    <t xml:space="preserve">  Fabricación de textiles</t>
  </si>
  <si>
    <t xml:space="preserve">  Fabricación de prendas de vestir</t>
  </si>
  <si>
    <t xml:space="preserve">  Fabricación de cuero y calzado</t>
  </si>
  <si>
    <t xml:space="preserve">  Fabricación de madera y productos de madera</t>
  </si>
  <si>
    <t xml:space="preserve">  Fabricación de papel y productos de papel</t>
  </si>
  <si>
    <t xml:space="preserve">  Impresión y reproducción de grabaciones</t>
  </si>
  <si>
    <t xml:space="preserve">  Refinación de petróleo</t>
  </si>
  <si>
    <t xml:space="preserve">  Fabricación de sustancias químicas básicas y abonos</t>
  </si>
  <si>
    <t xml:space="preserve">  Fabricación de productos químicos</t>
  </si>
  <si>
    <t xml:space="preserve">  Fabricación de productos farmacéuticos y medicamentos</t>
  </si>
  <si>
    <t xml:space="preserve">  Fabricación de productos de caucho y plástico</t>
  </si>
  <si>
    <t xml:space="preserve">  Fabricación de productos minerales no metálicos</t>
  </si>
  <si>
    <t xml:space="preserve">  Industria básica de hierro y acero</t>
  </si>
  <si>
    <t xml:space="preserve">  Industria de metales preciosos y de metales no ferrosos</t>
  </si>
  <si>
    <t xml:space="preserve">  Fabricación de productos metálicos diversos</t>
  </si>
  <si>
    <t xml:space="preserve">  Fabricación de productos informáticos, electrónicos y ópticos</t>
  </si>
  <si>
    <t xml:space="preserve">  Fabricación de maquinaria y equipo</t>
  </si>
  <si>
    <t xml:space="preserve">  Construcción de material de transporte</t>
  </si>
  <si>
    <t xml:space="preserve">  Fabricación de muebles</t>
  </si>
  <si>
    <t xml:space="preserve">  Otras industrias manufactureras</t>
  </si>
  <si>
    <t>Continúa…</t>
  </si>
  <si>
    <t>-</t>
  </si>
  <si>
    <t>Puno</t>
  </si>
  <si>
    <t>Provincia</t>
  </si>
  <si>
    <t>Metalurgia</t>
  </si>
  <si>
    <t>Maquinaria y Equipo</t>
  </si>
  <si>
    <t>Pequeña empresa</t>
  </si>
  <si>
    <t>Azángaro</t>
  </si>
  <si>
    <t>Carabaya</t>
  </si>
  <si>
    <t>Chucuito</t>
  </si>
  <si>
    <t>El Collao</t>
  </si>
  <si>
    <t>Lampa</t>
  </si>
  <si>
    <t>Melgar</t>
  </si>
  <si>
    <t>Moho</t>
  </si>
  <si>
    <t>San Antonio de Putina</t>
  </si>
  <si>
    <t xml:space="preserve">San Roman </t>
  </si>
  <si>
    <t>Sandia</t>
  </si>
  <si>
    <t>Yunguyo</t>
  </si>
  <si>
    <t>Micro empresa</t>
  </si>
  <si>
    <t xml:space="preserve">                                   </t>
  </si>
  <si>
    <t>Huancané</t>
  </si>
  <si>
    <t>15. MANUFACTURA</t>
  </si>
  <si>
    <t>Fuente: Banco Central de Reserva - Sucursal Puno.</t>
  </si>
  <si>
    <t>VAB Manufacturero</t>
  </si>
  <si>
    <t>Año</t>
  </si>
  <si>
    <t>Producto        Bruto         Interno</t>
  </si>
  <si>
    <t>%                  VAB Manu-             factura/               PBI</t>
  </si>
  <si>
    <t>Créditos                en MN</t>
  </si>
  <si>
    <t>Créditos            en ME</t>
  </si>
  <si>
    <t>Deflactor Implicito del PBI</t>
  </si>
  <si>
    <t>Inversión Extranjera Directa</t>
  </si>
  <si>
    <t>15.5  PUNO: MICRO Y PEQUEÑAS EMPRESAS REGISTRADAS EN LAS MUNICIPALIDADES, SEGÚN PROVINCIA, 2014 - 2016</t>
  </si>
  <si>
    <t>VAB Manufactura</t>
  </si>
  <si>
    <t>Inversión Extranjera Directa 1/</t>
  </si>
  <si>
    <t>Fuente: Instituto Nacional de Estadística e Informática - Registro Nacional de Municipalidades 2015 - 2018.</t>
  </si>
  <si>
    <t>F</t>
  </si>
  <si>
    <t xml:space="preserve"> Ladrillos en unidades</t>
  </si>
  <si>
    <t xml:space="preserve"> Cemento en t</t>
  </si>
  <si>
    <t xml:space="preserve"> Cal  en t</t>
  </si>
  <si>
    <t xml:space="preserve"> Gaseosas en Litros</t>
  </si>
  <si>
    <t xml:space="preserve">  Muebles en unidades</t>
  </si>
  <si>
    <t xml:space="preserve"> Pdtos. panadería en Unid.</t>
  </si>
  <si>
    <t xml:space="preserve"> Prendas de vestir en Unid.</t>
  </si>
  <si>
    <t xml:space="preserve"> Muebles en unidades</t>
  </si>
  <si>
    <t xml:space="preserve">  - Ladrillos en unidades</t>
  </si>
  <si>
    <t xml:space="preserve">  - Cemento en t</t>
  </si>
  <si>
    <t xml:space="preserve">  - Cal  en t</t>
  </si>
  <si>
    <t xml:space="preserve">  - Gaseosas en Litros</t>
  </si>
  <si>
    <t xml:space="preserve">  - Pdtos. panadería en unidades</t>
  </si>
  <si>
    <t xml:space="preserve">  - Muebles en unidades</t>
  </si>
  <si>
    <t xml:space="preserve">  - Prendas de vestir en unidades</t>
  </si>
  <si>
    <t>Ene.</t>
  </si>
  <si>
    <t>Feb.</t>
  </si>
  <si>
    <t>Mar.</t>
  </si>
  <si>
    <t>Abr.</t>
  </si>
  <si>
    <t>May.</t>
  </si>
  <si>
    <t>Jun.</t>
  </si>
  <si>
    <t>Jul.</t>
  </si>
  <si>
    <t>Ago.</t>
  </si>
  <si>
    <t>Sep.</t>
  </si>
  <si>
    <t>Oct.</t>
  </si>
  <si>
    <t>Nov.</t>
  </si>
  <si>
    <t>Dic.</t>
  </si>
  <si>
    <t>Prendas de vestir en Uni.</t>
  </si>
  <si>
    <t xml:space="preserve">        (Millones de soles)</t>
  </si>
  <si>
    <t>2020 P/</t>
  </si>
  <si>
    <t>2022 E/</t>
  </si>
  <si>
    <t>Región</t>
  </si>
  <si>
    <t>Amazonas</t>
  </si>
  <si>
    <t>Áncash</t>
  </si>
  <si>
    <t>Apurímac</t>
  </si>
  <si>
    <t>Arequipa</t>
  </si>
  <si>
    <t>Ayacucho</t>
  </si>
  <si>
    <t>Cajamarca</t>
  </si>
  <si>
    <t>Callao 1/</t>
  </si>
  <si>
    <t>Cusco</t>
  </si>
  <si>
    <t>Huancavelica</t>
  </si>
  <si>
    <t>Huánuco</t>
  </si>
  <si>
    <t>Ica</t>
  </si>
  <si>
    <t>Junín</t>
  </si>
  <si>
    <t>La Libertad</t>
  </si>
  <si>
    <t>Lambayeque</t>
  </si>
  <si>
    <t>Lima</t>
  </si>
  <si>
    <t>Loreto</t>
  </si>
  <si>
    <t>Madre de Dios</t>
  </si>
  <si>
    <t>Moquegua</t>
  </si>
  <si>
    <t>Pasco</t>
  </si>
  <si>
    <t>Piura</t>
  </si>
  <si>
    <t>San Martín</t>
  </si>
  <si>
    <t>Tacna</t>
  </si>
  <si>
    <t>Tumbes</t>
  </si>
  <si>
    <t>Ucayali</t>
  </si>
  <si>
    <t>1/ Provincia Constitucional del Callao.</t>
  </si>
  <si>
    <t>La información del PBI y del Valor Agregado del sector de los años 2020 y 2021 son preliminares (P) y los de 2022 y 2023 son estimados (E).</t>
  </si>
  <si>
    <t>Total                   Créditos 2/</t>
  </si>
  <si>
    <t>15.1  PRINCIPALES INDICADORES DEL SECTOR MANUFACTURA, 2010 - 2023</t>
  </si>
  <si>
    <t>2021 P/</t>
  </si>
  <si>
    <t>2023 E/</t>
  </si>
  <si>
    <t>Fuente: Ministerio de la Producción - "Las Mipyme en Cifras 2023".</t>
  </si>
  <si>
    <t>Fuente: Instituto Nacional de Estadística e Informática - Perú Compendio Estadístico 2024</t>
  </si>
  <si>
    <t xml:space="preserve">        ACTIVIDAD ECONÓMICA, 2015 - 2023</t>
  </si>
  <si>
    <t>Millones de Soles de 2007</t>
  </si>
  <si>
    <t>Millones de US                                                  Dólares</t>
  </si>
  <si>
    <t>Millones de Soles</t>
  </si>
  <si>
    <r>
      <t>Nota:</t>
    </r>
    <r>
      <rPr>
        <sz val="7"/>
        <rFont val="Arial Narrow"/>
        <family val="2"/>
      </rPr>
      <t>Las diferencias en los totales y subtotales se deben al redondeo de cifras.</t>
    </r>
  </si>
  <si>
    <t>15.3 PUNO: VOLUMEN MENSUAL DE PRODUCCIÓN MANUFACTURERA, SEGÚN PRINCIPALES PRODUCTOS, 2016 - 2023</t>
  </si>
  <si>
    <t xml:space="preserve">        (Unidad)</t>
  </si>
  <si>
    <t>15.4 PUNO: MICRO, PEQUEÑAS Y MEDIANAS EMPRESAS FORMALES 2018-2023</t>
  </si>
  <si>
    <t>Número                 de Deudores                   3/</t>
  </si>
  <si>
    <t>…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</si>
  <si>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La información de la actividad economical de los años 2019 y 2020 son preliminares (P) y los de 2021 y 2023 son estimados (E). </t>
    </r>
  </si>
  <si>
    <t xml:space="preserve">15.2  PERÚ: VALOR AGREGADO BRUTO A PRECIOS CORRIENTES DEL SECTOR MANUFACTURA, SEGÚN  CLASE DE </t>
  </si>
  <si>
    <t>Estructura Porcentual 2023/2022</t>
  </si>
  <si>
    <t>Tasa de Crecimiento Anual 2023/2019</t>
  </si>
  <si>
    <t xml:space="preserve">1/  Saldo de inversión extranjera directa en el Perú como aporte al capital para el Sector Industria, considera aportes provenientes del exterior  </t>
  </si>
  <si>
    <t>2/  Créditos corporativos, a grandes, medianas, pequeñas y microempresas de la Banca Múltiple de la industria manufacturera .</t>
  </si>
  <si>
    <t xml:space="preserve">     destinados al capital social de empresas nacionales. Información disponible al 31-12-2023.</t>
  </si>
  <si>
    <t xml:space="preserve">3/ Corresponde a la suma de deudores de cada empresa. Por lo tanto, si un deudor tiene obligaciones con más de un banco, éste se 
    </t>
  </si>
  <si>
    <t xml:space="preserve">     considera tantas veces como el número de bancos con las que mantiene deuda.</t>
  </si>
  <si>
    <t xml:space="preserve">Fuente: Instituto Nacional de Estadística e Informática, PROINVERSIÓN, Superintendencia de Banca, Seguros y 
              </t>
  </si>
  <si>
    <t xml:space="preserve">                 AFP.</t>
  </si>
  <si>
    <t>...</t>
  </si>
  <si>
    <t>Conclusión.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</si>
</sst>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-;\-* #,##0.00_-;_-* &quot;-&quot;??_-;_-@_-"/>
    <numFmt numFmtId="164" formatCode="_ * #,##0.00_ ;_ * \-#,##0.00_ ;_ * &quot;-&quot;??_ ;_ @_ "/>
    <numFmt numFmtId="165" formatCode="0.00_ ;\-0.00\ "/>
    <numFmt numFmtId="166" formatCode="0.0"/>
    <numFmt numFmtId="167" formatCode="###\ ###\ ##0"/>
    <numFmt numFmtId="168" formatCode="#\ ##0"/>
    <numFmt numFmtId="169" formatCode="#\ ###\ ##0;0;&quot;-&quot;"/>
    <numFmt numFmtId="170" formatCode="#\ ###\ ##0"/>
    <numFmt numFmtId="171" formatCode="#.##"/>
    <numFmt numFmtId="172" formatCode="_ * #,##0_ ;_ * \-#,##0_ ;_ * &quot;-&quot;??_ ;_ @_ "/>
    <numFmt numFmtId="173" formatCode="\ _ * #,##0;_ * \-#,##0;_ * &quot;-&quot;_ ;_ @_ "/>
    <numFmt numFmtId="174" formatCode="\ _ * #,##0.0;_ * \-#,##0.0;_ * &quot;-&quot;_ ;_ @_ "/>
  </numFmts>
  <fonts count="43" x14ac:knownFonts="1">
    <font>
      <sz val="8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ourier"/>
      <family val="3"/>
    </font>
    <font>
      <b/>
      <sz val="8"/>
      <name val="Arial Narrow"/>
      <family val="2"/>
    </font>
    <font>
      <sz val="7"/>
      <name val="Arial Narrow"/>
      <family val="2"/>
    </font>
    <font>
      <b/>
      <sz val="7"/>
      <name val="Arial Narrow"/>
      <family val="2"/>
    </font>
    <font>
      <sz val="8"/>
      <name val="Arial Narrow"/>
      <family val="2"/>
    </font>
    <font>
      <sz val="7"/>
      <name val="Times New Roman"/>
      <family val="1"/>
    </font>
    <font>
      <i/>
      <sz val="8"/>
      <name val="Arial Narrow"/>
      <family val="2"/>
    </font>
    <font>
      <b/>
      <sz val="9"/>
      <name val="Arial Narrow"/>
      <family val="2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7"/>
      <color theme="1"/>
      <name val="Arial Narrow"/>
      <family val="2"/>
    </font>
    <font>
      <b/>
      <sz val="7"/>
      <color theme="1"/>
      <name val="Arial Narrow"/>
      <family val="2"/>
    </font>
    <font>
      <b/>
      <sz val="6"/>
      <name val="Arial Narrow"/>
      <family val="2"/>
    </font>
    <font>
      <sz val="8"/>
      <color rgb="FFFF0000"/>
      <name val="Arial Narrow"/>
      <family val="2"/>
    </font>
    <font>
      <sz val="11"/>
      <color theme="1"/>
      <name val="Arial"/>
      <family val="2"/>
    </font>
    <font>
      <u/>
      <sz val="10"/>
      <color theme="10"/>
      <name val="Arial"/>
      <family val="2"/>
    </font>
    <font>
      <i/>
      <sz val="7"/>
      <name val="Arial Narrow"/>
      <family val="2"/>
    </font>
    <font>
      <sz val="10"/>
      <color theme="0"/>
      <name val="Arial"/>
      <family val="2"/>
    </font>
    <font>
      <b/>
      <i/>
      <sz val="7"/>
      <name val="Arial Narrow"/>
      <family val="2"/>
    </font>
    <font>
      <b/>
      <i/>
      <sz val="7"/>
      <color theme="0"/>
      <name val="Arial Narrow"/>
      <family val="2"/>
    </font>
    <font>
      <sz val="8"/>
      <color theme="0"/>
      <name val="Arial Narrow"/>
      <family val="2"/>
    </font>
    <font>
      <sz val="8"/>
      <color theme="0"/>
      <name val="Arial"/>
      <family val="2"/>
    </font>
    <font>
      <sz val="6.5"/>
      <name val="Arial Narrow"/>
      <family val="2"/>
    </font>
    <font>
      <sz val="6.5"/>
      <name val="Arial"/>
      <family val="2"/>
    </font>
    <font>
      <sz val="10"/>
      <color theme="0"/>
      <name val="Arial Narrow"/>
      <family val="2"/>
    </font>
    <font>
      <sz val="10"/>
      <color theme="3" tint="0.59999389629810485"/>
      <name val="Arial"/>
      <family val="2"/>
    </font>
    <font>
      <sz val="7"/>
      <color theme="1"/>
      <name val="Calibri"/>
      <family val="2"/>
      <scheme val="minor"/>
    </font>
    <font>
      <sz val="7"/>
      <name val="Arial"/>
      <family val="2"/>
    </font>
    <font>
      <sz val="11"/>
      <name val="Arial Narrow"/>
      <family val="2"/>
    </font>
    <font>
      <sz val="6"/>
      <name val="Arial Narrow"/>
      <family val="2"/>
    </font>
    <font>
      <b/>
      <sz val="8"/>
      <color rgb="FFFF0000"/>
      <name val="Arial Narrow"/>
      <family val="2"/>
    </font>
    <font>
      <sz val="12"/>
      <name val="Arial"/>
      <family val="2"/>
    </font>
    <font>
      <b/>
      <sz val="11"/>
      <color theme="0"/>
      <name val="Arial Narrow"/>
      <family val="2"/>
    </font>
    <font>
      <sz val="7.5"/>
      <name val="Arial Narrow"/>
      <family val="2"/>
    </font>
    <font>
      <u/>
      <sz val="8"/>
      <color theme="10"/>
      <name val="Arial"/>
      <family val="2"/>
    </font>
    <font>
      <b/>
      <sz val="7.5"/>
      <name val="Arial Narrow"/>
      <family val="2"/>
    </font>
    <font>
      <u/>
      <sz val="10"/>
      <color theme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49"/>
      </right>
      <top/>
      <bottom/>
      <diagonal/>
    </border>
    <border>
      <left/>
      <right style="thick">
        <color indexed="49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49"/>
      </bottom>
      <diagonal/>
    </border>
    <border>
      <left/>
      <right/>
      <top style="thin">
        <color indexed="49"/>
      </top>
      <bottom style="thin">
        <color indexed="49"/>
      </bottom>
      <diagonal/>
    </border>
    <border>
      <left/>
      <right style="thick">
        <color indexed="49"/>
      </right>
      <top style="thin">
        <color indexed="49"/>
      </top>
      <bottom/>
      <diagonal/>
    </border>
    <border>
      <left/>
      <right style="thick">
        <color indexed="49"/>
      </right>
      <top/>
      <bottom style="thin">
        <color indexed="49"/>
      </bottom>
      <diagonal/>
    </border>
    <border>
      <left/>
      <right/>
      <top/>
      <bottom style="thin">
        <color rgb="FF33CCCC"/>
      </bottom>
      <diagonal/>
    </border>
    <border>
      <left/>
      <right/>
      <top style="thin">
        <color rgb="FF33CCCC"/>
      </top>
      <bottom style="thin">
        <color rgb="FF33CCCC"/>
      </bottom>
      <diagonal/>
    </border>
    <border>
      <left/>
      <right/>
      <top style="thin">
        <color rgb="FF33CCCC"/>
      </top>
      <bottom/>
      <diagonal/>
    </border>
    <border>
      <left/>
      <right style="medium">
        <color rgb="FF33CCCC"/>
      </right>
      <top/>
      <bottom/>
      <diagonal/>
    </border>
    <border>
      <left/>
      <right style="medium">
        <color rgb="FF33CCCC"/>
      </right>
      <top style="thin">
        <color rgb="FF33CCCC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medium">
        <color rgb="FF33CCCC"/>
      </right>
      <top/>
      <bottom style="thin">
        <color rgb="FF33CCCC"/>
      </bottom>
      <diagonal/>
    </border>
    <border>
      <left/>
      <right/>
      <top/>
      <bottom style="thin">
        <color rgb="FF00CCFF"/>
      </bottom>
      <diagonal/>
    </border>
    <border>
      <left/>
      <right style="thick">
        <color rgb="FF33CCCC"/>
      </right>
      <top style="thin">
        <color rgb="FF33CCCC"/>
      </top>
      <bottom/>
      <diagonal/>
    </border>
    <border>
      <left/>
      <right style="thick">
        <color rgb="FF33CCCC"/>
      </right>
      <top/>
      <bottom/>
      <diagonal/>
    </border>
    <border>
      <left/>
      <right style="thick">
        <color rgb="FF33CCCC"/>
      </right>
      <top/>
      <bottom style="thin">
        <color rgb="FF33CCCC"/>
      </bottom>
      <diagonal/>
    </border>
    <border>
      <left/>
      <right style="thick">
        <color rgb="FF33CCCC"/>
      </right>
      <top/>
      <bottom style="thin">
        <color rgb="FF00CCFF"/>
      </bottom>
      <diagonal/>
    </border>
  </borders>
  <cellStyleXfs count="18">
    <xf numFmtId="166" fontId="0" fillId="0" borderId="0"/>
    <xf numFmtId="0" fontId="10" fillId="0" borderId="0"/>
    <xf numFmtId="0" fontId="10" fillId="0" borderId="0"/>
    <xf numFmtId="0" fontId="5" fillId="0" borderId="0"/>
    <xf numFmtId="9" fontId="4" fillId="0" borderId="0" applyFont="0" applyFill="0" applyBorder="0" applyAlignment="0" applyProtection="0"/>
    <xf numFmtId="0" fontId="4" fillId="0" borderId="0"/>
    <xf numFmtId="0" fontId="20" fillId="0" borderId="0"/>
    <xf numFmtId="0" fontId="21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  <xf numFmtId="43" fontId="9" fillId="0" borderId="0" applyFont="0" applyFill="0" applyBorder="0" applyAlignment="0" applyProtection="0"/>
    <xf numFmtId="0" fontId="10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37" fillId="0" borderId="0"/>
    <xf numFmtId="0" fontId="1" fillId="0" borderId="0"/>
  </cellStyleXfs>
  <cellXfs count="230">
    <xf numFmtId="166" fontId="0" fillId="0" borderId="0" xfId="0"/>
    <xf numFmtId="166" fontId="9" fillId="0" borderId="0" xfId="0" applyFont="1"/>
    <xf numFmtId="0" fontId="9" fillId="0" borderId="3" xfId="3" applyFont="1" applyBorder="1" applyAlignment="1">
      <alignment horizontal="left" vertical="center"/>
    </xf>
    <xf numFmtId="0" fontId="6" fillId="0" borderId="0" xfId="1" applyFont="1" applyAlignment="1">
      <alignment horizontal="left"/>
    </xf>
    <xf numFmtId="0" fontId="9" fillId="0" borderId="0" xfId="2" applyFont="1"/>
    <xf numFmtId="0" fontId="11" fillId="0" borderId="0" xfId="2" applyFont="1" applyAlignment="1">
      <alignment horizontal="centerContinuous"/>
    </xf>
    <xf numFmtId="166" fontId="9" fillId="0" borderId="2" xfId="0" applyFont="1" applyBorder="1" applyAlignment="1">
      <alignment horizontal="left" vertical="center"/>
    </xf>
    <xf numFmtId="0" fontId="6" fillId="0" borderId="0" xfId="5" applyFont="1" applyAlignment="1">
      <alignment horizontal="right" vertical="center"/>
    </xf>
    <xf numFmtId="0" fontId="9" fillId="0" borderId="0" xfId="5" applyFont="1" applyAlignment="1">
      <alignment horizontal="right" vertical="center"/>
    </xf>
    <xf numFmtId="166" fontId="6" fillId="0" borderId="2" xfId="0" applyFont="1" applyBorder="1" applyAlignment="1">
      <alignment horizontal="left" vertical="center"/>
    </xf>
    <xf numFmtId="168" fontId="6" fillId="0" borderId="0" xfId="5" applyNumberFormat="1" applyFont="1" applyAlignment="1">
      <alignment horizontal="right" vertical="center"/>
    </xf>
    <xf numFmtId="168" fontId="9" fillId="0" borderId="0" xfId="5" applyNumberFormat="1" applyFont="1" applyAlignment="1">
      <alignment horizontal="right" vertical="center"/>
    </xf>
    <xf numFmtId="166" fontId="9" fillId="0" borderId="8" xfId="0" applyFont="1" applyBorder="1" applyAlignment="1">
      <alignment horizontal="left"/>
    </xf>
    <xf numFmtId="168" fontId="9" fillId="0" borderId="5" xfId="0" applyNumberFormat="1" applyFont="1" applyBorder="1" applyAlignment="1">
      <alignment horizontal="right"/>
    </xf>
    <xf numFmtId="168" fontId="9" fillId="0" borderId="9" xfId="0" applyNumberFormat="1" applyFont="1" applyBorder="1" applyAlignment="1">
      <alignment horizontal="right"/>
    </xf>
    <xf numFmtId="166" fontId="6" fillId="0" borderId="0" xfId="0" applyFont="1" applyAlignment="1">
      <alignment horizontal="left"/>
    </xf>
    <xf numFmtId="166" fontId="6" fillId="0" borderId="0" xfId="2" applyNumberFormat="1" applyFont="1"/>
    <xf numFmtId="0" fontId="6" fillId="0" borderId="0" xfId="2" applyFont="1" applyAlignment="1">
      <alignment vertical="center"/>
    </xf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horizontal="left"/>
    </xf>
    <xf numFmtId="166" fontId="9" fillId="0" borderId="1" xfId="0" applyFont="1" applyBorder="1"/>
    <xf numFmtId="165" fontId="9" fillId="0" borderId="1" xfId="0" applyNumberFormat="1" applyFont="1" applyBorder="1"/>
    <xf numFmtId="167" fontId="9" fillId="0" borderId="0" xfId="4" applyNumberFormat="1" applyFont="1" applyFill="1" applyBorder="1" applyAlignment="1">
      <alignment horizontal="right" vertical="center"/>
    </xf>
    <xf numFmtId="0" fontId="9" fillId="0" borderId="0" xfId="4" applyNumberFormat="1" applyFont="1" applyFill="1" applyBorder="1" applyAlignment="1">
      <alignment horizontal="right" vertical="center"/>
    </xf>
    <xf numFmtId="165" fontId="9" fillId="0" borderId="0" xfId="0" applyNumberFormat="1" applyFont="1"/>
    <xf numFmtId="165" fontId="6" fillId="0" borderId="0" xfId="0" applyNumberFormat="1" applyFont="1" applyAlignment="1">
      <alignment horizontal="right" vertical="center"/>
    </xf>
    <xf numFmtId="166" fontId="6" fillId="0" borderId="0" xfId="0" applyFont="1" applyAlignment="1">
      <alignment horizontal="right" vertical="center" wrapText="1"/>
    </xf>
    <xf numFmtId="166" fontId="13" fillId="0" borderId="0" xfId="0" applyFont="1"/>
    <xf numFmtId="166" fontId="16" fillId="0" borderId="0" xfId="0" applyFont="1" applyAlignment="1">
      <alignment horizontal="right"/>
    </xf>
    <xf numFmtId="166" fontId="14" fillId="0" borderId="0" xfId="0" applyFont="1"/>
    <xf numFmtId="166" fontId="14" fillId="0" borderId="0" xfId="0" applyFont="1" applyAlignment="1">
      <alignment horizontal="right"/>
    </xf>
    <xf numFmtId="166" fontId="17" fillId="0" borderId="0" xfId="0" applyFont="1"/>
    <xf numFmtId="166" fontId="0" fillId="0" borderId="9" xfId="0" applyBorder="1"/>
    <xf numFmtId="166" fontId="14" fillId="0" borderId="9" xfId="0" applyFont="1" applyBorder="1" applyAlignment="1">
      <alignment horizontal="right"/>
    </xf>
    <xf numFmtId="166" fontId="14" fillId="0" borderId="12" xfId="0" applyFont="1" applyBorder="1"/>
    <xf numFmtId="166" fontId="15" fillId="0" borderId="12" xfId="0" applyFont="1" applyBorder="1"/>
    <xf numFmtId="166" fontId="14" fillId="0" borderId="12" xfId="0" applyFont="1" applyBorder="1" applyAlignment="1">
      <alignment wrapText="1"/>
    </xf>
    <xf numFmtId="166" fontId="15" fillId="0" borderId="9" xfId="0" applyFont="1" applyBorder="1" applyAlignment="1">
      <alignment horizontal="right" vertical="center"/>
    </xf>
    <xf numFmtId="166" fontId="15" fillId="0" borderId="9" xfId="0" applyFont="1" applyBorder="1" applyAlignment="1">
      <alignment horizontal="right" vertical="center" wrapText="1"/>
    </xf>
    <xf numFmtId="166" fontId="15" fillId="0" borderId="11" xfId="0" applyFont="1" applyBorder="1" applyAlignment="1">
      <alignment horizontal="center"/>
    </xf>
    <xf numFmtId="166" fontId="9" fillId="0" borderId="1" xfId="3" applyNumberFormat="1" applyFont="1" applyBorder="1" applyAlignment="1">
      <alignment horizontal="right"/>
    </xf>
    <xf numFmtId="37" fontId="4" fillId="0" borderId="0" xfId="6" applyNumberFormat="1" applyFont="1"/>
    <xf numFmtId="167" fontId="9" fillId="0" borderId="0" xfId="0" applyNumberFormat="1" applyFont="1"/>
    <xf numFmtId="167" fontId="19" fillId="0" borderId="0" xfId="4" applyNumberFormat="1" applyFont="1" applyFill="1" applyBorder="1" applyAlignment="1">
      <alignment horizontal="right"/>
    </xf>
    <xf numFmtId="167" fontId="9" fillId="0" borderId="0" xfId="4" applyNumberFormat="1" applyFont="1" applyFill="1" applyBorder="1" applyAlignment="1">
      <alignment horizontal="right"/>
    </xf>
    <xf numFmtId="167" fontId="9" fillId="2" borderId="0" xfId="4" applyNumberFormat="1" applyFont="1" applyFill="1" applyBorder="1" applyAlignment="1">
      <alignment horizontal="right"/>
    </xf>
    <xf numFmtId="167" fontId="9" fillId="0" borderId="0" xfId="0" applyNumberFormat="1" applyFont="1" applyAlignment="1">
      <alignment horizontal="right"/>
    </xf>
    <xf numFmtId="166" fontId="9" fillId="0" borderId="0" xfId="0" applyFont="1" applyAlignment="1">
      <alignment horizontal="left"/>
    </xf>
    <xf numFmtId="169" fontId="15" fillId="0" borderId="0" xfId="0" applyNumberFormat="1" applyFont="1" applyAlignment="1">
      <alignment horizontal="right"/>
    </xf>
    <xf numFmtId="169" fontId="14" fillId="0" borderId="0" xfId="0" applyNumberFormat="1" applyFont="1" applyAlignment="1">
      <alignment horizontal="right"/>
    </xf>
    <xf numFmtId="169" fontId="14" fillId="0" borderId="0" xfId="0" applyNumberFormat="1" applyFont="1" applyAlignment="1">
      <alignment horizontal="right" vertical="center" wrapText="1"/>
    </xf>
    <xf numFmtId="169" fontId="14" fillId="0" borderId="9" xfId="0" applyNumberFormat="1" applyFont="1" applyBorder="1" applyAlignment="1">
      <alignment horizontal="right"/>
    </xf>
    <xf numFmtId="169" fontId="14" fillId="2" borderId="0" xfId="0" applyNumberFormat="1" applyFont="1" applyFill="1" applyAlignment="1">
      <alignment horizontal="right"/>
    </xf>
    <xf numFmtId="0" fontId="6" fillId="0" borderId="6" xfId="0" applyNumberFormat="1" applyFont="1" applyBorder="1" applyAlignment="1">
      <alignment horizontal="right" vertical="center"/>
    </xf>
    <xf numFmtId="168" fontId="9" fillId="0" borderId="0" xfId="8" applyNumberFormat="1" applyFont="1" applyAlignment="1">
      <alignment horizontal="right" vertical="center"/>
    </xf>
    <xf numFmtId="166" fontId="9" fillId="0" borderId="1" xfId="0" applyFont="1" applyBorder="1" applyAlignment="1">
      <alignment horizontal="left" vertical="top"/>
    </xf>
    <xf numFmtId="0" fontId="8" fillId="0" borderId="0" xfId="3" applyFont="1" applyAlignment="1">
      <alignment horizontal="left" vertical="top"/>
    </xf>
    <xf numFmtId="167" fontId="6" fillId="0" borderId="0" xfId="3" applyNumberFormat="1" applyFont="1" applyAlignment="1">
      <alignment horizontal="right"/>
    </xf>
    <xf numFmtId="167" fontId="6" fillId="0" borderId="0" xfId="0" applyNumberFormat="1" applyFont="1" applyAlignment="1">
      <alignment horizontal="right"/>
    </xf>
    <xf numFmtId="0" fontId="3" fillId="2" borderId="0" xfId="9" applyFill="1" applyAlignment="1">
      <alignment vertical="center"/>
    </xf>
    <xf numFmtId="0" fontId="22" fillId="2" borderId="0" xfId="12" applyFont="1" applyFill="1" applyAlignment="1">
      <alignment vertical="center"/>
    </xf>
    <xf numFmtId="0" fontId="23" fillId="2" borderId="0" xfId="9" applyFont="1" applyFill="1" applyAlignment="1">
      <alignment vertical="center"/>
    </xf>
    <xf numFmtId="0" fontId="24" fillId="2" borderId="0" xfId="12" applyFont="1" applyFill="1" applyAlignment="1">
      <alignment horizontal="center" vertical="center"/>
    </xf>
    <xf numFmtId="0" fontId="24" fillId="2" borderId="0" xfId="12" applyFont="1" applyFill="1" applyAlignment="1">
      <alignment horizontal="right" vertical="center"/>
    </xf>
    <xf numFmtId="0" fontId="25" fillId="2" borderId="0" xfId="12" applyFont="1" applyFill="1" applyAlignment="1">
      <alignment horizontal="right" vertical="center"/>
    </xf>
    <xf numFmtId="4" fontId="7" fillId="2" borderId="0" xfId="12" applyNumberFormat="1" applyFont="1" applyFill="1" applyAlignment="1">
      <alignment horizontal="right" vertical="center"/>
    </xf>
    <xf numFmtId="0" fontId="26" fillId="2" borderId="0" xfId="9" applyFont="1" applyFill="1" applyAlignment="1">
      <alignment vertical="center"/>
    </xf>
    <xf numFmtId="0" fontId="26" fillId="2" borderId="0" xfId="9" applyFont="1" applyFill="1" applyAlignment="1">
      <alignment horizontal="center" vertical="center" wrapText="1"/>
    </xf>
    <xf numFmtId="0" fontId="27" fillId="2" borderId="0" xfId="9" applyFont="1" applyFill="1" applyAlignment="1">
      <alignment vertical="center"/>
    </xf>
    <xf numFmtId="171" fontId="28" fillId="2" borderId="0" xfId="12" applyNumberFormat="1" applyFont="1" applyFill="1" applyAlignment="1">
      <alignment horizontal="center" vertical="center"/>
    </xf>
    <xf numFmtId="43" fontId="26" fillId="2" borderId="0" xfId="11" applyFont="1" applyFill="1" applyAlignment="1">
      <alignment vertical="center"/>
    </xf>
    <xf numFmtId="2" fontId="26" fillId="2" borderId="0" xfId="9" applyNumberFormat="1" applyFont="1" applyFill="1" applyAlignment="1">
      <alignment vertical="center"/>
    </xf>
    <xf numFmtId="172" fontId="26" fillId="2" borderId="0" xfId="11" applyNumberFormat="1" applyFont="1" applyFill="1" applyAlignment="1">
      <alignment vertical="center"/>
    </xf>
    <xf numFmtId="172" fontId="23" fillId="2" borderId="0" xfId="11" applyNumberFormat="1" applyFont="1" applyFill="1" applyAlignment="1">
      <alignment vertical="center"/>
    </xf>
    <xf numFmtId="164" fontId="23" fillId="2" borderId="0" xfId="9" applyNumberFormat="1" applyFont="1" applyFill="1" applyAlignment="1">
      <alignment vertical="center"/>
    </xf>
    <xf numFmtId="172" fontId="23" fillId="2" borderId="0" xfId="9" applyNumberFormat="1" applyFont="1" applyFill="1" applyAlignment="1">
      <alignment vertical="center"/>
    </xf>
    <xf numFmtId="2" fontId="28" fillId="2" borderId="0" xfId="8" applyNumberFormat="1" applyFont="1" applyFill="1" applyAlignment="1">
      <alignment horizontal="center" vertical="center"/>
    </xf>
    <xf numFmtId="0" fontId="30" fillId="2" borderId="0" xfId="9" applyFont="1" applyFill="1" applyAlignment="1">
      <alignment vertical="center"/>
    </xf>
    <xf numFmtId="4" fontId="28" fillId="2" borderId="0" xfId="12" applyNumberFormat="1" applyFont="1" applyFill="1" applyAlignment="1">
      <alignment horizontal="right" vertical="center"/>
    </xf>
    <xf numFmtId="172" fontId="30" fillId="2" borderId="0" xfId="11" applyNumberFormat="1" applyFont="1" applyFill="1" applyAlignment="1">
      <alignment vertical="center"/>
    </xf>
    <xf numFmtId="0" fontId="3" fillId="2" borderId="0" xfId="9" applyFill="1"/>
    <xf numFmtId="0" fontId="4" fillId="2" borderId="0" xfId="9" applyFont="1" applyFill="1" applyAlignment="1">
      <alignment vertical="center"/>
    </xf>
    <xf numFmtId="0" fontId="31" fillId="2" borderId="0" xfId="9" applyFont="1" applyFill="1" applyAlignment="1">
      <alignment vertical="center"/>
    </xf>
    <xf numFmtId="0" fontId="8" fillId="2" borderId="0" xfId="9" applyFont="1" applyFill="1" applyAlignment="1">
      <alignment horizontal="center" vertical="center"/>
    </xf>
    <xf numFmtId="166" fontId="6" fillId="0" borderId="14" xfId="0" applyFont="1" applyBorder="1" applyAlignment="1">
      <alignment horizontal="right" vertical="center"/>
    </xf>
    <xf numFmtId="166" fontId="6" fillId="0" borderId="0" xfId="0" applyFont="1" applyAlignment="1">
      <alignment horizontal="right" vertical="center"/>
    </xf>
    <xf numFmtId="0" fontId="6" fillId="0" borderId="0" xfId="4" applyNumberFormat="1" applyFont="1" applyFill="1" applyBorder="1" applyAlignment="1">
      <alignment horizontal="right" vertical="center"/>
    </xf>
    <xf numFmtId="0" fontId="6" fillId="0" borderId="16" xfId="3" applyFont="1" applyBorder="1" applyAlignment="1">
      <alignment horizontal="left" vertical="center"/>
    </xf>
    <xf numFmtId="167" fontId="0" fillId="0" borderId="0" xfId="0" applyNumberFormat="1"/>
    <xf numFmtId="167" fontId="0" fillId="0" borderId="0" xfId="0" applyNumberFormat="1" applyAlignment="1">
      <alignment horizontal="right"/>
    </xf>
    <xf numFmtId="1" fontId="15" fillId="0" borderId="12" xfId="0" applyNumberFormat="1" applyFont="1" applyBorder="1" applyAlignment="1">
      <alignment horizontal="left"/>
    </xf>
    <xf numFmtId="166" fontId="15" fillId="0" borderId="0" xfId="0" applyFont="1" applyAlignment="1">
      <alignment horizontal="right" vertical="center"/>
    </xf>
    <xf numFmtId="166" fontId="15" fillId="0" borderId="0" xfId="0" applyFont="1" applyAlignment="1">
      <alignment horizontal="right" vertical="center" wrapText="1"/>
    </xf>
    <xf numFmtId="166" fontId="14" fillId="0" borderId="17" xfId="0" applyFont="1" applyBorder="1"/>
    <xf numFmtId="0" fontId="3" fillId="2" borderId="9" xfId="9" applyFill="1" applyBorder="1" applyAlignment="1">
      <alignment vertical="center"/>
    </xf>
    <xf numFmtId="170" fontId="28" fillId="2" borderId="9" xfId="9" applyNumberFormat="1" applyFont="1" applyFill="1" applyBorder="1" applyAlignment="1">
      <alignment horizontal="right" vertical="center"/>
    </xf>
    <xf numFmtId="170" fontId="28" fillId="2" borderId="9" xfId="12" applyNumberFormat="1" applyFont="1" applyFill="1" applyBorder="1" applyAlignment="1">
      <alignment horizontal="right" vertical="center"/>
    </xf>
    <xf numFmtId="0" fontId="29" fillId="2" borderId="9" xfId="9" applyFont="1" applyFill="1" applyBorder="1" applyAlignment="1">
      <alignment vertical="center"/>
    </xf>
    <xf numFmtId="166" fontId="7" fillId="0" borderId="0" xfId="0" applyFont="1" applyAlignment="1">
      <alignment horizontal="right"/>
    </xf>
    <xf numFmtId="0" fontId="0" fillId="0" borderId="0" xfId="1" applyFont="1" applyAlignment="1">
      <alignment horizontal="left" vertical="center"/>
    </xf>
    <xf numFmtId="0" fontId="6" fillId="2" borderId="11" xfId="12" applyFont="1" applyFill="1" applyBorder="1" applyAlignment="1">
      <alignment horizontal="center" vertical="center" wrapText="1"/>
    </xf>
    <xf numFmtId="0" fontId="6" fillId="2" borderId="11" xfId="12" applyFont="1" applyFill="1" applyBorder="1" applyAlignment="1">
      <alignment horizontal="center" vertical="center"/>
    </xf>
    <xf numFmtId="0" fontId="6" fillId="2" borderId="10" xfId="9" applyFont="1" applyFill="1" applyBorder="1" applyAlignment="1">
      <alignment horizontal="center" vertical="center" wrapText="1"/>
    </xf>
    <xf numFmtId="0" fontId="6" fillId="2" borderId="11" xfId="9" applyFont="1" applyFill="1" applyBorder="1" applyAlignment="1">
      <alignment horizontal="center" vertical="center"/>
    </xf>
    <xf numFmtId="0" fontId="6" fillId="2" borderId="9" xfId="12" applyFont="1" applyFill="1" applyBorder="1" applyAlignment="1">
      <alignment horizontal="right" vertical="center" wrapText="1"/>
    </xf>
    <xf numFmtId="0" fontId="6" fillId="2" borderId="9" xfId="9" applyFont="1" applyFill="1" applyBorder="1" applyAlignment="1">
      <alignment horizontal="center" vertical="center"/>
    </xf>
    <xf numFmtId="170" fontId="9" fillId="2" borderId="0" xfId="9" applyNumberFormat="1" applyFont="1" applyFill="1" applyAlignment="1">
      <alignment horizontal="right" vertical="center"/>
    </xf>
    <xf numFmtId="164" fontId="9" fillId="2" borderId="0" xfId="13" applyFont="1" applyFill="1" applyBorder="1" applyAlignment="1" applyProtection="1">
      <alignment horizontal="right" vertical="center"/>
    </xf>
    <xf numFmtId="3" fontId="9" fillId="2" borderId="0" xfId="11" applyNumberFormat="1" applyFont="1" applyFill="1" applyBorder="1" applyAlignment="1" applyProtection="1">
      <alignment horizontal="center" vertical="center"/>
    </xf>
    <xf numFmtId="171" fontId="9" fillId="2" borderId="0" xfId="12" applyNumberFormat="1" applyFont="1" applyFill="1" applyAlignment="1">
      <alignment horizontal="center" vertical="center"/>
    </xf>
    <xf numFmtId="170" fontId="9" fillId="2" borderId="0" xfId="12" applyNumberFormat="1" applyFont="1" applyFill="1" applyAlignment="1">
      <alignment horizontal="center" vertical="center"/>
    </xf>
    <xf numFmtId="170" fontId="9" fillId="2" borderId="0" xfId="9" applyNumberFormat="1" applyFont="1" applyFill="1" applyAlignment="1">
      <alignment horizontal="center" vertical="center"/>
    </xf>
    <xf numFmtId="0" fontId="32" fillId="2" borderId="0" xfId="9" applyFont="1" applyFill="1" applyAlignment="1">
      <alignment vertical="center"/>
    </xf>
    <xf numFmtId="0" fontId="33" fillId="2" borderId="0" xfId="9" applyFont="1" applyFill="1" applyAlignment="1">
      <alignment vertical="center"/>
    </xf>
    <xf numFmtId="0" fontId="6" fillId="2" borderId="9" xfId="9" applyFont="1" applyFill="1" applyBorder="1" applyAlignment="1">
      <alignment horizontal="right" vertical="center" wrapText="1"/>
    </xf>
    <xf numFmtId="170" fontId="9" fillId="2" borderId="0" xfId="9" applyNumberFormat="1" applyFont="1" applyFill="1" applyAlignment="1">
      <alignment vertical="center"/>
    </xf>
    <xf numFmtId="164" fontId="9" fillId="2" borderId="0" xfId="13" applyFont="1" applyFill="1" applyBorder="1" applyAlignment="1" applyProtection="1">
      <alignment vertical="center"/>
    </xf>
    <xf numFmtId="3" fontId="9" fillId="2" borderId="0" xfId="11" applyNumberFormat="1" applyFont="1" applyFill="1" applyBorder="1" applyAlignment="1" applyProtection="1">
      <alignment vertical="center"/>
    </xf>
    <xf numFmtId="171" fontId="9" fillId="2" borderId="0" xfId="12" applyNumberFormat="1" applyFont="1" applyFill="1" applyAlignment="1">
      <alignment vertical="center"/>
    </xf>
    <xf numFmtId="170" fontId="9" fillId="2" borderId="0" xfId="12" applyNumberFormat="1" applyFont="1" applyFill="1" applyAlignment="1">
      <alignment vertical="center"/>
    </xf>
    <xf numFmtId="3" fontId="9" fillId="2" borderId="0" xfId="11" applyNumberFormat="1" applyFont="1" applyFill="1" applyBorder="1" applyAlignment="1">
      <alignment vertical="center"/>
    </xf>
    <xf numFmtId="2" fontId="9" fillId="2" borderId="0" xfId="8" applyNumberFormat="1" applyFont="1" applyFill="1" applyAlignment="1">
      <alignment vertical="center"/>
    </xf>
    <xf numFmtId="166" fontId="34" fillId="2" borderId="0" xfId="0" applyFont="1" applyFill="1"/>
    <xf numFmtId="0" fontId="3" fillId="0" borderId="0" xfId="9" applyAlignment="1">
      <alignment vertical="center"/>
    </xf>
    <xf numFmtId="0" fontId="35" fillId="0" borderId="0" xfId="12" quotePrefix="1" applyFont="1" applyAlignment="1">
      <alignment horizontal="left" vertical="top"/>
    </xf>
    <xf numFmtId="0" fontId="8" fillId="0" borderId="0" xfId="5" applyFont="1" applyAlignment="1">
      <alignment horizontal="left" vertical="center"/>
    </xf>
    <xf numFmtId="0" fontId="0" fillId="0" borderId="16" xfId="3" applyFont="1" applyBorder="1" applyAlignment="1">
      <alignment horizontal="left" vertical="center"/>
    </xf>
    <xf numFmtId="0" fontId="6" fillId="0" borderId="15" xfId="3" applyFont="1" applyBorder="1" applyAlignment="1">
      <alignment horizontal="center" vertical="center"/>
    </xf>
    <xf numFmtId="166" fontId="0" fillId="0" borderId="0" xfId="0" applyAlignment="1">
      <alignment vertical="center"/>
    </xf>
    <xf numFmtId="166" fontId="38" fillId="3" borderId="0" xfId="0" applyFont="1" applyFill="1"/>
    <xf numFmtId="168" fontId="6" fillId="2" borderId="0" xfId="5" applyNumberFormat="1" applyFont="1" applyFill="1" applyAlignment="1">
      <alignment horizontal="right" vertical="center"/>
    </xf>
    <xf numFmtId="168" fontId="9" fillId="2" borderId="0" xfId="8" applyNumberFormat="1" applyFont="1" applyFill="1" applyAlignment="1">
      <alignment horizontal="right" vertical="center"/>
    </xf>
    <xf numFmtId="0" fontId="6" fillId="2" borderId="16" xfId="3" applyFont="1" applyFill="1" applyBorder="1" applyAlignment="1">
      <alignment horizontal="left" vertical="center"/>
    </xf>
    <xf numFmtId="166" fontId="6" fillId="2" borderId="0" xfId="0" applyFont="1" applyFill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166" fontId="6" fillId="2" borderId="0" xfId="0" applyFont="1" applyFill="1" applyAlignment="1">
      <alignment horizontal="right" vertical="center" wrapText="1"/>
    </xf>
    <xf numFmtId="0" fontId="6" fillId="2" borderId="0" xfId="4" applyNumberFormat="1" applyFont="1" applyFill="1" applyBorder="1" applyAlignment="1">
      <alignment horizontal="right" vertical="center"/>
    </xf>
    <xf numFmtId="167" fontId="9" fillId="2" borderId="0" xfId="4" applyNumberFormat="1" applyFont="1" applyFill="1" applyBorder="1" applyAlignment="1">
      <alignment horizontal="right" vertical="center"/>
    </xf>
    <xf numFmtId="0" fontId="9" fillId="2" borderId="16" xfId="3" applyFont="1" applyFill="1" applyBorder="1" applyAlignment="1">
      <alignment horizontal="left" vertical="center"/>
    </xf>
    <xf numFmtId="167" fontId="6" fillId="2" borderId="0" xfId="3" applyNumberFormat="1" applyFont="1" applyFill="1" applyAlignment="1">
      <alignment horizontal="right"/>
    </xf>
    <xf numFmtId="167" fontId="9" fillId="2" borderId="0" xfId="0" applyNumberFormat="1" applyFont="1" applyFill="1"/>
    <xf numFmtId="167" fontId="0" fillId="2" borderId="0" xfId="0" applyNumberFormat="1" applyFill="1"/>
    <xf numFmtId="167" fontId="6" fillId="2" borderId="0" xfId="0" applyNumberFormat="1" applyFont="1" applyFill="1" applyAlignment="1">
      <alignment horizontal="right"/>
    </xf>
    <xf numFmtId="167" fontId="0" fillId="2" borderId="0" xfId="0" applyNumberFormat="1" applyFill="1" applyAlignment="1">
      <alignment horizontal="right"/>
    </xf>
    <xf numFmtId="167" fontId="19" fillId="2" borderId="0" xfId="4" applyNumberFormat="1" applyFont="1" applyFill="1" applyBorder="1" applyAlignment="1">
      <alignment horizontal="right"/>
    </xf>
    <xf numFmtId="167" fontId="9" fillId="2" borderId="0" xfId="0" applyNumberFormat="1" applyFont="1" applyFill="1" applyAlignment="1">
      <alignment horizontal="right"/>
    </xf>
    <xf numFmtId="0" fontId="7" fillId="2" borderId="0" xfId="12" quotePrefix="1" applyFont="1" applyFill="1" applyAlignment="1">
      <alignment horizontal="left" vertical="top" wrapText="1"/>
    </xf>
    <xf numFmtId="0" fontId="7" fillId="2" borderId="0" xfId="12" quotePrefix="1" applyFont="1" applyFill="1" applyAlignment="1">
      <alignment horizontal="left" vertical="center" wrapText="1"/>
    </xf>
    <xf numFmtId="0" fontId="33" fillId="2" borderId="0" xfId="9" quotePrefix="1" applyFont="1" applyFill="1" applyAlignment="1">
      <alignment horizontal="left" vertical="center"/>
    </xf>
    <xf numFmtId="0" fontId="6" fillId="2" borderId="0" xfId="12" applyFont="1" applyFill="1" applyAlignment="1">
      <alignment horizontal="right" vertical="center" wrapText="1"/>
    </xf>
    <xf numFmtId="168" fontId="36" fillId="0" borderId="0" xfId="5" applyNumberFormat="1" applyFont="1" applyAlignment="1">
      <alignment horizontal="right" vertical="center"/>
    </xf>
    <xf numFmtId="169" fontId="14" fillId="0" borderId="0" xfId="0" applyNumberFormat="1" applyFont="1" applyAlignment="1">
      <alignment horizontal="right" vertical="center"/>
    </xf>
    <xf numFmtId="169" fontId="15" fillId="0" borderId="0" xfId="0" applyNumberFormat="1" applyFont="1" applyAlignment="1">
      <alignment horizontal="right" vertical="center"/>
    </xf>
    <xf numFmtId="168" fontId="15" fillId="2" borderId="0" xfId="5" applyNumberFormat="1" applyFont="1" applyFill="1" applyAlignment="1">
      <alignment horizontal="right" vertical="center"/>
    </xf>
    <xf numFmtId="166" fontId="6" fillId="0" borderId="7" xfId="0" applyFont="1" applyBorder="1" applyAlignment="1">
      <alignment horizontal="left" vertical="center"/>
    </xf>
    <xf numFmtId="0" fontId="6" fillId="0" borderId="16" xfId="3" applyFont="1" applyBorder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9" fillId="0" borderId="16" xfId="3" applyFont="1" applyBorder="1" applyAlignment="1">
      <alignment horizontal="left" vertical="center"/>
    </xf>
    <xf numFmtId="167" fontId="6" fillId="2" borderId="0" xfId="3" applyNumberFormat="1" applyFont="1" applyFill="1"/>
    <xf numFmtId="167" fontId="9" fillId="2" borderId="0" xfId="4" applyNumberFormat="1" applyFont="1" applyFill="1" applyBorder="1" applyAlignment="1"/>
    <xf numFmtId="0" fontId="6" fillId="0" borderId="0" xfId="12" applyFont="1" applyAlignment="1">
      <alignment horizontal="right" vertical="center" wrapText="1"/>
    </xf>
    <xf numFmtId="0" fontId="26" fillId="0" borderId="0" xfId="9" applyFont="1" applyAlignment="1">
      <alignment vertical="center"/>
    </xf>
    <xf numFmtId="170" fontId="9" fillId="0" borderId="0" xfId="9" applyNumberFormat="1" applyFont="1" applyAlignment="1">
      <alignment horizontal="center" vertical="center"/>
    </xf>
    <xf numFmtId="170" fontId="9" fillId="0" borderId="0" xfId="9" applyNumberFormat="1" applyFont="1" applyAlignment="1">
      <alignment vertical="center"/>
    </xf>
    <xf numFmtId="170" fontId="6" fillId="0" borderId="0" xfId="9" applyNumberFormat="1" applyFont="1" applyAlignment="1">
      <alignment vertical="center"/>
    </xf>
    <xf numFmtId="170" fontId="21" fillId="0" borderId="0" xfId="7" applyNumberFormat="1" applyFill="1" applyAlignment="1">
      <alignment vertical="center"/>
    </xf>
    <xf numFmtId="170" fontId="36" fillId="0" borderId="0" xfId="9" applyNumberFormat="1" applyFont="1" applyAlignment="1">
      <alignment vertical="center"/>
    </xf>
    <xf numFmtId="166" fontId="6" fillId="0" borderId="0" xfId="0" applyFont="1"/>
    <xf numFmtId="166" fontId="21" fillId="0" borderId="0" xfId="7" applyNumberFormat="1" applyFill="1"/>
    <xf numFmtId="166" fontId="40" fillId="0" borderId="0" xfId="7" applyNumberFormat="1" applyFont="1" applyFill="1"/>
    <xf numFmtId="0" fontId="7" fillId="0" borderId="0" xfId="0" applyNumberFormat="1" applyFont="1" applyAlignment="1">
      <alignment horizontal="left" vertical="center"/>
    </xf>
    <xf numFmtId="168" fontId="9" fillId="0" borderId="0" xfId="0" applyNumberFormat="1" applyFont="1" applyAlignment="1">
      <alignment horizontal="right" vertical="center"/>
    </xf>
    <xf numFmtId="166" fontId="9" fillId="0" borderId="0" xfId="0" applyFont="1" applyAlignment="1">
      <alignment vertical="center"/>
    </xf>
    <xf numFmtId="0" fontId="7" fillId="0" borderId="0" xfId="3" applyFont="1" applyAlignment="1">
      <alignment horizontal="left"/>
    </xf>
    <xf numFmtId="0" fontId="8" fillId="0" borderId="0" xfId="3" applyFont="1" applyAlignment="1">
      <alignment horizontal="left"/>
    </xf>
    <xf numFmtId="166" fontId="40" fillId="0" borderId="0" xfId="7" applyNumberFormat="1" applyFont="1" applyFill="1" applyAlignment="1">
      <alignment vertical="center"/>
    </xf>
    <xf numFmtId="166" fontId="41" fillId="0" borderId="0" xfId="0" applyFont="1" applyAlignment="1">
      <alignment vertical="center"/>
    </xf>
    <xf numFmtId="166" fontId="39" fillId="0" borderId="0" xfId="0" applyFont="1" applyAlignment="1">
      <alignment vertical="center"/>
    </xf>
    <xf numFmtId="166" fontId="7" fillId="0" borderId="0" xfId="0" applyFont="1" applyAlignment="1">
      <alignment vertical="center"/>
    </xf>
    <xf numFmtId="166" fontId="15" fillId="0" borderId="12" xfId="0" applyFont="1" applyBorder="1" applyAlignment="1">
      <alignment horizontal="left" vertical="center" wrapText="1"/>
    </xf>
    <xf numFmtId="0" fontId="8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33" fillId="0" borderId="0" xfId="9" applyFont="1" applyAlignment="1">
      <alignment vertical="center"/>
    </xf>
    <xf numFmtId="4" fontId="7" fillId="0" borderId="0" xfId="12" applyNumberFormat="1" applyFont="1" applyAlignment="1">
      <alignment horizontal="right" vertical="center"/>
    </xf>
    <xf numFmtId="0" fontId="7" fillId="0" borderId="0" xfId="12" quotePrefix="1" applyFont="1" applyAlignment="1">
      <alignment vertical="justify" wrapText="1"/>
    </xf>
    <xf numFmtId="0" fontId="8" fillId="0" borderId="0" xfId="12" applyFont="1" applyAlignment="1">
      <alignment vertical="center" wrapText="1"/>
    </xf>
    <xf numFmtId="1" fontId="15" fillId="0" borderId="9" xfId="0" applyNumberFormat="1" applyFont="1" applyBorder="1" applyAlignment="1">
      <alignment horizontal="right" vertical="center"/>
    </xf>
    <xf numFmtId="1" fontId="15" fillId="0" borderId="9" xfId="0" applyNumberFormat="1" applyFont="1" applyBorder="1" applyAlignment="1">
      <alignment horizontal="right" vertical="center" wrapText="1"/>
    </xf>
    <xf numFmtId="173" fontId="6" fillId="0" borderId="0" xfId="8" applyNumberFormat="1" applyFont="1" applyAlignment="1">
      <alignment horizontal="right"/>
    </xf>
    <xf numFmtId="173" fontId="9" fillId="0" borderId="0" xfId="8" applyNumberFormat="1" applyFont="1" applyAlignment="1">
      <alignment horizontal="right"/>
    </xf>
    <xf numFmtId="174" fontId="6" fillId="0" borderId="0" xfId="8" applyNumberFormat="1" applyFont="1" applyAlignment="1">
      <alignment horizontal="right" vertical="center"/>
    </xf>
    <xf numFmtId="174" fontId="9" fillId="0" borderId="0" xfId="8" applyNumberFormat="1" applyFont="1" applyAlignment="1">
      <alignment horizontal="right" vertical="center"/>
    </xf>
    <xf numFmtId="169" fontId="14" fillId="0" borderId="18" xfId="0" applyNumberFormat="1" applyFont="1" applyBorder="1" applyAlignment="1">
      <alignment horizontal="right" vertical="center"/>
    </xf>
    <xf numFmtId="0" fontId="12" fillId="0" borderId="1" xfId="3" quotePrefix="1" applyFont="1" applyBorder="1" applyAlignment="1">
      <alignment horizontal="left" vertical="center"/>
    </xf>
    <xf numFmtId="0" fontId="9" fillId="2" borderId="20" xfId="12" quotePrefix="1" applyFont="1" applyFill="1" applyBorder="1" applyAlignment="1">
      <alignment horizontal="center" vertical="center"/>
    </xf>
    <xf numFmtId="0" fontId="9" fillId="2" borderId="20" xfId="12" quotePrefix="1" applyFont="1" applyFill="1" applyBorder="1" applyAlignment="1">
      <alignment horizontal="left" vertical="center"/>
    </xf>
    <xf numFmtId="0" fontId="28" fillId="2" borderId="21" xfId="12" quotePrefix="1" applyFont="1" applyFill="1" applyBorder="1" applyAlignment="1">
      <alignment horizontal="left" vertical="center"/>
    </xf>
    <xf numFmtId="165" fontId="6" fillId="0" borderId="4" xfId="0" applyNumberFormat="1" applyFont="1" applyBorder="1" applyAlignment="1">
      <alignment horizontal="right" vertical="center"/>
    </xf>
    <xf numFmtId="166" fontId="15" fillId="0" borderId="19" xfId="0" applyFont="1" applyBorder="1" applyAlignment="1">
      <alignment horizontal="center" vertical="center" wrapText="1"/>
    </xf>
    <xf numFmtId="166" fontId="15" fillId="0" borderId="20" xfId="0" applyFont="1" applyBorder="1" applyAlignment="1">
      <alignment vertical="center"/>
    </xf>
    <xf numFmtId="166" fontId="14" fillId="0" borderId="20" xfId="0" applyFont="1" applyBorder="1" applyAlignment="1">
      <alignment vertical="center"/>
    </xf>
    <xf numFmtId="166" fontId="14" fillId="0" borderId="22" xfId="0" applyFont="1" applyBorder="1" applyAlignment="1">
      <alignment vertical="center"/>
    </xf>
    <xf numFmtId="166" fontId="16" fillId="0" borderId="12" xfId="0" applyFont="1" applyBorder="1" applyAlignment="1">
      <alignment vertical="center"/>
    </xf>
    <xf numFmtId="166" fontId="17" fillId="0" borderId="12" xfId="0" applyFont="1" applyBorder="1" applyAlignment="1">
      <alignment vertical="center"/>
    </xf>
    <xf numFmtId="0" fontId="35" fillId="0" borderId="0" xfId="12" quotePrefix="1" applyFont="1" applyAlignment="1">
      <alignment horizontal="left" vertical="top" wrapText="1"/>
    </xf>
    <xf numFmtId="173" fontId="6" fillId="0" borderId="0" xfId="8" applyNumberFormat="1" applyFont="1" applyAlignment="1">
      <alignment horizontal="right" vertical="center"/>
    </xf>
    <xf numFmtId="173" fontId="6" fillId="2" borderId="0" xfId="8" applyNumberFormat="1" applyFont="1" applyFill="1" applyAlignment="1">
      <alignment horizontal="right" vertical="center"/>
    </xf>
    <xf numFmtId="173" fontId="9" fillId="0" borderId="0" xfId="8" applyNumberFormat="1" applyFont="1" applyAlignment="1">
      <alignment horizontal="right" vertical="center"/>
    </xf>
    <xf numFmtId="0" fontId="42" fillId="2" borderId="0" xfId="7" applyFont="1" applyFill="1" applyAlignment="1" applyProtection="1">
      <alignment horizontal="left" vertical="center"/>
    </xf>
    <xf numFmtId="0" fontId="8" fillId="0" borderId="0" xfId="12" applyFont="1" applyAlignment="1">
      <alignment horizontal="left" vertical="center" wrapText="1"/>
    </xf>
    <xf numFmtId="0" fontId="8" fillId="0" borderId="0" xfId="12" applyFont="1" applyAlignment="1">
      <alignment horizontal="distributed" vertical="justify" wrapText="1"/>
    </xf>
    <xf numFmtId="0" fontId="7" fillId="0" borderId="0" xfId="12" quotePrefix="1" applyFont="1" applyAlignment="1">
      <alignment horizontal="distributed" vertical="justify" wrapText="1"/>
    </xf>
    <xf numFmtId="0" fontId="12" fillId="2" borderId="0" xfId="12" quotePrefix="1" applyFont="1" applyFill="1" applyAlignment="1">
      <alignment horizontal="left" vertical="center"/>
    </xf>
    <xf numFmtId="0" fontId="7" fillId="0" borderId="0" xfId="12" quotePrefix="1" applyFont="1" applyAlignment="1">
      <alignment horizontal="left" vertical="top" wrapText="1"/>
    </xf>
    <xf numFmtId="0" fontId="6" fillId="2" borderId="19" xfId="12" applyFont="1" applyFill="1" applyBorder="1" applyAlignment="1">
      <alignment horizontal="center" vertical="center"/>
    </xf>
    <xf numFmtId="0" fontId="6" fillId="2" borderId="20" xfId="12" applyFont="1" applyFill="1" applyBorder="1" applyAlignment="1">
      <alignment horizontal="center" vertical="center"/>
    </xf>
    <xf numFmtId="0" fontId="6" fillId="2" borderId="10" xfId="12" applyFont="1" applyFill="1" applyBorder="1" applyAlignment="1">
      <alignment horizontal="center" vertical="center"/>
    </xf>
    <xf numFmtId="0" fontId="6" fillId="2" borderId="11" xfId="12" applyFont="1" applyFill="1" applyBorder="1" applyAlignment="1">
      <alignment horizontal="right" vertical="center" wrapText="1"/>
    </xf>
    <xf numFmtId="0" fontId="6" fillId="2" borderId="9" xfId="12" applyFont="1" applyFill="1" applyBorder="1" applyAlignment="1">
      <alignment horizontal="right" vertical="center" wrapText="1"/>
    </xf>
    <xf numFmtId="0" fontId="7" fillId="0" borderId="0" xfId="12" quotePrefix="1" applyFont="1" applyAlignment="1">
      <alignment horizontal="left" vertical="justify" wrapText="1"/>
    </xf>
    <xf numFmtId="0" fontId="35" fillId="0" borderId="0" xfId="12" quotePrefix="1" applyFont="1" applyAlignment="1">
      <alignment horizontal="left" vertical="top" wrapText="1"/>
    </xf>
    <xf numFmtId="0" fontId="18" fillId="0" borderId="0" xfId="12" applyFont="1" applyAlignment="1">
      <alignment horizontal="left" vertical="center"/>
    </xf>
    <xf numFmtId="0" fontId="8" fillId="2" borderId="0" xfId="12" applyFont="1" applyFill="1" applyAlignment="1">
      <alignment horizontal="left" vertical="center"/>
    </xf>
    <xf numFmtId="0" fontId="12" fillId="0" borderId="0" xfId="1" applyFont="1" applyAlignment="1">
      <alignment horizontal="left"/>
    </xf>
    <xf numFmtId="0" fontId="12" fillId="0" borderId="0" xfId="1" applyFont="1" applyAlignment="1">
      <alignment horizontal="left" wrapText="1"/>
    </xf>
    <xf numFmtId="0" fontId="12" fillId="0" borderId="0" xfId="3" quotePrefix="1" applyFont="1" applyAlignment="1">
      <alignment horizontal="left" vertical="center"/>
    </xf>
    <xf numFmtId="166" fontId="13" fillId="0" borderId="0" xfId="0" applyFont="1" applyAlignment="1">
      <alignment horizontal="left"/>
    </xf>
    <xf numFmtId="166" fontId="15" fillId="0" borderId="13" xfId="0" applyFont="1" applyBorder="1" applyAlignment="1">
      <alignment horizontal="left" vertical="center" wrapText="1"/>
    </xf>
    <xf numFmtId="166" fontId="15" fillId="0" borderId="12" xfId="0" applyFont="1" applyBorder="1" applyAlignment="1">
      <alignment horizontal="left" vertical="center" wrapText="1"/>
    </xf>
    <xf numFmtId="166" fontId="15" fillId="0" borderId="10" xfId="0" applyFont="1" applyBorder="1" applyAlignment="1">
      <alignment horizontal="center"/>
    </xf>
  </cellXfs>
  <cellStyles count="18">
    <cellStyle name="Hipervínculo" xfId="7" builtinId="8"/>
    <cellStyle name="Millares" xfId="11" builtinId="3"/>
    <cellStyle name="Millares 5" xfId="13"/>
    <cellStyle name="Normal" xfId="0" builtinId="0" customBuiltin="1"/>
    <cellStyle name="Normal 2" xfId="5"/>
    <cellStyle name="Normal 2 2" xfId="8"/>
    <cellStyle name="Normal 3" xfId="6"/>
    <cellStyle name="Normal 3 2" xfId="15"/>
    <cellStyle name="Normal 4" xfId="9"/>
    <cellStyle name="Normal 4 2" xfId="16"/>
    <cellStyle name="Normal 5" xfId="10"/>
    <cellStyle name="Normal 6" xfId="17"/>
    <cellStyle name="Normal 7" xfId="14"/>
    <cellStyle name="Normal_IEC10001" xfId="12"/>
    <cellStyle name="Normal_IEC13001" xfId="1"/>
    <cellStyle name="Normal_IEC13002" xfId="2"/>
    <cellStyle name="Normal_RESUMEN POR CIUU" xfId="3"/>
    <cellStyle name="Porcentaje" xfId="4" builtinId="5"/>
  </cellStyles>
  <dxfs count="0"/>
  <tableStyles count="0" defaultTableStyle="TableStyleMedium9" defaultPivotStyle="PivotStyleLight16"/>
  <colors>
    <mruColors>
      <color rgb="FF00CCFF"/>
      <color rgb="FF00FFFF"/>
      <color rgb="FF33CCCC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 Narrow" panose="020B0606020202030204" pitchFamily="34" charset="0"/>
              </a:defRPr>
            </a:pPr>
            <a:r>
              <a:rPr lang="es-PE" sz="900" b="1" i="0" baseline="0">
                <a:effectLst/>
                <a:latin typeface="Arial Narrow" panose="020B0606020202030204" pitchFamily="34" charset="0"/>
              </a:rPr>
              <a:t>VALOR AGREGADO BRUTO DEL SECTOR MANUFACTURA E                                                                           INVERSIÓN EXTRANJERA DIRECTA 2010-2023</a:t>
            </a:r>
            <a:endParaRPr lang="en-US" sz="900" b="1">
              <a:effectLst/>
              <a:latin typeface="Arial Narrow" panose="020B0606020202030204" pitchFamily="34" charset="0"/>
            </a:endParaRPr>
          </a:p>
          <a:p>
            <a:pPr>
              <a:defRPr sz="900">
                <a:latin typeface="Arial Narrow" panose="020B0606020202030204" pitchFamily="34" charset="0"/>
              </a:defRPr>
            </a:pPr>
            <a:r>
              <a:rPr lang="es-PE" sz="800" b="0">
                <a:effectLst/>
                <a:latin typeface="Arial Narrow" panose="020B0606020202030204" pitchFamily="34" charset="0"/>
              </a:rPr>
              <a:t>(Millones</a:t>
            </a:r>
            <a:r>
              <a:rPr lang="es-PE" sz="800" b="0" baseline="0">
                <a:effectLst/>
                <a:latin typeface="Arial Narrow" panose="020B0606020202030204" pitchFamily="34" charset="0"/>
              </a:rPr>
              <a:t> de soles de 2007)</a:t>
            </a:r>
            <a:endParaRPr lang="en-US" sz="800" b="0">
              <a:effectLst/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25471791393659804"/>
          <c:y val="2.44577391207109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8965240568261403E-2"/>
          <c:y val="8.5251220473634731E-2"/>
          <c:w val="0.95371156280827496"/>
          <c:h val="0.867683126766746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'15.1'!$C$4</c:f>
              <c:strCache>
                <c:ptCount val="1"/>
                <c:pt idx="0">
                  <c:v>VAB Manufactura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 w="12700">
              <a:solidFill>
                <a:sysClr val="windowText" lastClr="000000"/>
              </a:solidFill>
            </a:ln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 Narrow" panose="020B0606020202030204" pitchFamily="34" charset="0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'15.1'!$A$7:$A$22</c:f>
              <c:numCache>
                <c:formatCode>General</c:formatCode>
                <c:ptCount val="15"/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'15.1'!$C$7:$C$22</c:f>
              <c:numCache>
                <c:formatCode>#\ ###\ ##0</c:formatCode>
                <c:ptCount val="15"/>
                <c:pt idx="1">
                  <c:v>59024</c:v>
                </c:pt>
                <c:pt idx="2">
                  <c:v>63943</c:v>
                </c:pt>
                <c:pt idx="3">
                  <c:v>64758</c:v>
                </c:pt>
                <c:pt idx="4">
                  <c:v>68155</c:v>
                </c:pt>
                <c:pt idx="5">
                  <c:v>67405</c:v>
                </c:pt>
                <c:pt idx="6">
                  <c:v>66824</c:v>
                </c:pt>
                <c:pt idx="7">
                  <c:v>66783</c:v>
                </c:pt>
                <c:pt idx="8">
                  <c:v>67154</c:v>
                </c:pt>
                <c:pt idx="9">
                  <c:v>71047</c:v>
                </c:pt>
                <c:pt idx="10">
                  <c:v>70208</c:v>
                </c:pt>
                <c:pt idx="11">
                  <c:v>61450</c:v>
                </c:pt>
                <c:pt idx="12">
                  <c:v>72802</c:v>
                </c:pt>
                <c:pt idx="13">
                  <c:v>73710</c:v>
                </c:pt>
                <c:pt idx="14">
                  <c:v>68810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B82-4190-B8CC-2DBF34E29FCF}"/>
            </c:ext>
          </c:extLst>
        </c:ser>
        <c:ser>
          <c:idx val="1"/>
          <c:order val="1"/>
          <c:tx>
            <c:strRef>
              <c:f>'15.1'!$F$4</c:f>
              <c:strCache>
                <c:ptCount val="1"/>
                <c:pt idx="0">
                  <c:v>Inversión Extranjera Directa 1/</c:v>
                </c:pt>
              </c:strCache>
            </c:strRef>
          </c:tx>
          <c:spPr>
            <a:pattFill prst="pct80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 w="9525"/>
          </c:spPr>
          <c:invertIfNegative val="0"/>
          <c:dLbls>
            <c:dLbl>
              <c:idx val="0"/>
              <c:layout>
                <c:manualLayout>
                  <c:x val="7.022211753413098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1C3-401D-A825-EAFBC75476A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7.0222117534130988E-3"/>
                  <c:y val="-1.6969755366953246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41C3-401D-A825-EAFBC75476A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7.022211753413056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1C3-401D-A825-EAFBC75476A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4.681474502275398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41C3-401D-A825-EAFBC75476A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0222117534130563E-3"/>
                  <c:y val="4.62816856445872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41C3-401D-A825-EAFBC75476A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681474502275398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41C3-401D-A825-EAFBC75476A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7.022211753413098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41C3-401D-A825-EAFBC75476A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4.681474502275313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41C3-401D-A825-EAFBC75476A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4.681474502275398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41C3-401D-A825-EAFBC75476A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7.022211753412927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41C3-401D-A825-EAFBC75476A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7.022211753413098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41C3-401D-A825-EAFBC75476A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7.022211753413098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41C3-401D-A825-EAFBC75476A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3.8872691933916422E-3"/>
                  <c:y val="-1.6969755366953246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DA00-4165-A15C-F2E7931D18C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5.8309037900874635E-3"/>
                  <c:y val="-1.6969755366953246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A00-4165-A15C-F2E7931D18C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3.8872691933914999E-3"/>
                  <c:y val="-1.6969755366953246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DA00-4165-A15C-F2E7931D18C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Arial Narrow" panose="020B0606020202030204" pitchFamily="34" charset="0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'15.1'!$A$7:$A$22</c:f>
              <c:numCache>
                <c:formatCode>General</c:formatCode>
                <c:ptCount val="15"/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'15.1'!$F$7:$F$22</c:f>
              <c:numCache>
                <c:formatCode>#,##0</c:formatCode>
                <c:ptCount val="15"/>
                <c:pt idx="1">
                  <c:v>3092.8910954272887</c:v>
                </c:pt>
                <c:pt idx="2">
                  <c:v>3105.5442018082549</c:v>
                </c:pt>
                <c:pt idx="3">
                  <c:v>3124.2642305167724</c:v>
                </c:pt>
                <c:pt idx="4">
                  <c:v>3177</c:v>
                </c:pt>
                <c:pt idx="5">
                  <c:v>3225</c:v>
                </c:pt>
                <c:pt idx="6">
                  <c:v>3226</c:v>
                </c:pt>
                <c:pt idx="7">
                  <c:v>3226</c:v>
                </c:pt>
                <c:pt idx="8">
                  <c:v>3226</c:v>
                </c:pt>
                <c:pt idx="9">
                  <c:v>3322</c:v>
                </c:pt>
                <c:pt idx="10">
                  <c:v>3322</c:v>
                </c:pt>
                <c:pt idx="11">
                  <c:v>3442</c:v>
                </c:pt>
                <c:pt idx="12">
                  <c:v>3442</c:v>
                </c:pt>
                <c:pt idx="13">
                  <c:v>3442</c:v>
                </c:pt>
                <c:pt idx="14">
                  <c:v>3442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B82-4190-B8CC-2DBF34E29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axId val="-1532837552"/>
        <c:axId val="-1532840272"/>
      </c:barChart>
      <c:catAx>
        <c:axId val="-1532837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es-PE"/>
          </a:p>
        </c:txPr>
        <c:crossAx val="-1532840272"/>
        <c:crosses val="autoZero"/>
        <c:auto val="1"/>
        <c:lblAlgn val="ctr"/>
        <c:lblOffset val="100"/>
        <c:noMultiLvlLbl val="0"/>
      </c:catAx>
      <c:valAx>
        <c:axId val="-1532840272"/>
        <c:scaling>
          <c:orientation val="minMax"/>
          <c:max val="100000"/>
          <c:min val="-10000"/>
        </c:scaling>
        <c:delete val="1"/>
        <c:axPos val="l"/>
        <c:numFmt formatCode="#\ ###\ ##0" sourceLinked="1"/>
        <c:majorTickMark val="out"/>
        <c:minorTickMark val="none"/>
        <c:tickLblPos val="nextTo"/>
        <c:crossAx val="-1532837552"/>
        <c:crosses val="autoZero"/>
        <c:crossBetween val="between"/>
      </c:valAx>
    </c:plotArea>
    <c:legend>
      <c:legendPos val="l"/>
      <c:layout>
        <c:manualLayout>
          <c:xMode val="edge"/>
          <c:yMode val="edge"/>
          <c:x val="1.8674205906230971E-2"/>
          <c:y val="0.14702615733404842"/>
          <c:w val="0.26888737682314989"/>
          <c:h val="0.15131046699657902"/>
        </c:manualLayout>
      </c:layout>
      <c:overlay val="1"/>
      <c:spPr>
        <a:ln w="9525">
          <a:noFill/>
        </a:ln>
      </c:spPr>
      <c:txPr>
        <a:bodyPr/>
        <a:lstStyle/>
        <a:p>
          <a:pPr>
            <a:defRPr sz="800">
              <a:latin typeface="Arial Narrow" panose="020B0606020202030204" pitchFamily="34" charset="0"/>
            </a:defRPr>
          </a:pPr>
          <a:endParaRPr lang="es-PE"/>
        </a:p>
      </c:txPr>
    </c:legend>
    <c:plotVisOnly val="1"/>
    <c:dispBlanksAs val="gap"/>
    <c:showDLblsOverMax val="0"/>
  </c:chart>
  <c:spPr>
    <a:ln w="6350"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34</xdr:row>
      <xdr:rowOff>47626</xdr:rowOff>
    </xdr:from>
    <xdr:to>
      <xdr:col>12</xdr:col>
      <xdr:colOff>457200</xdr:colOff>
      <xdr:row>48</xdr:row>
      <xdr:rowOff>124692</xdr:rowOff>
    </xdr:to>
    <xdr:graphicFrame macro="">
      <xdr:nvGraphicFramePr>
        <xdr:cNvPr id="2" name="1 Gráfico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0.0159</cdr:x>
      <cdr:y>0.93683</cdr:y>
    </cdr:from>
    <cdr:to>
      <cdr:x>0.55796</cdr:x>
      <cdr:y>0.99313</cdr:y>
    </cdr:to>
    <cdr:sp macro="" textlink="">
      <cdr:nvSpPr>
        <cdr:cNvPr id="2" name="2 CuadroTexto">
          <a:extLst xmlns:a="http://schemas.openxmlformats.org/drawingml/2006/main">
            <a:ext uri="{FF2B5EF4-FFF2-40B4-BE49-F238E27FC236}">
              <a16:creationId xmlns="" xmlns:a16="http://schemas.microsoft.com/office/drawing/2014/main" id="{00000000-0008-0000-0100-000003000000}"/>
            </a:ext>
          </a:extLst>
        </cdr:cNvPr>
        <cdr:cNvSpPr txBox="1"/>
      </cdr:nvSpPr>
      <cdr:spPr>
        <a:xfrm xmlns:a="http://schemas.openxmlformats.org/drawingml/2006/main">
          <a:off x="88900" y="3060700"/>
          <a:ext cx="3030018" cy="18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PE" sz="700" b="1">
              <a:latin typeface="Arial Narrow" panose="020B0606020202030204" pitchFamily="34" charset="0"/>
            </a:rPr>
            <a:t>Fuente:  Instituto Nacional de Estadística e Informática</a:t>
          </a:r>
          <a:r>
            <a:rPr lang="es-PE" sz="700" b="1" baseline="0">
              <a:latin typeface="Arial Narrow" panose="020B0606020202030204" pitchFamily="34" charset="0"/>
            </a:rPr>
            <a:t> y</a:t>
          </a:r>
          <a:r>
            <a:rPr lang="es-PE" sz="700" b="1">
              <a:latin typeface="Arial Narrow" panose="020B0606020202030204" pitchFamily="34" charset="0"/>
            </a:rPr>
            <a:t> Proinversión.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5"/>
  <sheetViews>
    <sheetView tabSelected="1" zoomScaleNormal="100" workbookViewId="0"/>
  </sheetViews>
  <sheetFormatPr baseColWidth="10" defaultColWidth="11.19921875" defaultRowHeight="16.5" x14ac:dyDescent="0.3"/>
  <cols>
    <col min="1" max="1" width="176" style="122" customWidth="1"/>
    <col min="2" max="16384" width="11.19921875" style="122"/>
  </cols>
  <sheetData>
    <row r="1" spans="1:1" x14ac:dyDescent="0.3">
      <c r="A1" s="129" t="s">
        <v>61</v>
      </c>
    </row>
    <row r="2" spans="1:1" ht="20.100000000000001" customHeight="1" x14ac:dyDescent="0.3">
      <c r="A2" s="208" t="str">
        <f>TRIM('15.1'!A1)</f>
        <v>15.1 PRINCIPALES INDICADORES DEL SECTOR MANUFACTURA, 2010 - 2023</v>
      </c>
    </row>
    <row r="3" spans="1:1" ht="20.100000000000001" customHeight="1" x14ac:dyDescent="0.3">
      <c r="A3" s="208" t="str">
        <f>TRIM(' 15.2'!A1&amp;' 15.2'!A2)</f>
        <v>15.2 PERÚ: VALOR AGREGADO BRUTO A PRECIOS CORRIENTES DEL SECTOR MANUFACTURA, SEGÚN CLASE DE ACTIVIDAD ECONÓMICA, 2015 - 2023</v>
      </c>
    </row>
    <row r="4" spans="1:1" ht="20.100000000000001" customHeight="1" x14ac:dyDescent="0.3">
      <c r="A4" s="208" t="str">
        <f>TRIM('15.3'!A1:L1)</f>
        <v>15.3 PUNO: VOLUMEN MENSUAL DE PRODUCCIÓN MANUFACTURERA, SEGÚN PRINCIPALES PRODUCTOS, 2016 - 2023</v>
      </c>
    </row>
    <row r="5" spans="1:1" ht="20.100000000000001" customHeight="1" x14ac:dyDescent="0.3">
      <c r="A5" s="208" t="str">
        <f>TRIM('15.4'!A48:J48)</f>
        <v>15.4 PUNO: MICRO, PEQUEÑAS Y MEDIANAS EMPRESAS FORMALES 2018-2023</v>
      </c>
    </row>
  </sheetData>
  <hyperlinks>
    <hyperlink ref="A2" location="'15.1'!A1" display="'15.1  PRINCIPALES INDICADORES DEL SECTOR MANUFACTURA, 2009-2017"/>
    <hyperlink ref="A3" location="' 15.2'!A1" display="15.2  PERÚ: VALOR AGREGADO BRUTO A PRECIOS CORRIENTES DEL SECTOR MANUFACTURA, SEGÚN  CLASE DE   ACTIVIDAD ECONÓMICA, 2009 - 2017"/>
    <hyperlink ref="A4" location="'15.3'!A1" display="15.3  PUNO: VOLUMEN DE PRODUCCIÓN MANUFACTURERA, SEGÚN PRINCIPALES PRODUCTOS, 2014 - 2018"/>
    <hyperlink ref="A5" location="'15.4'!A48" display="'15.4'!A48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AF54"/>
  <sheetViews>
    <sheetView showGridLines="0" zoomScaleNormal="100" workbookViewId="0">
      <selection sqref="A1:K1"/>
    </sheetView>
  </sheetViews>
  <sheetFormatPr baseColWidth="10" defaultColWidth="11.19921875" defaultRowHeight="15" x14ac:dyDescent="0.25"/>
  <cols>
    <col min="1" max="1" width="10.3984375" style="59" customWidth="1"/>
    <col min="2" max="2" width="12" style="59" customWidth="1"/>
    <col min="3" max="3" width="12.796875" style="59" customWidth="1"/>
    <col min="4" max="4" width="10.59765625" style="59" customWidth="1"/>
    <col min="5" max="5" width="1.19921875" style="59" customWidth="1"/>
    <col min="6" max="6" width="17.59765625" style="59" customWidth="1"/>
    <col min="7" max="7" width="1.19921875" style="59" customWidth="1"/>
    <col min="8" max="8" width="11.59765625" style="59" customWidth="1"/>
    <col min="9" max="9" width="11.796875" style="59" customWidth="1"/>
    <col min="10" max="10" width="13.796875" style="59" customWidth="1"/>
    <col min="11" max="19" width="12.796875" style="59" customWidth="1"/>
    <col min="20" max="20" width="11.19921875" style="59"/>
    <col min="21" max="22" width="16.796875" style="61" bestFit="1" customWidth="1"/>
    <col min="23" max="23" width="15" style="61" customWidth="1"/>
    <col min="24" max="24" width="20" style="61" bestFit="1" customWidth="1"/>
    <col min="25" max="27" width="11.19921875" style="61"/>
    <col min="28" max="16384" width="11.19921875" style="59"/>
  </cols>
  <sheetData>
    <row r="1" spans="1:27" x14ac:dyDescent="0.25">
      <c r="A1" s="212" t="s">
        <v>135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27" ht="5.0999999999999996" customHeight="1" x14ac:dyDescent="0.25">
      <c r="A2" s="62"/>
      <c r="B2" s="63"/>
      <c r="C2" s="64" t="s">
        <v>63</v>
      </c>
      <c r="D2" s="62"/>
      <c r="E2" s="62"/>
      <c r="F2" s="62"/>
      <c r="G2" s="62"/>
      <c r="H2" s="65"/>
      <c r="J2" s="65"/>
    </row>
    <row r="3" spans="1:27" ht="25.5" x14ac:dyDescent="0.25">
      <c r="A3" s="214" t="s">
        <v>64</v>
      </c>
      <c r="B3" s="216" t="s">
        <v>141</v>
      </c>
      <c r="C3" s="216"/>
      <c r="D3" s="100"/>
      <c r="E3" s="101"/>
      <c r="F3" s="102" t="s">
        <v>142</v>
      </c>
      <c r="G3" s="103"/>
      <c r="H3" s="216" t="s">
        <v>143</v>
      </c>
      <c r="I3" s="216"/>
      <c r="J3" s="216"/>
      <c r="K3" s="217" t="s">
        <v>148</v>
      </c>
      <c r="L3" s="149"/>
      <c r="M3" s="149"/>
      <c r="N3" s="149"/>
      <c r="O3" s="149"/>
      <c r="P3" s="149"/>
      <c r="Q3" s="149"/>
      <c r="R3" s="149"/>
      <c r="S3" s="149"/>
    </row>
    <row r="4" spans="1:27" ht="63.75" x14ac:dyDescent="0.25">
      <c r="A4" s="215"/>
      <c r="B4" s="104" t="s">
        <v>65</v>
      </c>
      <c r="C4" s="104" t="s">
        <v>72</v>
      </c>
      <c r="D4" s="104" t="s">
        <v>66</v>
      </c>
      <c r="E4" s="104"/>
      <c r="F4" s="114" t="s">
        <v>73</v>
      </c>
      <c r="G4" s="105"/>
      <c r="H4" s="104" t="s">
        <v>134</v>
      </c>
      <c r="I4" s="104" t="s">
        <v>67</v>
      </c>
      <c r="J4" s="104" t="s">
        <v>68</v>
      </c>
      <c r="K4" s="218"/>
      <c r="L4" s="149"/>
      <c r="M4" s="160"/>
      <c r="N4" s="160"/>
      <c r="O4" s="160"/>
      <c r="P4" s="160"/>
      <c r="Q4" s="160"/>
      <c r="R4" s="160"/>
      <c r="S4" s="160"/>
      <c r="T4" s="123"/>
      <c r="U4" s="161"/>
      <c r="V4" s="67" t="s">
        <v>69</v>
      </c>
      <c r="W4" s="66" t="s">
        <v>2</v>
      </c>
      <c r="Y4" s="68" t="s">
        <v>70</v>
      </c>
    </row>
    <row r="5" spans="1:27" ht="15" hidden="1" customHeight="1" x14ac:dyDescent="0.25">
      <c r="A5" s="194"/>
      <c r="B5" s="106">
        <v>319693</v>
      </c>
      <c r="C5" s="106">
        <v>52807</v>
      </c>
      <c r="D5" s="107">
        <v>16.518034489338209</v>
      </c>
      <c r="E5" s="107"/>
      <c r="F5" s="108">
        <v>2808.6319213402276</v>
      </c>
      <c r="G5" s="109"/>
      <c r="H5" s="110">
        <v>14770.031000000001</v>
      </c>
      <c r="I5" s="110">
        <v>4525.1909999999998</v>
      </c>
      <c r="J5" s="110">
        <v>10244.84</v>
      </c>
      <c r="K5" s="111">
        <v>52045</v>
      </c>
      <c r="L5" s="111"/>
      <c r="M5" s="162"/>
      <c r="N5" s="162"/>
      <c r="O5" s="162"/>
      <c r="P5" s="162"/>
      <c r="Q5" s="162"/>
      <c r="R5" s="162"/>
      <c r="S5" s="162"/>
      <c r="T5" s="123"/>
      <c r="U5" s="161"/>
      <c r="V5" s="70">
        <v>100</v>
      </c>
      <c r="W5" s="71">
        <v>2.996</v>
      </c>
      <c r="X5" s="72">
        <f t="shared" ref="X5:X16" si="0">F5*W5</f>
        <v>8414.6612363353215</v>
      </c>
      <c r="Y5" s="73">
        <f>X5/V5*100</f>
        <v>8414.6612363353215</v>
      </c>
      <c r="AA5" s="74"/>
    </row>
    <row r="6" spans="1:27" ht="29.25" hidden="1" customHeight="1" x14ac:dyDescent="0.25">
      <c r="A6" s="194"/>
      <c r="B6" s="106">
        <v>348870</v>
      </c>
      <c r="C6" s="106">
        <v>57304</v>
      </c>
      <c r="D6" s="107">
        <v>16.425602660016626</v>
      </c>
      <c r="E6" s="107"/>
      <c r="F6" s="108">
        <v>2922.6428285726051</v>
      </c>
      <c r="G6" s="109"/>
      <c r="H6" s="110">
        <v>17945.901999999998</v>
      </c>
      <c r="I6" s="110">
        <v>5385.0280000000002</v>
      </c>
      <c r="J6" s="110">
        <v>12560.874</v>
      </c>
      <c r="K6" s="111">
        <v>66436</v>
      </c>
      <c r="L6" s="111"/>
      <c r="M6" s="162"/>
      <c r="N6" s="162"/>
      <c r="O6" s="162"/>
      <c r="P6" s="162"/>
      <c r="Q6" s="162"/>
      <c r="R6" s="162"/>
      <c r="S6" s="162"/>
      <c r="T6" s="123"/>
      <c r="U6" s="161"/>
      <c r="V6" s="70">
        <v>101.10327629202855</v>
      </c>
      <c r="W6" s="71">
        <v>3.1395</v>
      </c>
      <c r="X6" s="72">
        <f t="shared" si="0"/>
        <v>9175.6371603036932</v>
      </c>
      <c r="Y6" s="73">
        <f t="shared" ref="Y6:Y13" si="1">X6/V6*100</f>
        <v>9075.5092187127702</v>
      </c>
      <c r="Z6" s="75"/>
      <c r="AA6" s="74"/>
    </row>
    <row r="7" spans="1:27" ht="1.5" hidden="1" customHeight="1" x14ac:dyDescent="0.25">
      <c r="A7" s="194">
        <v>2009</v>
      </c>
      <c r="B7" s="115">
        <v>352693</v>
      </c>
      <c r="C7" s="115">
        <v>53600</v>
      </c>
      <c r="D7" s="116">
        <v>15.19735293867471</v>
      </c>
      <c r="E7" s="116"/>
      <c r="F7" s="117">
        <v>3058.7739977652827</v>
      </c>
      <c r="G7" s="118"/>
      <c r="H7" s="119">
        <v>16534.990000000002</v>
      </c>
      <c r="I7" s="119">
        <v>5481.3140000000003</v>
      </c>
      <c r="J7" s="119">
        <v>11053.675999999999</v>
      </c>
      <c r="K7" s="115">
        <v>60500</v>
      </c>
      <c r="L7" s="115"/>
      <c r="M7" s="163"/>
      <c r="N7" s="163"/>
      <c r="O7" s="163"/>
      <c r="P7" s="163"/>
      <c r="Q7" s="163"/>
      <c r="R7" s="163"/>
      <c r="S7" s="163"/>
      <c r="T7" s="123"/>
      <c r="U7" s="161"/>
      <c r="V7" s="70">
        <v>103.18974292089722</v>
      </c>
      <c r="W7" s="71">
        <v>2.8895</v>
      </c>
      <c r="X7" s="72">
        <f t="shared" si="0"/>
        <v>8838.3274665427834</v>
      </c>
      <c r="Y7" s="73">
        <f t="shared" si="1"/>
        <v>8565.1220909795593</v>
      </c>
      <c r="Z7" s="75"/>
      <c r="AA7" s="74"/>
    </row>
    <row r="8" spans="1:27" ht="5.0999999999999996" customHeight="1" x14ac:dyDescent="0.25">
      <c r="A8" s="194"/>
      <c r="B8" s="115"/>
      <c r="C8" s="115"/>
      <c r="D8" s="116"/>
      <c r="E8" s="116"/>
      <c r="F8" s="117"/>
      <c r="G8" s="118"/>
      <c r="H8" s="119"/>
      <c r="I8" s="119"/>
      <c r="J8" s="119"/>
      <c r="K8" s="115"/>
      <c r="L8" s="115"/>
      <c r="M8" s="163"/>
      <c r="N8" s="163"/>
      <c r="O8" s="163"/>
      <c r="P8" s="163"/>
      <c r="Q8" s="163"/>
      <c r="R8" s="163"/>
      <c r="S8" s="163"/>
      <c r="T8" s="123"/>
      <c r="U8" s="161"/>
      <c r="V8" s="70"/>
      <c r="W8" s="71"/>
      <c r="X8" s="72"/>
      <c r="Y8" s="73"/>
      <c r="Z8" s="75"/>
      <c r="AA8" s="74"/>
    </row>
    <row r="9" spans="1:27" ht="21.75" customHeight="1" x14ac:dyDescent="0.25">
      <c r="A9" s="195">
        <v>2010</v>
      </c>
      <c r="B9" s="115">
        <v>382081</v>
      </c>
      <c r="C9" s="115">
        <v>59024</v>
      </c>
      <c r="D9" s="116">
        <f>+C9/B9*100</f>
        <v>15.448033270432186</v>
      </c>
      <c r="E9" s="116"/>
      <c r="F9" s="117">
        <v>3092.8910954272887</v>
      </c>
      <c r="G9" s="118"/>
      <c r="H9" s="119">
        <f>SUM(I9:J9)</f>
        <v>19709.249860999997</v>
      </c>
      <c r="I9" s="119">
        <v>6149.8564889999998</v>
      </c>
      <c r="J9" s="119">
        <v>13559.393371999999</v>
      </c>
      <c r="K9" s="115">
        <v>68116</v>
      </c>
      <c r="L9" s="115"/>
      <c r="M9" s="163"/>
      <c r="N9" s="163"/>
      <c r="O9" s="163"/>
      <c r="P9" s="163"/>
      <c r="Q9" s="163"/>
      <c r="R9" s="163"/>
      <c r="S9" s="163"/>
      <c r="T9" s="123"/>
      <c r="U9" s="161"/>
      <c r="V9" s="70">
        <v>109.08262907603361</v>
      </c>
      <c r="W9" s="71">
        <v>2.8085</v>
      </c>
      <c r="X9" s="72">
        <f t="shared" si="0"/>
        <v>8686.3846415075404</v>
      </c>
      <c r="Y9" s="73">
        <f t="shared" si="1"/>
        <v>7963.1236568866425</v>
      </c>
      <c r="Z9" s="75"/>
      <c r="AA9" s="74"/>
    </row>
    <row r="10" spans="1:27" ht="21.75" customHeight="1" x14ac:dyDescent="0.25">
      <c r="A10" s="195">
        <v>2011</v>
      </c>
      <c r="B10" s="115">
        <v>406256</v>
      </c>
      <c r="C10" s="115">
        <v>63943</v>
      </c>
      <c r="D10" s="116">
        <f>+C10/B10*100</f>
        <v>15.739582923082981</v>
      </c>
      <c r="E10" s="116"/>
      <c r="F10" s="117">
        <v>3105.5442018082549</v>
      </c>
      <c r="G10" s="118"/>
      <c r="H10" s="119">
        <f>SUM(I10:J10)</f>
        <v>21669.306507000001</v>
      </c>
      <c r="I10" s="119">
        <v>6701.360901</v>
      </c>
      <c r="J10" s="119">
        <v>14967.945606000001</v>
      </c>
      <c r="K10" s="115">
        <v>78963</v>
      </c>
      <c r="L10" s="115"/>
      <c r="M10" s="164"/>
      <c r="N10" s="164"/>
      <c r="O10" s="163"/>
      <c r="P10" s="163"/>
      <c r="Q10" s="163"/>
      <c r="R10" s="163"/>
      <c r="S10" s="163"/>
      <c r="T10" s="123"/>
      <c r="U10" s="161"/>
      <c r="V10" s="70">
        <v>116.44111102359102</v>
      </c>
      <c r="W10" s="71">
        <v>2.6959999999999997</v>
      </c>
      <c r="X10" s="72">
        <f t="shared" si="0"/>
        <v>8372.5471680750543</v>
      </c>
      <c r="Y10" s="73">
        <f t="shared" si="1"/>
        <v>7190.3703893539559</v>
      </c>
      <c r="Z10" s="75"/>
      <c r="AA10" s="74"/>
    </row>
    <row r="11" spans="1:27" ht="21.75" customHeight="1" x14ac:dyDescent="0.25">
      <c r="A11" s="195">
        <v>2012</v>
      </c>
      <c r="B11" s="115">
        <v>431199</v>
      </c>
      <c r="C11" s="115">
        <v>64758</v>
      </c>
      <c r="D11" s="116">
        <f>+C11/B11*100</f>
        <v>15.018123882476536</v>
      </c>
      <c r="E11" s="116"/>
      <c r="F11" s="117">
        <v>3124.2642305167724</v>
      </c>
      <c r="G11" s="118"/>
      <c r="H11" s="119">
        <f>SUM(I11:J11)</f>
        <v>21813.333813999998</v>
      </c>
      <c r="I11" s="119">
        <v>6602.0434239999995</v>
      </c>
      <c r="J11" s="119">
        <v>15211.29039</v>
      </c>
      <c r="K11" s="115">
        <v>86848</v>
      </c>
      <c r="L11" s="115"/>
      <c r="M11" s="163"/>
      <c r="N11" s="163"/>
      <c r="O11" s="163"/>
      <c r="P11" s="163"/>
      <c r="Q11" s="163"/>
      <c r="R11" s="163"/>
      <c r="S11" s="163"/>
      <c r="T11" s="123"/>
      <c r="U11" s="161"/>
      <c r="V11" s="70">
        <v>117.84141428899417</v>
      </c>
      <c r="W11" s="71">
        <v>2.5499999999999998</v>
      </c>
      <c r="X11" s="72">
        <f t="shared" si="0"/>
        <v>7966.873787817769</v>
      </c>
      <c r="Y11" s="73">
        <f t="shared" si="1"/>
        <v>6760.6739412341194</v>
      </c>
      <c r="Z11" s="75"/>
      <c r="AA11" s="74"/>
    </row>
    <row r="12" spans="1:27" ht="21.75" customHeight="1" x14ac:dyDescent="0.25">
      <c r="A12" s="195">
        <v>2013</v>
      </c>
      <c r="B12" s="115">
        <v>456435</v>
      </c>
      <c r="C12" s="115">
        <v>68155</v>
      </c>
      <c r="D12" s="116">
        <f>+C12/B12*100</f>
        <v>14.932027561427146</v>
      </c>
      <c r="E12" s="116"/>
      <c r="F12" s="117">
        <v>3177</v>
      </c>
      <c r="G12" s="118"/>
      <c r="H12" s="119">
        <f>SUM(I12:J12)</f>
        <v>26274.730789000001</v>
      </c>
      <c r="I12" s="119">
        <v>9411.8523420000001</v>
      </c>
      <c r="J12" s="119">
        <v>16862.878446999999</v>
      </c>
      <c r="K12" s="115">
        <v>73300</v>
      </c>
      <c r="L12" s="115"/>
      <c r="M12" s="165"/>
      <c r="N12" s="163"/>
      <c r="O12" s="163"/>
      <c r="P12" s="163"/>
      <c r="Q12" s="163"/>
      <c r="R12" s="163"/>
      <c r="S12" s="163"/>
      <c r="T12" s="123"/>
      <c r="U12" s="161"/>
      <c r="V12" s="70">
        <v>119.11225037519033</v>
      </c>
      <c r="W12" s="71">
        <v>2.7949999999999999</v>
      </c>
      <c r="X12" s="72">
        <f t="shared" si="0"/>
        <v>8879.7150000000001</v>
      </c>
      <c r="Y12" s="73">
        <f t="shared" si="1"/>
        <v>7454.9133040723236</v>
      </c>
      <c r="Z12" s="75"/>
      <c r="AA12" s="74"/>
    </row>
    <row r="13" spans="1:27" ht="21.75" customHeight="1" x14ac:dyDescent="0.25">
      <c r="A13" s="195">
        <v>2014</v>
      </c>
      <c r="B13" s="115">
        <v>467308</v>
      </c>
      <c r="C13" s="115">
        <v>67405</v>
      </c>
      <c r="D13" s="116">
        <f>+C13/B13*100</f>
        <v>14.424105728983882</v>
      </c>
      <c r="E13" s="116"/>
      <c r="F13" s="117">
        <v>3225</v>
      </c>
      <c r="G13" s="118"/>
      <c r="H13" s="119">
        <f t="shared" ref="H13:H19" si="2">SUM(I13:J13)</f>
        <v>30775.278961999997</v>
      </c>
      <c r="I13" s="119">
        <v>13713.477471999999</v>
      </c>
      <c r="J13" s="119">
        <v>17061.801489999998</v>
      </c>
      <c r="K13" s="115">
        <v>64174</v>
      </c>
      <c r="L13" s="115"/>
      <c r="M13" s="163"/>
      <c r="N13" s="163"/>
      <c r="O13" s="163"/>
      <c r="P13" s="163"/>
      <c r="Q13" s="163"/>
      <c r="R13" s="163"/>
      <c r="S13" s="163"/>
      <c r="T13" s="123"/>
      <c r="U13" s="161"/>
      <c r="V13" s="70">
        <v>122.16829310049648</v>
      </c>
      <c r="W13" s="71">
        <v>2.9849999999999999</v>
      </c>
      <c r="X13" s="72">
        <f t="shared" si="0"/>
        <v>9626.625</v>
      </c>
      <c r="Y13" s="73">
        <f t="shared" si="1"/>
        <v>7879.8064175956615</v>
      </c>
      <c r="Z13" s="75"/>
      <c r="AA13" s="74"/>
    </row>
    <row r="14" spans="1:27" ht="21.75" customHeight="1" x14ac:dyDescent="0.25">
      <c r="A14" s="195">
        <v>2015</v>
      </c>
      <c r="B14" s="115">
        <v>482506</v>
      </c>
      <c r="C14" s="115">
        <v>66824</v>
      </c>
      <c r="D14" s="116">
        <f t="shared" ref="D14:D18" si="3">+C14/B14*100</f>
        <v>13.849361458717613</v>
      </c>
      <c r="E14" s="116"/>
      <c r="F14" s="120">
        <v>3226</v>
      </c>
      <c r="G14" s="121"/>
      <c r="H14" s="119">
        <f t="shared" si="2"/>
        <v>34387.857609999999</v>
      </c>
      <c r="I14" s="119">
        <v>20622.530218</v>
      </c>
      <c r="J14" s="119">
        <v>13765.327392000001</v>
      </c>
      <c r="K14" s="115">
        <v>88466</v>
      </c>
      <c r="L14" s="115"/>
      <c r="M14" s="165"/>
      <c r="N14" s="163"/>
      <c r="O14" s="163"/>
      <c r="P14" s="163"/>
      <c r="Q14" s="163"/>
      <c r="R14" s="163"/>
      <c r="S14" s="163"/>
      <c r="T14" s="123"/>
      <c r="U14" s="161"/>
      <c r="V14" s="70">
        <v>125.35457942724256</v>
      </c>
      <c r="W14" s="71">
        <v>3.4104999999999999</v>
      </c>
      <c r="X14" s="72">
        <f t="shared" si="0"/>
        <v>11002.272999999999</v>
      </c>
      <c r="Y14" s="73">
        <f>X14/V14*100</f>
        <v>8776.9214736872564</v>
      </c>
      <c r="Z14" s="75"/>
      <c r="AA14" s="74"/>
    </row>
    <row r="15" spans="1:27" ht="21.75" customHeight="1" x14ac:dyDescent="0.25">
      <c r="A15" s="195">
        <v>2016</v>
      </c>
      <c r="B15" s="115">
        <v>501581</v>
      </c>
      <c r="C15" s="115">
        <v>66783</v>
      </c>
      <c r="D15" s="116">
        <f t="shared" si="3"/>
        <v>13.314499552415263</v>
      </c>
      <c r="E15" s="116"/>
      <c r="F15" s="120">
        <v>3226</v>
      </c>
      <c r="G15" s="121"/>
      <c r="H15" s="119">
        <f t="shared" si="2"/>
        <v>35409.461901999995</v>
      </c>
      <c r="I15" s="119">
        <v>20716.091907999999</v>
      </c>
      <c r="J15" s="119">
        <v>14693.369994000001</v>
      </c>
      <c r="K15" s="115">
        <v>87414</v>
      </c>
      <c r="L15" s="115"/>
      <c r="M15" s="163"/>
      <c r="N15" s="163"/>
      <c r="O15" s="163"/>
      <c r="P15" s="163"/>
      <c r="Q15" s="163"/>
      <c r="R15" s="163"/>
      <c r="S15" s="163"/>
      <c r="T15" s="123"/>
      <c r="U15" s="161"/>
      <c r="V15" s="70">
        <v>128.96416415937409</v>
      </c>
      <c r="W15" s="71">
        <v>3.3559999999999999</v>
      </c>
      <c r="X15" s="72">
        <f t="shared" si="0"/>
        <v>10826.456</v>
      </c>
      <c r="Y15" s="73">
        <f>X15/V15*100</f>
        <v>8394.9336395656792</v>
      </c>
      <c r="Z15" s="75"/>
      <c r="AA15" s="74"/>
    </row>
    <row r="16" spans="1:27" ht="21.75" customHeight="1" x14ac:dyDescent="0.25">
      <c r="A16" s="195">
        <v>2017</v>
      </c>
      <c r="B16" s="115">
        <v>514215</v>
      </c>
      <c r="C16" s="115">
        <v>67154</v>
      </c>
      <c r="D16" s="116">
        <f t="shared" si="3"/>
        <v>13.059517905934287</v>
      </c>
      <c r="E16" s="116"/>
      <c r="F16" s="120">
        <v>3226</v>
      </c>
      <c r="G16" s="121"/>
      <c r="H16" s="119">
        <f t="shared" si="2"/>
        <v>35480.313049999997</v>
      </c>
      <c r="I16" s="119">
        <v>19995.394291000001</v>
      </c>
      <c r="J16" s="119">
        <v>15484.918759</v>
      </c>
      <c r="K16" s="115">
        <v>89020</v>
      </c>
      <c r="L16" s="115"/>
      <c r="M16" s="165"/>
      <c r="N16" s="163"/>
      <c r="O16" s="163"/>
      <c r="P16" s="163"/>
      <c r="Q16" s="163"/>
      <c r="R16" s="163"/>
      <c r="S16" s="163"/>
      <c r="T16" s="123"/>
      <c r="U16" s="161"/>
      <c r="V16" s="70">
        <v>134.04503581200785</v>
      </c>
      <c r="W16" s="71">
        <v>3.2415000000000003</v>
      </c>
      <c r="X16" s="72">
        <f t="shared" si="0"/>
        <v>10457.079000000002</v>
      </c>
      <c r="Y16" s="73">
        <f>X16/V16*100</f>
        <v>7801.168418251299</v>
      </c>
      <c r="Z16" s="75"/>
      <c r="AA16" s="74"/>
    </row>
    <row r="17" spans="1:32" ht="21.75" customHeight="1" x14ac:dyDescent="0.25">
      <c r="A17" s="195">
        <v>2018</v>
      </c>
      <c r="B17" s="115">
        <v>534626</v>
      </c>
      <c r="C17" s="115">
        <v>71047</v>
      </c>
      <c r="D17" s="116">
        <f t="shared" si="3"/>
        <v>13.289103036515245</v>
      </c>
      <c r="E17" s="116"/>
      <c r="F17" s="120">
        <v>3322</v>
      </c>
      <c r="G17" s="121"/>
      <c r="H17" s="119">
        <f t="shared" si="2"/>
        <v>39029.731922999999</v>
      </c>
      <c r="I17" s="119">
        <v>21962.589528</v>
      </c>
      <c r="J17" s="119">
        <v>17067.142394999999</v>
      </c>
      <c r="K17" s="115">
        <v>89271</v>
      </c>
      <c r="L17" s="115"/>
      <c r="M17" s="163"/>
      <c r="N17" s="163"/>
      <c r="O17" s="163"/>
      <c r="P17" s="163"/>
      <c r="Q17" s="163"/>
      <c r="R17" s="163"/>
      <c r="S17" s="163"/>
      <c r="T17" s="123"/>
      <c r="U17" s="161"/>
      <c r="V17" s="70"/>
      <c r="W17" s="71"/>
      <c r="X17" s="72"/>
      <c r="Y17" s="73"/>
      <c r="Z17" s="75"/>
      <c r="AA17" s="74"/>
    </row>
    <row r="18" spans="1:32" ht="21.75" customHeight="1" x14ac:dyDescent="0.25">
      <c r="A18" s="195">
        <v>2019</v>
      </c>
      <c r="B18" s="115">
        <v>546605</v>
      </c>
      <c r="C18" s="115">
        <v>70208</v>
      </c>
      <c r="D18" s="116">
        <f t="shared" si="3"/>
        <v>12.844375737506974</v>
      </c>
      <c r="E18" s="116"/>
      <c r="F18" s="120">
        <v>3322</v>
      </c>
      <c r="G18" s="121"/>
      <c r="H18" s="119">
        <f t="shared" si="2"/>
        <v>39930.163493</v>
      </c>
      <c r="I18" s="119">
        <v>21571.328774000001</v>
      </c>
      <c r="J18" s="119">
        <v>18358.834719000002</v>
      </c>
      <c r="K18" s="115">
        <v>90821</v>
      </c>
      <c r="L18" s="115"/>
      <c r="M18" s="166"/>
      <c r="N18" s="163"/>
      <c r="O18" s="163"/>
      <c r="P18" s="163"/>
      <c r="Q18" s="163"/>
      <c r="R18" s="163"/>
      <c r="S18" s="163"/>
      <c r="T18" s="123"/>
      <c r="U18" s="161"/>
      <c r="V18" s="70"/>
      <c r="W18" s="71"/>
      <c r="X18" s="72"/>
      <c r="Y18" s="73"/>
      <c r="Z18" s="75"/>
      <c r="AA18" s="74"/>
    </row>
    <row r="19" spans="1:32" ht="21.75" customHeight="1" x14ac:dyDescent="0.25">
      <c r="A19" s="195">
        <v>2020</v>
      </c>
      <c r="B19" s="115">
        <v>486843</v>
      </c>
      <c r="C19" s="115">
        <v>61450</v>
      </c>
      <c r="D19" s="116">
        <v>12.3</v>
      </c>
      <c r="E19" s="116"/>
      <c r="F19" s="120">
        <v>3442</v>
      </c>
      <c r="G19" s="121"/>
      <c r="H19" s="119">
        <f t="shared" si="2"/>
        <v>44652.697583000001</v>
      </c>
      <c r="I19" s="119">
        <v>26481.730888999999</v>
      </c>
      <c r="J19" s="119">
        <v>18170.966693999999</v>
      </c>
      <c r="K19" s="115">
        <v>91453</v>
      </c>
      <c r="L19" s="115"/>
      <c r="M19" s="163"/>
      <c r="N19" s="163"/>
      <c r="O19" s="163"/>
      <c r="P19" s="163"/>
      <c r="Q19" s="163"/>
      <c r="R19" s="163"/>
      <c r="S19" s="163"/>
      <c r="T19" s="123"/>
      <c r="U19" s="161"/>
      <c r="V19" s="70"/>
      <c r="W19" s="71"/>
      <c r="X19" s="72"/>
      <c r="Y19" s="73"/>
      <c r="Z19" s="75"/>
      <c r="AA19" s="74"/>
    </row>
    <row r="20" spans="1:32" ht="21.75" customHeight="1" x14ac:dyDescent="0.25">
      <c r="A20" s="195">
        <v>2021</v>
      </c>
      <c r="B20" s="115">
        <v>551862</v>
      </c>
      <c r="C20" s="115">
        <v>72802</v>
      </c>
      <c r="D20" s="116">
        <v>12.1</v>
      </c>
      <c r="E20" s="116"/>
      <c r="F20" s="120">
        <v>3442</v>
      </c>
      <c r="G20" s="121"/>
      <c r="H20" s="119">
        <f t="shared" ref="H20" si="4">SUM(I20:J20)</f>
        <v>52724.519290999997</v>
      </c>
      <c r="I20" s="119">
        <v>31490.273978999998</v>
      </c>
      <c r="J20" s="119">
        <v>21234.245311999999</v>
      </c>
      <c r="K20" s="115">
        <v>98478</v>
      </c>
      <c r="L20" s="115"/>
      <c r="M20" s="163"/>
      <c r="N20" s="163"/>
      <c r="O20" s="163"/>
      <c r="P20" s="163"/>
      <c r="Q20" s="163"/>
      <c r="R20" s="163"/>
      <c r="S20" s="163"/>
      <c r="T20" s="123"/>
      <c r="U20" s="161"/>
      <c r="V20" s="70"/>
      <c r="W20" s="71"/>
      <c r="X20" s="72"/>
      <c r="Y20" s="73"/>
      <c r="Z20" s="75"/>
      <c r="AA20" s="74"/>
    </row>
    <row r="21" spans="1:32" ht="21.75" customHeight="1" x14ac:dyDescent="0.25">
      <c r="A21" s="195">
        <v>2022</v>
      </c>
      <c r="B21" s="115">
        <v>566903</v>
      </c>
      <c r="C21" s="115">
        <v>73710</v>
      </c>
      <c r="D21" s="116">
        <v>12.4</v>
      </c>
      <c r="E21" s="116"/>
      <c r="F21" s="120">
        <v>3442</v>
      </c>
      <c r="G21" s="121"/>
      <c r="H21" s="119">
        <f t="shared" ref="H21" si="5">SUM(I21:J21)</f>
        <v>51825</v>
      </c>
      <c r="I21" s="119">
        <v>29765</v>
      </c>
      <c r="J21" s="119">
        <v>22060</v>
      </c>
      <c r="K21" s="115">
        <v>106976</v>
      </c>
      <c r="L21" s="115"/>
      <c r="M21" s="163"/>
      <c r="N21" s="163"/>
      <c r="O21" s="163"/>
      <c r="P21" s="163"/>
      <c r="Q21" s="163"/>
      <c r="R21" s="163"/>
      <c r="S21" s="163"/>
      <c r="T21" s="123"/>
      <c r="U21" s="161"/>
      <c r="V21" s="70"/>
      <c r="W21" s="71"/>
      <c r="X21" s="72"/>
      <c r="Y21" s="73"/>
      <c r="Z21" s="75"/>
      <c r="AA21" s="74"/>
    </row>
    <row r="22" spans="1:32" ht="21.75" customHeight="1" x14ac:dyDescent="0.25">
      <c r="A22" s="195">
        <v>2023</v>
      </c>
      <c r="B22" s="115">
        <v>563784</v>
      </c>
      <c r="C22" s="115">
        <v>68810</v>
      </c>
      <c r="D22" s="116">
        <v>12.7</v>
      </c>
      <c r="E22" s="116"/>
      <c r="F22" s="120">
        <v>3442</v>
      </c>
      <c r="G22" s="121"/>
      <c r="H22" s="119">
        <v>48618</v>
      </c>
      <c r="I22" s="119">
        <v>25716</v>
      </c>
      <c r="J22" s="119">
        <v>22902</v>
      </c>
      <c r="K22" s="115">
        <v>97360</v>
      </c>
      <c r="L22" s="115"/>
      <c r="M22" s="115"/>
      <c r="N22" s="115"/>
      <c r="O22" s="115"/>
      <c r="P22" s="115"/>
      <c r="Q22" s="115"/>
      <c r="R22" s="115"/>
      <c r="S22" s="115"/>
      <c r="U22" s="66"/>
      <c r="V22" s="70"/>
      <c r="W22" s="71"/>
      <c r="X22" s="72"/>
      <c r="Y22" s="73"/>
      <c r="Z22" s="75"/>
      <c r="AA22" s="74"/>
    </row>
    <row r="23" spans="1:32" ht="5.0999999999999996" customHeight="1" x14ac:dyDescent="0.25">
      <c r="A23" s="196"/>
      <c r="B23" s="95"/>
      <c r="C23" s="95"/>
      <c r="D23" s="96"/>
      <c r="E23" s="96"/>
      <c r="F23" s="97"/>
      <c r="G23" s="97"/>
      <c r="H23" s="94"/>
      <c r="I23" s="94"/>
      <c r="J23" s="94"/>
      <c r="K23" s="94"/>
      <c r="U23" s="66"/>
      <c r="V23" s="66"/>
      <c r="W23" s="77"/>
    </row>
    <row r="24" spans="1:32" ht="11.1" customHeight="1" x14ac:dyDescent="0.25">
      <c r="A24" s="180" t="s">
        <v>144</v>
      </c>
      <c r="B24"/>
      <c r="C24" s="181"/>
      <c r="D24" s="181"/>
      <c r="E24" s="181"/>
      <c r="F24" s="181"/>
      <c r="G24" s="181"/>
      <c r="H24" s="181"/>
      <c r="I24" s="181"/>
      <c r="J24" s="182"/>
      <c r="K24" s="182"/>
      <c r="L24" s="182"/>
      <c r="M24" s="182"/>
      <c r="N24" s="182"/>
      <c r="O24" s="183"/>
      <c r="P24" s="183"/>
      <c r="Q24" s="182"/>
      <c r="R24" s="182"/>
      <c r="S24" s="113"/>
      <c r="U24" s="59"/>
      <c r="V24" s="66"/>
      <c r="W24" s="66"/>
      <c r="X24" s="77"/>
      <c r="AB24" s="61"/>
    </row>
    <row r="25" spans="1:32" ht="10.5" customHeight="1" x14ac:dyDescent="0.25">
      <c r="A25" s="219" t="s">
        <v>133</v>
      </c>
      <c r="B25" s="219"/>
      <c r="C25" s="219"/>
      <c r="D25" s="219"/>
      <c r="E25" s="219"/>
      <c r="F25" s="219"/>
      <c r="G25" s="219"/>
      <c r="H25" s="219"/>
      <c r="I25" s="219"/>
      <c r="J25" s="219"/>
      <c r="K25" s="219"/>
      <c r="L25" s="184"/>
      <c r="M25" s="184"/>
      <c r="N25" s="184"/>
      <c r="O25" s="184"/>
      <c r="P25" s="184"/>
      <c r="Q25" s="184"/>
      <c r="R25" s="184"/>
      <c r="S25" s="148"/>
      <c r="U25" s="59"/>
      <c r="V25" s="66"/>
      <c r="W25" s="66"/>
      <c r="X25" s="77"/>
      <c r="AB25" s="61"/>
    </row>
    <row r="26" spans="1:32" ht="9.75" customHeight="1" x14ac:dyDescent="0.25">
      <c r="A26" s="211" t="s">
        <v>154</v>
      </c>
      <c r="B26" s="211"/>
      <c r="C26" s="211"/>
      <c r="D26" s="211"/>
      <c r="E26" s="211"/>
      <c r="F26" s="211"/>
      <c r="G26" s="211"/>
      <c r="H26" s="211"/>
      <c r="I26" s="211"/>
      <c r="J26" s="211"/>
      <c r="K26" s="211"/>
      <c r="L26" s="184"/>
      <c r="M26" s="184"/>
      <c r="N26" s="184"/>
      <c r="O26" s="184"/>
      <c r="P26" s="184"/>
      <c r="Q26" s="184"/>
      <c r="R26" s="184"/>
      <c r="S26" s="146"/>
      <c r="U26" s="220"/>
      <c r="V26" s="220"/>
      <c r="W26" s="220"/>
      <c r="X26" s="220"/>
      <c r="Y26" s="220"/>
      <c r="Z26" s="220"/>
      <c r="AA26" s="220"/>
      <c r="AB26" s="220"/>
      <c r="AC26" s="220"/>
      <c r="AD26" s="220"/>
      <c r="AE26" s="220"/>
      <c r="AF26" s="220"/>
    </row>
    <row r="27" spans="1:32" ht="9.75" customHeight="1" x14ac:dyDescent="0.25">
      <c r="A27" s="219" t="s">
        <v>156</v>
      </c>
      <c r="B27" s="219"/>
      <c r="C27" s="219"/>
      <c r="D27" s="219"/>
      <c r="E27" s="219"/>
      <c r="F27" s="219"/>
      <c r="G27" s="219"/>
      <c r="H27" s="219"/>
      <c r="I27" s="219"/>
      <c r="J27" s="219"/>
      <c r="K27" s="219"/>
      <c r="L27" s="184"/>
      <c r="M27" s="184"/>
      <c r="N27" s="184"/>
      <c r="O27" s="184"/>
      <c r="P27" s="184"/>
      <c r="Q27" s="184"/>
      <c r="R27" s="184"/>
      <c r="S27" s="146"/>
      <c r="U27" s="204"/>
      <c r="V27" s="204"/>
      <c r="W27" s="204"/>
      <c r="X27" s="204"/>
      <c r="Y27" s="204"/>
      <c r="Z27" s="204"/>
      <c r="AA27" s="204"/>
      <c r="AB27" s="204"/>
      <c r="AC27" s="204"/>
      <c r="AD27" s="204"/>
      <c r="AE27" s="204"/>
      <c r="AF27" s="204"/>
    </row>
    <row r="28" spans="1:32" ht="11.25" customHeight="1" x14ac:dyDescent="0.25">
      <c r="A28" s="213" t="s">
        <v>155</v>
      </c>
      <c r="B28" s="213"/>
      <c r="C28" s="213"/>
      <c r="D28" s="213"/>
      <c r="E28" s="213"/>
      <c r="F28" s="213"/>
      <c r="G28" s="213"/>
      <c r="H28" s="213"/>
      <c r="I28" s="213"/>
      <c r="J28" s="213"/>
      <c r="K28" s="213"/>
      <c r="L28" s="184"/>
      <c r="M28" s="184"/>
      <c r="N28" s="184"/>
      <c r="O28" s="184"/>
      <c r="P28" s="184"/>
      <c r="Q28" s="184"/>
      <c r="R28" s="184"/>
      <c r="S28" s="147"/>
      <c r="U28" s="124"/>
      <c r="V28" s="220"/>
      <c r="W28" s="220"/>
      <c r="X28" s="220"/>
      <c r="Y28" s="220"/>
      <c r="Z28" s="220"/>
      <c r="AA28" s="220"/>
      <c r="AB28" s="220"/>
      <c r="AC28" s="220"/>
      <c r="AD28" s="220"/>
      <c r="AE28" s="220"/>
      <c r="AF28" s="220"/>
    </row>
    <row r="29" spans="1:32" ht="9.75" customHeight="1" x14ac:dyDescent="0.25">
      <c r="A29" s="211" t="s">
        <v>157</v>
      </c>
      <c r="B29" s="211"/>
      <c r="C29" s="211"/>
      <c r="D29" s="211"/>
      <c r="E29" s="211"/>
      <c r="F29" s="211"/>
      <c r="G29" s="211"/>
      <c r="H29" s="211"/>
      <c r="I29" s="211"/>
      <c r="J29" s="211"/>
      <c r="K29" s="211"/>
      <c r="L29" s="184"/>
      <c r="M29" s="184"/>
      <c r="N29" s="184"/>
      <c r="O29" s="184"/>
      <c r="P29" s="184"/>
      <c r="Q29" s="184"/>
      <c r="R29" s="184"/>
      <c r="S29" s="112"/>
      <c r="U29" s="124"/>
      <c r="V29" s="220"/>
      <c r="W29" s="220"/>
      <c r="X29" s="220"/>
      <c r="Y29" s="220"/>
      <c r="Z29" s="220"/>
      <c r="AA29" s="220"/>
      <c r="AB29" s="220"/>
      <c r="AC29" s="220"/>
      <c r="AD29" s="220"/>
      <c r="AE29" s="220"/>
      <c r="AF29" s="220"/>
    </row>
    <row r="30" spans="1:32" ht="9.75" customHeight="1" x14ac:dyDescent="0.25">
      <c r="A30" s="219" t="s">
        <v>158</v>
      </c>
      <c r="B30" s="219"/>
      <c r="C30" s="219"/>
      <c r="D30" s="219"/>
      <c r="E30" s="219"/>
      <c r="F30" s="219"/>
      <c r="G30" s="219"/>
      <c r="H30" s="219"/>
      <c r="I30" s="219"/>
      <c r="J30" s="219"/>
      <c r="K30" s="219"/>
      <c r="L30" s="184"/>
      <c r="M30" s="184"/>
      <c r="N30" s="184"/>
      <c r="O30" s="184"/>
      <c r="P30" s="184"/>
      <c r="Q30" s="184"/>
      <c r="R30" s="184"/>
      <c r="S30" s="112"/>
      <c r="U30" s="124"/>
      <c r="V30" s="204"/>
      <c r="W30" s="204"/>
      <c r="X30" s="204"/>
      <c r="Y30" s="204"/>
      <c r="Z30" s="204"/>
      <c r="AA30" s="204"/>
      <c r="AB30" s="204"/>
      <c r="AC30" s="204"/>
      <c r="AD30" s="204"/>
      <c r="AE30" s="204"/>
      <c r="AF30" s="204"/>
    </row>
    <row r="31" spans="1:32" ht="11.25" customHeight="1" x14ac:dyDescent="0.25">
      <c r="A31" s="210" t="s">
        <v>159</v>
      </c>
      <c r="B31" s="210"/>
      <c r="C31" s="210"/>
      <c r="D31" s="210"/>
      <c r="E31" s="210"/>
      <c r="F31" s="210"/>
      <c r="G31" s="210"/>
      <c r="H31" s="210"/>
      <c r="I31" s="210"/>
      <c r="J31" s="210"/>
      <c r="K31" s="210"/>
      <c r="L31" s="185"/>
      <c r="M31" s="185"/>
      <c r="N31" s="185"/>
      <c r="O31" s="185"/>
      <c r="P31" s="185"/>
      <c r="Q31" s="185"/>
      <c r="R31" s="185"/>
      <c r="T31" s="81"/>
      <c r="U31" s="124"/>
      <c r="V31" s="220"/>
      <c r="W31" s="220"/>
      <c r="X31" s="220"/>
      <c r="Y31" s="220"/>
      <c r="Z31" s="220"/>
      <c r="AA31" s="220"/>
      <c r="AB31" s="220"/>
      <c r="AC31" s="220"/>
      <c r="AD31" s="220"/>
      <c r="AE31" s="220"/>
      <c r="AF31" s="220"/>
    </row>
    <row r="32" spans="1:32" ht="9.75" customHeight="1" x14ac:dyDescent="0.25">
      <c r="A32" s="209" t="s">
        <v>160</v>
      </c>
      <c r="B32" s="209"/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Q32" s="185"/>
      <c r="R32" s="185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</row>
    <row r="33" spans="1:27" x14ac:dyDescent="0.25">
      <c r="A33" s="80"/>
      <c r="B33" s="80"/>
      <c r="C33" s="80"/>
      <c r="D33" s="80"/>
      <c r="E33" s="80"/>
      <c r="F33" s="60"/>
      <c r="G33" s="60"/>
      <c r="V33" s="79"/>
      <c r="W33" s="74"/>
    </row>
    <row r="34" spans="1:27" x14ac:dyDescent="0.25">
      <c r="A34" s="80"/>
      <c r="B34" s="80"/>
      <c r="C34" s="80"/>
      <c r="D34" s="80"/>
      <c r="E34" s="80"/>
      <c r="F34" s="60"/>
      <c r="G34" s="60"/>
      <c r="V34" s="79"/>
      <c r="W34" s="74"/>
      <c r="X34" s="74"/>
    </row>
    <row r="35" spans="1:27" x14ac:dyDescent="0.25">
      <c r="A35" s="80"/>
      <c r="B35" s="80"/>
      <c r="C35" s="80"/>
      <c r="D35" s="80"/>
      <c r="E35" s="80"/>
      <c r="F35" s="60"/>
      <c r="G35" s="60"/>
      <c r="V35" s="79"/>
      <c r="W35" s="74" t="s">
        <v>75</v>
      </c>
      <c r="X35" s="74"/>
    </row>
    <row r="36" spans="1:27" s="82" customFormat="1" x14ac:dyDescent="0.25">
      <c r="A36" s="80"/>
      <c r="B36" s="80"/>
      <c r="C36" s="80"/>
      <c r="D36" s="80"/>
      <c r="E36" s="80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61"/>
      <c r="V36" s="79"/>
      <c r="W36" s="74"/>
      <c r="X36" s="74"/>
      <c r="Y36" s="61"/>
      <c r="Z36" s="61"/>
      <c r="AA36" s="61"/>
    </row>
    <row r="37" spans="1:27" s="82" customFormat="1" x14ac:dyDescent="0.25">
      <c r="A37" s="80"/>
      <c r="B37" s="80"/>
      <c r="C37" s="80"/>
      <c r="D37" s="80"/>
      <c r="E37" s="80"/>
      <c r="F37" s="60"/>
      <c r="G37" s="60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61"/>
      <c r="V37" s="79"/>
      <c r="W37" s="74"/>
      <c r="X37" s="74"/>
      <c r="Y37" s="61"/>
      <c r="Z37" s="61"/>
      <c r="AA37" s="61"/>
    </row>
    <row r="38" spans="1:27" s="82" customFormat="1" x14ac:dyDescent="0.25">
      <c r="A38" s="80"/>
      <c r="B38" s="80"/>
      <c r="C38" s="80"/>
      <c r="D38" s="80"/>
      <c r="E38" s="80"/>
      <c r="F38" s="83"/>
      <c r="G38" s="83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61"/>
      <c r="V38" s="79"/>
      <c r="W38" s="74"/>
      <c r="X38" s="74"/>
      <c r="Y38" s="61"/>
      <c r="Z38" s="61"/>
      <c r="AA38" s="61"/>
    </row>
    <row r="39" spans="1:27" x14ac:dyDescent="0.25">
      <c r="A39" s="80"/>
      <c r="B39" s="80"/>
      <c r="C39" s="80"/>
      <c r="D39" s="80"/>
      <c r="E39" s="80"/>
      <c r="F39" s="83"/>
      <c r="G39" s="83"/>
      <c r="V39" s="79"/>
      <c r="W39" s="74"/>
      <c r="X39" s="74"/>
    </row>
    <row r="40" spans="1:27" x14ac:dyDescent="0.25">
      <c r="A40" s="80"/>
      <c r="B40" s="80"/>
      <c r="C40" s="80"/>
      <c r="D40" s="80"/>
      <c r="E40" s="80"/>
      <c r="F40" s="83"/>
      <c r="G40" s="83"/>
      <c r="W40" s="74"/>
      <c r="X40" s="74"/>
    </row>
    <row r="41" spans="1:27" x14ac:dyDescent="0.25">
      <c r="A41" s="80"/>
      <c r="B41" s="80"/>
      <c r="C41" s="80"/>
      <c r="D41" s="80"/>
      <c r="E41" s="80"/>
      <c r="F41" s="69"/>
      <c r="G41" s="69"/>
      <c r="W41" s="74"/>
      <c r="X41" s="74"/>
    </row>
    <row r="42" spans="1:27" x14ac:dyDescent="0.25">
      <c r="A42" s="80"/>
      <c r="B42" s="80"/>
      <c r="C42" s="80"/>
      <c r="D42" s="80"/>
      <c r="E42" s="80"/>
      <c r="F42" s="69"/>
      <c r="G42" s="69"/>
      <c r="W42" s="74"/>
      <c r="X42" s="74"/>
    </row>
    <row r="43" spans="1:27" x14ac:dyDescent="0.25">
      <c r="A43" s="80"/>
      <c r="B43" s="80"/>
      <c r="C43" s="80"/>
      <c r="D43" s="80"/>
      <c r="E43" s="80"/>
      <c r="F43" s="69"/>
      <c r="G43" s="69"/>
      <c r="W43" s="74"/>
      <c r="X43" s="74"/>
    </row>
    <row r="44" spans="1:27" x14ac:dyDescent="0.25">
      <c r="A44" s="80"/>
      <c r="B44" s="80"/>
      <c r="C44" s="80"/>
      <c r="D44" s="80"/>
      <c r="E44" s="80"/>
      <c r="F44" s="69"/>
      <c r="G44" s="69"/>
      <c r="W44" s="74"/>
      <c r="X44" s="74"/>
    </row>
    <row r="45" spans="1:27" x14ac:dyDescent="0.25">
      <c r="A45" s="80"/>
      <c r="B45" s="80"/>
      <c r="C45" s="80"/>
      <c r="D45" s="80"/>
      <c r="E45" s="80"/>
      <c r="F45" s="69"/>
      <c r="G45" s="69"/>
    </row>
    <row r="46" spans="1:27" x14ac:dyDescent="0.25">
      <c r="A46" s="80"/>
      <c r="B46" s="80"/>
      <c r="C46" s="80"/>
      <c r="D46" s="80"/>
      <c r="E46" s="80"/>
      <c r="F46" s="69"/>
      <c r="G46" s="69"/>
    </row>
    <row r="47" spans="1:27" x14ac:dyDescent="0.25">
      <c r="A47" s="80"/>
      <c r="B47" s="80"/>
      <c r="C47" s="80"/>
      <c r="D47" s="80"/>
      <c r="E47" s="80"/>
      <c r="F47" s="69"/>
      <c r="G47" s="69"/>
    </row>
    <row r="48" spans="1:27" x14ac:dyDescent="0.25">
      <c r="A48" s="80"/>
      <c r="B48" s="80"/>
      <c r="C48" s="80"/>
      <c r="D48" s="80"/>
      <c r="E48" s="80"/>
      <c r="F48" s="69"/>
      <c r="G48" s="69"/>
    </row>
    <row r="49" spans="1:7" x14ac:dyDescent="0.25">
      <c r="A49" s="80"/>
      <c r="B49" s="80"/>
      <c r="C49" s="80"/>
      <c r="D49" s="80"/>
      <c r="E49" s="80"/>
      <c r="F49" s="76"/>
      <c r="G49" s="76"/>
    </row>
    <row r="50" spans="1:7" x14ac:dyDescent="0.25">
      <c r="A50" s="80"/>
      <c r="B50" s="80"/>
      <c r="C50" s="80"/>
      <c r="D50" s="80"/>
      <c r="E50" s="80"/>
      <c r="F50" s="80"/>
      <c r="G50" s="80"/>
    </row>
    <row r="51" spans="1:7" x14ac:dyDescent="0.25">
      <c r="A51" s="80"/>
      <c r="B51" s="80"/>
      <c r="C51" s="80"/>
      <c r="D51" s="80"/>
      <c r="E51" s="80"/>
      <c r="F51" s="78"/>
      <c r="G51" s="78"/>
    </row>
    <row r="52" spans="1:7" x14ac:dyDescent="0.25">
      <c r="A52" s="80"/>
      <c r="B52" s="80"/>
      <c r="C52" s="80"/>
      <c r="D52" s="80"/>
      <c r="E52" s="80"/>
    </row>
    <row r="53" spans="1:7" x14ac:dyDescent="0.25">
      <c r="A53" s="80"/>
      <c r="B53" s="80"/>
      <c r="C53" s="80"/>
      <c r="D53" s="80"/>
      <c r="E53" s="80"/>
    </row>
    <row r="54" spans="1:7" x14ac:dyDescent="0.25">
      <c r="A54" s="80"/>
      <c r="B54" s="80"/>
      <c r="C54" s="80"/>
      <c r="D54" s="80"/>
      <c r="E54" s="80"/>
    </row>
  </sheetData>
  <mergeCells count="18">
    <mergeCell ref="U26:AF26"/>
    <mergeCell ref="V28:AF28"/>
    <mergeCell ref="V29:AF29"/>
    <mergeCell ref="V31:AF31"/>
    <mergeCell ref="U32:AF32"/>
    <mergeCell ref="A32:B32"/>
    <mergeCell ref="A31:K31"/>
    <mergeCell ref="A29:K29"/>
    <mergeCell ref="A1:K1"/>
    <mergeCell ref="A26:K26"/>
    <mergeCell ref="A28:K28"/>
    <mergeCell ref="A3:A4"/>
    <mergeCell ref="B3:C3"/>
    <mergeCell ref="H3:J3"/>
    <mergeCell ref="K3:K4"/>
    <mergeCell ref="A25:K25"/>
    <mergeCell ref="A27:K27"/>
    <mergeCell ref="A30:K30"/>
  </mergeCells>
  <pageMargins left="0.78740157480314965" right="0.78740157480314965" top="0.98425196850393704" bottom="0.98425196850393704" header="0.31496062992125984" footer="0"/>
  <pageSetup paperSize="9" orientation="portrait" r:id="rId1"/>
  <ignoredErrors>
    <ignoredError sqref="H9:H21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R51"/>
  <sheetViews>
    <sheetView showGridLines="0" defaultGridColor="0" colorId="49" zoomScaleNormal="100" zoomScaleSheetLayoutView="130" workbookViewId="0">
      <selection sqref="A1:O1"/>
    </sheetView>
  </sheetViews>
  <sheetFormatPr baseColWidth="10" defaultColWidth="8.59765625" defaultRowHeight="12.75" x14ac:dyDescent="0.25"/>
  <cols>
    <col min="1" max="1" width="51.3984375" style="4" customWidth="1"/>
    <col min="2" max="6" width="12" style="4" hidden="1" customWidth="1"/>
    <col min="7" max="13" width="9.3984375" style="1" customWidth="1"/>
    <col min="14" max="16384" width="8.59765625" style="1"/>
  </cols>
  <sheetData>
    <row r="1" spans="1:18" ht="14.1" customHeight="1" x14ac:dyDescent="0.25">
      <c r="A1" s="223" t="s">
        <v>151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</row>
    <row r="2" spans="1:18" ht="14.1" customHeight="1" x14ac:dyDescent="0.25">
      <c r="A2" s="224" t="s">
        <v>140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</row>
    <row r="3" spans="1:18" ht="12" customHeight="1" x14ac:dyDescent="0.25">
      <c r="A3" s="99" t="s">
        <v>104</v>
      </c>
      <c r="L3" s="28"/>
    </row>
    <row r="4" spans="1:18" ht="5.0999999999999996" customHeight="1" x14ac:dyDescent="0.25">
      <c r="A4" s="3" t="s">
        <v>2</v>
      </c>
      <c r="B4" s="5"/>
      <c r="C4" s="5"/>
      <c r="D4" s="5"/>
      <c r="E4" s="5"/>
      <c r="F4" s="5"/>
    </row>
    <row r="5" spans="1:18" ht="21.95" customHeight="1" x14ac:dyDescent="0.25">
      <c r="A5" s="154" t="s">
        <v>8</v>
      </c>
      <c r="B5" s="53">
        <v>2010</v>
      </c>
      <c r="C5" s="53">
        <v>2011</v>
      </c>
      <c r="D5" s="53">
        <v>2012</v>
      </c>
      <c r="E5" s="53">
        <v>2013</v>
      </c>
      <c r="F5" s="53">
        <v>2014</v>
      </c>
      <c r="G5" s="53">
        <v>2015</v>
      </c>
      <c r="H5" s="53">
        <v>2016</v>
      </c>
      <c r="I5" s="53">
        <v>2017</v>
      </c>
      <c r="J5" s="53">
        <v>2018</v>
      </c>
      <c r="K5" s="53">
        <v>2019</v>
      </c>
      <c r="L5" s="53" t="s">
        <v>105</v>
      </c>
      <c r="M5" s="53" t="s">
        <v>136</v>
      </c>
      <c r="N5" s="53" t="s">
        <v>106</v>
      </c>
      <c r="O5" s="53" t="s">
        <v>137</v>
      </c>
    </row>
    <row r="6" spans="1:18" ht="5.0999999999999996" customHeight="1" x14ac:dyDescent="0.25">
      <c r="A6" s="6"/>
      <c r="B6" s="7"/>
      <c r="C6" s="7"/>
      <c r="D6" s="7"/>
      <c r="E6" s="7"/>
      <c r="F6" s="7"/>
      <c r="G6" s="8"/>
    </row>
    <row r="7" spans="1:18" ht="18.95" customHeight="1" x14ac:dyDescent="0.25">
      <c r="A7" s="9" t="s">
        <v>3</v>
      </c>
      <c r="B7" s="10">
        <v>64837</v>
      </c>
      <c r="C7" s="10">
        <v>71390</v>
      </c>
      <c r="D7" s="10">
        <v>77055</v>
      </c>
      <c r="E7" s="10">
        <v>80617</v>
      </c>
      <c r="F7" s="10">
        <v>79576</v>
      </c>
      <c r="G7" s="10">
        <f t="shared" ref="G7:J7" si="0">SUM(G8:G38)</f>
        <v>83337</v>
      </c>
      <c r="H7" s="10">
        <f t="shared" si="0"/>
        <v>86425</v>
      </c>
      <c r="I7" s="10">
        <f t="shared" si="0"/>
        <v>89238</v>
      </c>
      <c r="J7" s="130">
        <f t="shared" si="0"/>
        <v>96343</v>
      </c>
      <c r="K7" s="153">
        <f>SUM(K8:K38)</f>
        <v>97910</v>
      </c>
      <c r="L7" s="153">
        <f t="shared" ref="L7:O7" si="1">SUM(L8:L38)</f>
        <v>86248</v>
      </c>
      <c r="M7" s="153">
        <f t="shared" si="1"/>
        <v>105983</v>
      </c>
      <c r="N7" s="153">
        <f t="shared" si="1"/>
        <v>117684</v>
      </c>
      <c r="O7" s="153">
        <f t="shared" si="1"/>
        <v>127078</v>
      </c>
      <c r="P7" s="10"/>
      <c r="Q7" s="150"/>
      <c r="R7" s="150"/>
    </row>
    <row r="8" spans="1:18" ht="18.95" customHeight="1" x14ac:dyDescent="0.25">
      <c r="A8" s="6" t="s">
        <v>9</v>
      </c>
      <c r="B8" s="11">
        <v>2047</v>
      </c>
      <c r="C8" s="11">
        <v>2117</v>
      </c>
      <c r="D8" s="11">
        <v>2421</v>
      </c>
      <c r="E8" s="11">
        <v>2760</v>
      </c>
      <c r="F8" s="11">
        <v>3071</v>
      </c>
      <c r="G8" s="11">
        <v>3295</v>
      </c>
      <c r="H8" s="54">
        <v>3465</v>
      </c>
      <c r="I8" s="54">
        <v>3539</v>
      </c>
      <c r="J8" s="54">
        <v>3477</v>
      </c>
      <c r="K8" s="54">
        <v>3345</v>
      </c>
      <c r="L8" s="54">
        <v>2696</v>
      </c>
      <c r="M8" s="131">
        <v>2298</v>
      </c>
      <c r="N8" s="131">
        <v>4738</v>
      </c>
      <c r="O8" s="131">
        <v>4986</v>
      </c>
    </row>
    <row r="9" spans="1:18" ht="18.95" customHeight="1" x14ac:dyDescent="0.25">
      <c r="A9" s="6" t="s">
        <v>10</v>
      </c>
      <c r="B9" s="11">
        <v>921</v>
      </c>
      <c r="C9" s="11">
        <v>1576</v>
      </c>
      <c r="D9" s="11">
        <v>1531</v>
      </c>
      <c r="E9" s="11">
        <v>1574</v>
      </c>
      <c r="F9" s="11">
        <v>1722</v>
      </c>
      <c r="G9" s="11">
        <v>1611</v>
      </c>
      <c r="H9" s="54">
        <v>1486</v>
      </c>
      <c r="I9" s="54">
        <v>1308</v>
      </c>
      <c r="J9" s="54">
        <v>1350</v>
      </c>
      <c r="K9" s="54">
        <v>1927</v>
      </c>
      <c r="L9" s="54">
        <v>1983</v>
      </c>
      <c r="M9" s="131">
        <v>1885</v>
      </c>
      <c r="N9" s="131">
        <v>1842</v>
      </c>
      <c r="O9" s="131">
        <v>2217</v>
      </c>
      <c r="P9" s="10"/>
      <c r="Q9" s="10"/>
    </row>
    <row r="10" spans="1:18" ht="18.95" customHeight="1" x14ac:dyDescent="0.25">
      <c r="A10" s="6" t="s">
        <v>11</v>
      </c>
      <c r="B10" s="11">
        <v>1321</v>
      </c>
      <c r="C10" s="11">
        <v>2423</v>
      </c>
      <c r="D10" s="11">
        <v>1382</v>
      </c>
      <c r="E10" s="11">
        <v>2406</v>
      </c>
      <c r="F10" s="11">
        <v>1197</v>
      </c>
      <c r="G10" s="11">
        <v>2265</v>
      </c>
      <c r="H10" s="54">
        <v>1944</v>
      </c>
      <c r="I10" s="54">
        <v>1790</v>
      </c>
      <c r="J10" s="54">
        <v>3651</v>
      </c>
      <c r="K10" s="54">
        <v>2003</v>
      </c>
      <c r="L10" s="54">
        <v>2894</v>
      </c>
      <c r="M10" s="131">
        <v>3786</v>
      </c>
      <c r="N10" s="131">
        <v>3484</v>
      </c>
      <c r="O10" s="131">
        <v>1637</v>
      </c>
      <c r="P10" s="167"/>
    </row>
    <row r="11" spans="1:18" ht="18.95" customHeight="1" x14ac:dyDescent="0.25">
      <c r="A11" s="6" t="s">
        <v>12</v>
      </c>
      <c r="B11" s="11">
        <v>875</v>
      </c>
      <c r="C11" s="11">
        <v>886</v>
      </c>
      <c r="D11" s="11">
        <v>1034</v>
      </c>
      <c r="E11" s="11">
        <v>1120</v>
      </c>
      <c r="F11" s="11">
        <v>1215</v>
      </c>
      <c r="G11" s="11">
        <v>946</v>
      </c>
      <c r="H11" s="54">
        <v>1003</v>
      </c>
      <c r="I11" s="54">
        <v>1059</v>
      </c>
      <c r="J11" s="54">
        <v>1501</v>
      </c>
      <c r="K11" s="54">
        <v>1737</v>
      </c>
      <c r="L11" s="54">
        <v>1880</v>
      </c>
      <c r="M11" s="131">
        <v>1722</v>
      </c>
      <c r="N11" s="131">
        <v>1922</v>
      </c>
      <c r="O11" s="131">
        <v>1258</v>
      </c>
    </row>
    <row r="12" spans="1:18" ht="18.95" customHeight="1" x14ac:dyDescent="0.25">
      <c r="A12" s="6" t="s">
        <v>13</v>
      </c>
      <c r="B12" s="11">
        <v>967</v>
      </c>
      <c r="C12" s="11">
        <v>1016</v>
      </c>
      <c r="D12" s="11">
        <v>1163</v>
      </c>
      <c r="E12" s="11">
        <v>926</v>
      </c>
      <c r="F12" s="11">
        <v>965</v>
      </c>
      <c r="G12" s="11">
        <v>1014</v>
      </c>
      <c r="H12" s="54">
        <v>1060</v>
      </c>
      <c r="I12" s="54">
        <v>1200</v>
      </c>
      <c r="J12" s="54">
        <v>1280</v>
      </c>
      <c r="K12" s="54">
        <v>1283</v>
      </c>
      <c r="L12" s="54">
        <v>1160</v>
      </c>
      <c r="M12" s="131">
        <v>1238</v>
      </c>
      <c r="N12" s="131">
        <v>1579</v>
      </c>
      <c r="O12" s="131">
        <v>1515</v>
      </c>
    </row>
    <row r="13" spans="1:18" ht="18.95" customHeight="1" x14ac:dyDescent="0.25">
      <c r="A13" s="6" t="s">
        <v>14</v>
      </c>
      <c r="B13" s="11">
        <v>957</v>
      </c>
      <c r="C13" s="11">
        <v>1046</v>
      </c>
      <c r="D13" s="11">
        <v>1213</v>
      </c>
      <c r="E13" s="11">
        <v>1295</v>
      </c>
      <c r="F13" s="11">
        <v>1281</v>
      </c>
      <c r="G13" s="11">
        <v>1326</v>
      </c>
      <c r="H13" s="54">
        <v>1327</v>
      </c>
      <c r="I13" s="54">
        <v>1369</v>
      </c>
      <c r="J13" s="54">
        <v>1281</v>
      </c>
      <c r="K13" s="54">
        <v>1253</v>
      </c>
      <c r="L13" s="54">
        <v>1172</v>
      </c>
      <c r="M13" s="131">
        <v>910</v>
      </c>
      <c r="N13" s="131">
        <v>1214</v>
      </c>
      <c r="O13" s="131">
        <v>1387</v>
      </c>
      <c r="P13" s="168"/>
    </row>
    <row r="14" spans="1:18" ht="18.95" customHeight="1" x14ac:dyDescent="0.25">
      <c r="A14" s="6" t="s">
        <v>15</v>
      </c>
      <c r="B14" s="11">
        <v>4037</v>
      </c>
      <c r="C14" s="11">
        <v>3439</v>
      </c>
      <c r="D14" s="11">
        <v>4454</v>
      </c>
      <c r="E14" s="11">
        <v>4401</v>
      </c>
      <c r="F14" s="11">
        <v>4137</v>
      </c>
      <c r="G14" s="11">
        <v>4698</v>
      </c>
      <c r="H14" s="54">
        <v>5093</v>
      </c>
      <c r="I14" s="54">
        <v>5312</v>
      </c>
      <c r="J14" s="54">
        <v>5319</v>
      </c>
      <c r="K14" s="54">
        <v>5839</v>
      </c>
      <c r="L14" s="54">
        <v>5777</v>
      </c>
      <c r="M14" s="131">
        <v>5447</v>
      </c>
      <c r="N14" s="131">
        <v>5596</v>
      </c>
      <c r="O14" s="131">
        <v>6497</v>
      </c>
    </row>
    <row r="15" spans="1:18" ht="18.95" customHeight="1" x14ac:dyDescent="0.25">
      <c r="A15" s="6" t="s">
        <v>16</v>
      </c>
      <c r="B15" s="11">
        <v>971</v>
      </c>
      <c r="C15" s="11">
        <v>1115</v>
      </c>
      <c r="D15" s="11">
        <v>1052</v>
      </c>
      <c r="E15" s="11">
        <v>772</v>
      </c>
      <c r="F15" s="11">
        <v>790</v>
      </c>
      <c r="G15" s="11">
        <v>933</v>
      </c>
      <c r="H15" s="54">
        <v>1155</v>
      </c>
      <c r="I15" s="54">
        <v>1057</v>
      </c>
      <c r="J15" s="54">
        <v>904</v>
      </c>
      <c r="K15" s="54">
        <v>795</v>
      </c>
      <c r="L15" s="54">
        <v>1067</v>
      </c>
      <c r="M15" s="131">
        <v>978</v>
      </c>
      <c r="N15" s="131">
        <v>1413</v>
      </c>
      <c r="O15" s="131">
        <v>1484</v>
      </c>
      <c r="P15"/>
    </row>
    <row r="16" spans="1:18" ht="18.95" customHeight="1" x14ac:dyDescent="0.25">
      <c r="A16" s="6" t="s">
        <v>17</v>
      </c>
      <c r="B16" s="11">
        <v>1351</v>
      </c>
      <c r="C16" s="11">
        <v>1333</v>
      </c>
      <c r="D16" s="11">
        <v>1417</v>
      </c>
      <c r="E16" s="11">
        <v>1521</v>
      </c>
      <c r="F16" s="11">
        <v>1452</v>
      </c>
      <c r="G16" s="11">
        <v>1604</v>
      </c>
      <c r="H16" s="54">
        <v>2084</v>
      </c>
      <c r="I16" s="54">
        <v>2001</v>
      </c>
      <c r="J16" s="54">
        <v>2116</v>
      </c>
      <c r="K16" s="54">
        <v>2473</v>
      </c>
      <c r="L16" s="54">
        <v>2541</v>
      </c>
      <c r="M16" s="131">
        <v>2936</v>
      </c>
      <c r="N16" s="131">
        <v>2656</v>
      </c>
      <c r="O16" s="131">
        <v>3021</v>
      </c>
      <c r="P16" s="168"/>
    </row>
    <row r="17" spans="1:15" ht="18.95" customHeight="1" x14ac:dyDescent="0.25">
      <c r="A17" s="6" t="s">
        <v>18</v>
      </c>
      <c r="B17" s="11">
        <v>476</v>
      </c>
      <c r="C17" s="11">
        <v>442</v>
      </c>
      <c r="D17" s="11">
        <v>647</v>
      </c>
      <c r="E17" s="11">
        <v>788</v>
      </c>
      <c r="F17" s="11">
        <v>763</v>
      </c>
      <c r="G17" s="11">
        <v>800</v>
      </c>
      <c r="H17" s="54">
        <v>820</v>
      </c>
      <c r="I17" s="54">
        <v>872</v>
      </c>
      <c r="J17" s="54">
        <v>928</v>
      </c>
      <c r="K17" s="54">
        <v>911</v>
      </c>
      <c r="L17" s="54">
        <v>828</v>
      </c>
      <c r="M17" s="131">
        <v>722</v>
      </c>
      <c r="N17" s="131">
        <v>682</v>
      </c>
      <c r="O17" s="131">
        <v>598</v>
      </c>
    </row>
    <row r="18" spans="1:15" ht="18.95" customHeight="1" x14ac:dyDescent="0.25">
      <c r="A18" s="6" t="s">
        <v>19</v>
      </c>
      <c r="B18" s="11">
        <v>2442</v>
      </c>
      <c r="C18" s="11">
        <v>2697</v>
      </c>
      <c r="D18" s="11">
        <v>3036</v>
      </c>
      <c r="E18" s="11">
        <v>3256</v>
      </c>
      <c r="F18" s="11">
        <v>3373</v>
      </c>
      <c r="G18" s="11">
        <v>3511</v>
      </c>
      <c r="H18" s="54">
        <v>3723</v>
      </c>
      <c r="I18" s="54">
        <v>3943</v>
      </c>
      <c r="J18" s="54">
        <v>4373</v>
      </c>
      <c r="K18" s="54">
        <v>5369</v>
      </c>
      <c r="L18" s="54">
        <v>4484</v>
      </c>
      <c r="M18" s="131">
        <v>5113</v>
      </c>
      <c r="N18" s="131">
        <v>5242</v>
      </c>
      <c r="O18" s="131">
        <v>5960</v>
      </c>
    </row>
    <row r="19" spans="1:15" ht="18.95" customHeight="1" x14ac:dyDescent="0.25">
      <c r="A19" s="6" t="s">
        <v>20</v>
      </c>
      <c r="B19" s="11">
        <v>2500</v>
      </c>
      <c r="C19" s="11">
        <v>2495</v>
      </c>
      <c r="D19" s="11">
        <v>2532</v>
      </c>
      <c r="E19" s="11">
        <v>2674</v>
      </c>
      <c r="F19" s="11">
        <v>2609</v>
      </c>
      <c r="G19" s="11">
        <v>2605</v>
      </c>
      <c r="H19" s="54">
        <v>2491</v>
      </c>
      <c r="I19" s="54">
        <v>2562</v>
      </c>
      <c r="J19" s="54">
        <v>2578</v>
      </c>
      <c r="K19" s="54">
        <v>2548</v>
      </c>
      <c r="L19" s="54">
        <v>2046</v>
      </c>
      <c r="M19" s="131">
        <v>2687</v>
      </c>
      <c r="N19" s="131">
        <v>2813</v>
      </c>
      <c r="O19" s="131">
        <v>2784</v>
      </c>
    </row>
    <row r="20" spans="1:15" ht="18.95" customHeight="1" x14ac:dyDescent="0.25">
      <c r="A20" s="6" t="s">
        <v>21</v>
      </c>
      <c r="B20" s="11">
        <v>4405</v>
      </c>
      <c r="C20" s="11">
        <v>4924</v>
      </c>
      <c r="D20" s="11">
        <v>4740</v>
      </c>
      <c r="E20" s="11">
        <v>4786</v>
      </c>
      <c r="F20" s="11">
        <v>4427</v>
      </c>
      <c r="G20" s="11">
        <v>4026</v>
      </c>
      <c r="H20" s="54">
        <v>3920</v>
      </c>
      <c r="I20" s="54">
        <v>3776</v>
      </c>
      <c r="J20" s="54">
        <v>3841</v>
      </c>
      <c r="K20" s="54">
        <v>3817</v>
      </c>
      <c r="L20" s="54">
        <v>2828</v>
      </c>
      <c r="M20" s="131">
        <v>3417</v>
      </c>
      <c r="N20" s="131">
        <v>3580</v>
      </c>
      <c r="O20" s="131">
        <v>3326</v>
      </c>
    </row>
    <row r="21" spans="1:15" ht="18.95" customHeight="1" x14ac:dyDescent="0.25">
      <c r="A21" s="6" t="s">
        <v>22</v>
      </c>
      <c r="B21" s="11">
        <v>963</v>
      </c>
      <c r="C21" s="11">
        <v>976</v>
      </c>
      <c r="D21" s="11">
        <v>1022</v>
      </c>
      <c r="E21" s="11">
        <v>998</v>
      </c>
      <c r="F21" s="11">
        <v>970</v>
      </c>
      <c r="G21" s="11">
        <v>945</v>
      </c>
      <c r="H21" s="54">
        <v>960</v>
      </c>
      <c r="I21" s="54">
        <v>1071</v>
      </c>
      <c r="J21" s="54">
        <v>1091</v>
      </c>
      <c r="K21" s="54">
        <v>1014</v>
      </c>
      <c r="L21" s="54">
        <v>697</v>
      </c>
      <c r="M21" s="131">
        <v>740</v>
      </c>
      <c r="N21" s="131">
        <v>795</v>
      </c>
      <c r="O21" s="131">
        <v>774</v>
      </c>
    </row>
    <row r="22" spans="1:15" ht="18.95" customHeight="1" x14ac:dyDescent="0.25">
      <c r="A22" s="6" t="s">
        <v>23</v>
      </c>
      <c r="B22" s="11">
        <v>1703</v>
      </c>
      <c r="C22" s="11">
        <v>1687</v>
      </c>
      <c r="D22" s="11">
        <v>1724</v>
      </c>
      <c r="E22" s="11">
        <v>1672</v>
      </c>
      <c r="F22" s="11">
        <v>1655</v>
      </c>
      <c r="G22" s="11">
        <v>1545</v>
      </c>
      <c r="H22" s="54">
        <v>1513</v>
      </c>
      <c r="I22" s="54">
        <v>1365</v>
      </c>
      <c r="J22" s="54">
        <v>1297</v>
      </c>
      <c r="K22" s="54">
        <v>1343</v>
      </c>
      <c r="L22" s="54">
        <v>992</v>
      </c>
      <c r="M22" s="131">
        <v>1265</v>
      </c>
      <c r="N22" s="131">
        <v>1537</v>
      </c>
      <c r="O22" s="131">
        <v>1107</v>
      </c>
    </row>
    <row r="23" spans="1:15" ht="18.95" customHeight="1" x14ac:dyDescent="0.25">
      <c r="A23" s="6" t="s">
        <v>24</v>
      </c>
      <c r="B23" s="11">
        <v>1844</v>
      </c>
      <c r="C23" s="11">
        <v>1941</v>
      </c>
      <c r="D23" s="11">
        <v>2074</v>
      </c>
      <c r="E23" s="11">
        <v>2304</v>
      </c>
      <c r="F23" s="11">
        <v>2389</v>
      </c>
      <c r="G23" s="11">
        <v>2550</v>
      </c>
      <c r="H23" s="54">
        <v>2539</v>
      </c>
      <c r="I23" s="54">
        <v>2956</v>
      </c>
      <c r="J23" s="54">
        <v>3216</v>
      </c>
      <c r="K23" s="54">
        <v>3238</v>
      </c>
      <c r="L23" s="54">
        <v>3224</v>
      </c>
      <c r="M23" s="131">
        <v>3036</v>
      </c>
      <c r="N23" s="131">
        <v>2680</v>
      </c>
      <c r="O23" s="131">
        <v>2387</v>
      </c>
    </row>
    <row r="24" spans="1:15" ht="18.95" customHeight="1" x14ac:dyDescent="0.25">
      <c r="A24" s="6" t="s">
        <v>25</v>
      </c>
      <c r="B24" s="11">
        <v>1995</v>
      </c>
      <c r="C24" s="11">
        <v>2145</v>
      </c>
      <c r="D24" s="11">
        <v>2468</v>
      </c>
      <c r="E24" s="11">
        <v>2627</v>
      </c>
      <c r="F24" s="11">
        <v>2642</v>
      </c>
      <c r="G24" s="11">
        <v>2401</v>
      </c>
      <c r="H24" s="54">
        <v>2831</v>
      </c>
      <c r="I24" s="54">
        <v>2623</v>
      </c>
      <c r="J24" s="54">
        <v>2498</v>
      </c>
      <c r="K24" s="54">
        <v>2405</v>
      </c>
      <c r="L24" s="54">
        <v>2033</v>
      </c>
      <c r="M24" s="131">
        <v>2024</v>
      </c>
      <c r="N24" s="131">
        <v>1806</v>
      </c>
      <c r="O24" s="131">
        <v>1930</v>
      </c>
    </row>
    <row r="25" spans="1:15" ht="18.95" customHeight="1" x14ac:dyDescent="0.25">
      <c r="A25" s="6" t="s">
        <v>26</v>
      </c>
      <c r="B25" s="11">
        <v>2719</v>
      </c>
      <c r="C25" s="11">
        <v>4205</v>
      </c>
      <c r="D25" s="11">
        <v>6957</v>
      </c>
      <c r="E25" s="11">
        <v>5579</v>
      </c>
      <c r="F25" s="11">
        <v>5900</v>
      </c>
      <c r="G25" s="11">
        <v>8102</v>
      </c>
      <c r="H25" s="54">
        <v>7760</v>
      </c>
      <c r="I25" s="54">
        <v>9075</v>
      </c>
      <c r="J25" s="54">
        <v>10995</v>
      </c>
      <c r="K25" s="54">
        <v>12055</v>
      </c>
      <c r="L25" s="54">
        <v>8908</v>
      </c>
      <c r="M25" s="131">
        <v>12433</v>
      </c>
      <c r="N25" s="131">
        <v>17436</v>
      </c>
      <c r="O25" s="131">
        <v>26331</v>
      </c>
    </row>
    <row r="26" spans="1:15" ht="18.95" customHeight="1" x14ac:dyDescent="0.25">
      <c r="A26" s="6" t="s">
        <v>27</v>
      </c>
      <c r="B26" s="11">
        <v>585</v>
      </c>
      <c r="C26" s="11">
        <v>616</v>
      </c>
      <c r="D26" s="11">
        <v>561</v>
      </c>
      <c r="E26" s="11">
        <v>564</v>
      </c>
      <c r="F26" s="11">
        <v>638</v>
      </c>
      <c r="G26" s="11">
        <v>616</v>
      </c>
      <c r="H26" s="54">
        <v>606</v>
      </c>
      <c r="I26" s="54">
        <v>634</v>
      </c>
      <c r="J26" s="54">
        <v>648</v>
      </c>
      <c r="K26" s="54">
        <v>701</v>
      </c>
      <c r="L26" s="54">
        <v>699</v>
      </c>
      <c r="M26" s="131">
        <v>929</v>
      </c>
      <c r="N26" s="131">
        <v>828</v>
      </c>
      <c r="O26" s="131">
        <v>733</v>
      </c>
    </row>
    <row r="27" spans="1:15" ht="18.95" customHeight="1" x14ac:dyDescent="0.25">
      <c r="A27" s="6" t="s">
        <v>28</v>
      </c>
      <c r="B27" s="11">
        <v>3317</v>
      </c>
      <c r="C27" s="11">
        <v>3517</v>
      </c>
      <c r="D27" s="11">
        <v>3967</v>
      </c>
      <c r="E27" s="11">
        <v>4363</v>
      </c>
      <c r="F27" s="11">
        <v>4356</v>
      </c>
      <c r="G27" s="11">
        <v>4508</v>
      </c>
      <c r="H27" s="54">
        <v>4849</v>
      </c>
      <c r="I27" s="54">
        <v>4543</v>
      </c>
      <c r="J27" s="54">
        <v>4823</v>
      </c>
      <c r="K27" s="54">
        <v>4705</v>
      </c>
      <c r="L27" s="54">
        <v>4257</v>
      </c>
      <c r="M27" s="131">
        <v>4417</v>
      </c>
      <c r="N27" s="131">
        <v>4857</v>
      </c>
      <c r="O27" s="131">
        <v>5687</v>
      </c>
    </row>
    <row r="28" spans="1:15" ht="18.95" customHeight="1" x14ac:dyDescent="0.25">
      <c r="A28" s="6" t="s">
        <v>29</v>
      </c>
      <c r="B28" s="11">
        <v>1191</v>
      </c>
      <c r="C28" s="11">
        <v>1229</v>
      </c>
      <c r="D28" s="11">
        <v>1271</v>
      </c>
      <c r="E28" s="11">
        <v>1171</v>
      </c>
      <c r="F28" s="11">
        <v>1105</v>
      </c>
      <c r="G28" s="11">
        <v>901</v>
      </c>
      <c r="H28" s="54">
        <v>987</v>
      </c>
      <c r="I28" s="54">
        <v>932</v>
      </c>
      <c r="J28" s="54">
        <v>994</v>
      </c>
      <c r="K28" s="54">
        <v>998</v>
      </c>
      <c r="L28" s="54">
        <v>1097</v>
      </c>
      <c r="M28" s="131">
        <v>1065</v>
      </c>
      <c r="N28" s="131">
        <v>911</v>
      </c>
      <c r="O28" s="131">
        <v>973</v>
      </c>
    </row>
    <row r="29" spans="1:15" ht="18.95" customHeight="1" x14ac:dyDescent="0.25">
      <c r="A29" s="6" t="s">
        <v>30</v>
      </c>
      <c r="B29" s="11">
        <v>2551</v>
      </c>
      <c r="C29" s="11">
        <v>2769</v>
      </c>
      <c r="D29" s="11">
        <v>3110</v>
      </c>
      <c r="E29" s="11">
        <v>3179</v>
      </c>
      <c r="F29" s="11">
        <v>3102</v>
      </c>
      <c r="G29" s="11">
        <v>3346</v>
      </c>
      <c r="H29" s="54">
        <v>3502</v>
      </c>
      <c r="I29" s="54">
        <v>3359</v>
      </c>
      <c r="J29" s="54">
        <v>3144</v>
      </c>
      <c r="K29" s="54">
        <v>3497</v>
      </c>
      <c r="L29" s="54">
        <v>3292</v>
      </c>
      <c r="M29" s="131">
        <v>3858</v>
      </c>
      <c r="N29" s="131">
        <v>4035</v>
      </c>
      <c r="O29" s="131">
        <v>4664</v>
      </c>
    </row>
    <row r="30" spans="1:15" ht="18.95" customHeight="1" x14ac:dyDescent="0.25">
      <c r="A30" s="6" t="s">
        <v>31</v>
      </c>
      <c r="B30" s="11">
        <v>4770</v>
      </c>
      <c r="C30" s="11">
        <v>5030</v>
      </c>
      <c r="D30" s="11">
        <v>5872</v>
      </c>
      <c r="E30" s="11">
        <v>6357</v>
      </c>
      <c r="F30" s="11">
        <v>6612</v>
      </c>
      <c r="G30" s="11">
        <v>6454</v>
      </c>
      <c r="H30" s="54">
        <v>6501</v>
      </c>
      <c r="I30" s="54">
        <v>6508</v>
      </c>
      <c r="J30" s="54">
        <v>6477</v>
      </c>
      <c r="K30" s="54">
        <v>6661</v>
      </c>
      <c r="L30" s="54">
        <v>4977</v>
      </c>
      <c r="M30" s="131">
        <v>6478</v>
      </c>
      <c r="N30" s="131">
        <v>6506</v>
      </c>
      <c r="O30" s="131">
        <v>6674</v>
      </c>
    </row>
    <row r="31" spans="1:15" ht="18.95" customHeight="1" x14ac:dyDescent="0.25">
      <c r="A31" s="6" t="s">
        <v>32</v>
      </c>
      <c r="B31" s="11">
        <v>979</v>
      </c>
      <c r="C31" s="11">
        <v>1277</v>
      </c>
      <c r="D31" s="11">
        <v>1112</v>
      </c>
      <c r="E31" s="11">
        <v>1140</v>
      </c>
      <c r="F31" s="11">
        <v>1380</v>
      </c>
      <c r="G31" s="11">
        <v>1314</v>
      </c>
      <c r="H31" s="54">
        <v>1036</v>
      </c>
      <c r="I31" s="54">
        <v>1062</v>
      </c>
      <c r="J31" s="54">
        <v>1256</v>
      </c>
      <c r="K31" s="54">
        <v>1300</v>
      </c>
      <c r="L31" s="54">
        <v>927</v>
      </c>
      <c r="M31" s="131">
        <v>2087</v>
      </c>
      <c r="N31" s="131">
        <v>2948</v>
      </c>
      <c r="O31" s="131">
        <v>2307</v>
      </c>
    </row>
    <row r="32" spans="1:15" ht="18.95" customHeight="1" x14ac:dyDescent="0.25">
      <c r="A32" s="6" t="s">
        <v>33</v>
      </c>
      <c r="B32" s="11">
        <v>5972</v>
      </c>
      <c r="C32" s="11">
        <v>6647</v>
      </c>
      <c r="D32" s="11">
        <v>4872</v>
      </c>
      <c r="E32" s="11">
        <v>5092</v>
      </c>
      <c r="F32" s="11">
        <v>4863</v>
      </c>
      <c r="G32" s="11">
        <v>4318</v>
      </c>
      <c r="H32" s="54">
        <v>4062</v>
      </c>
      <c r="I32" s="54">
        <v>5301</v>
      </c>
      <c r="J32" s="54">
        <v>5709</v>
      </c>
      <c r="K32" s="54">
        <v>4987</v>
      </c>
      <c r="L32" s="54">
        <v>5140</v>
      </c>
      <c r="M32" s="131">
        <v>10519</v>
      </c>
      <c r="N32" s="131">
        <v>11079</v>
      </c>
      <c r="O32" s="131">
        <v>10637</v>
      </c>
    </row>
    <row r="33" spans="1:15" ht="18.95" customHeight="1" x14ac:dyDescent="0.25">
      <c r="A33" s="6" t="s">
        <v>34</v>
      </c>
      <c r="B33" s="11">
        <v>3021</v>
      </c>
      <c r="C33" s="11">
        <v>3068</v>
      </c>
      <c r="D33" s="11">
        <v>3633</v>
      </c>
      <c r="E33" s="11">
        <v>4919</v>
      </c>
      <c r="F33" s="11">
        <v>4464</v>
      </c>
      <c r="G33" s="11">
        <v>4946</v>
      </c>
      <c r="H33" s="54">
        <v>5143</v>
      </c>
      <c r="I33" s="54">
        <v>4481</v>
      </c>
      <c r="J33" s="54">
        <v>4989</v>
      </c>
      <c r="K33" s="54">
        <v>4978</v>
      </c>
      <c r="L33" s="54">
        <v>4092</v>
      </c>
      <c r="M33" s="131">
        <v>5843</v>
      </c>
      <c r="N33" s="131">
        <v>6023</v>
      </c>
      <c r="O33" s="131">
        <v>5237</v>
      </c>
    </row>
    <row r="34" spans="1:15" ht="18.95" customHeight="1" x14ac:dyDescent="0.25">
      <c r="A34" s="6" t="s">
        <v>35</v>
      </c>
      <c r="B34" s="11">
        <v>127</v>
      </c>
      <c r="C34" s="11">
        <v>118</v>
      </c>
      <c r="D34" s="11">
        <v>169</v>
      </c>
      <c r="E34" s="11">
        <v>192</v>
      </c>
      <c r="F34" s="11">
        <v>190</v>
      </c>
      <c r="G34" s="11">
        <v>183</v>
      </c>
      <c r="H34" s="54">
        <v>174</v>
      </c>
      <c r="I34" s="54">
        <v>176</v>
      </c>
      <c r="J34" s="54">
        <v>190</v>
      </c>
      <c r="K34" s="54">
        <v>202</v>
      </c>
      <c r="L34" s="54">
        <v>192</v>
      </c>
      <c r="M34" s="131">
        <v>241</v>
      </c>
      <c r="N34" s="131">
        <v>223</v>
      </c>
      <c r="O34" s="131">
        <v>182</v>
      </c>
    </row>
    <row r="35" spans="1:15" ht="18.95" customHeight="1" x14ac:dyDescent="0.25">
      <c r="A35" s="6" t="s">
        <v>36</v>
      </c>
      <c r="B35" s="11">
        <v>1616</v>
      </c>
      <c r="C35" s="11">
        <v>2110</v>
      </c>
      <c r="D35" s="11">
        <v>2400</v>
      </c>
      <c r="E35" s="11">
        <v>2780</v>
      </c>
      <c r="F35" s="11">
        <v>3214</v>
      </c>
      <c r="G35" s="11">
        <v>3676</v>
      </c>
      <c r="H35" s="54">
        <v>4001</v>
      </c>
      <c r="I35" s="54">
        <v>3567</v>
      </c>
      <c r="J35" s="54">
        <v>3711</v>
      </c>
      <c r="K35" s="54">
        <v>3715</v>
      </c>
      <c r="L35" s="54">
        <v>2302</v>
      </c>
      <c r="M35" s="131">
        <v>2675</v>
      </c>
      <c r="N35" s="131">
        <v>3034</v>
      </c>
      <c r="O35" s="131">
        <v>3472</v>
      </c>
    </row>
    <row r="36" spans="1:15" ht="18.95" customHeight="1" x14ac:dyDescent="0.25">
      <c r="A36" s="6" t="s">
        <v>37</v>
      </c>
      <c r="B36" s="11">
        <v>1330</v>
      </c>
      <c r="C36" s="11">
        <v>1520</v>
      </c>
      <c r="D36" s="11">
        <v>1703</v>
      </c>
      <c r="E36" s="11">
        <v>1930</v>
      </c>
      <c r="F36" s="11">
        <v>2095</v>
      </c>
      <c r="G36" s="11">
        <v>2347</v>
      </c>
      <c r="H36" s="54">
        <v>2626</v>
      </c>
      <c r="I36" s="54">
        <v>3045</v>
      </c>
      <c r="J36" s="54">
        <v>3422</v>
      </c>
      <c r="K36" s="54">
        <v>3520</v>
      </c>
      <c r="L36" s="54">
        <v>2434</v>
      </c>
      <c r="M36" s="131">
        <v>3796</v>
      </c>
      <c r="N36" s="131">
        <v>4215</v>
      </c>
      <c r="O36" s="131">
        <v>5054</v>
      </c>
    </row>
    <row r="37" spans="1:15" ht="18.95" customHeight="1" x14ac:dyDescent="0.25">
      <c r="A37" s="6" t="s">
        <v>38</v>
      </c>
      <c r="B37" s="11">
        <v>2041</v>
      </c>
      <c r="C37" s="11">
        <v>2022</v>
      </c>
      <c r="D37" s="11">
        <v>2311</v>
      </c>
      <c r="E37" s="11">
        <v>2378</v>
      </c>
      <c r="F37" s="11">
        <v>2346</v>
      </c>
      <c r="G37" s="11">
        <v>2599</v>
      </c>
      <c r="H37" s="54">
        <v>2674</v>
      </c>
      <c r="I37" s="54">
        <v>2654</v>
      </c>
      <c r="J37" s="54">
        <v>2830</v>
      </c>
      <c r="K37" s="54">
        <v>2977</v>
      </c>
      <c r="L37" s="54">
        <v>3402</v>
      </c>
      <c r="M37" s="131">
        <v>4000</v>
      </c>
      <c r="N37" s="131">
        <v>3121</v>
      </c>
      <c r="O37" s="131">
        <v>3512</v>
      </c>
    </row>
    <row r="38" spans="1:15" ht="18.95" customHeight="1" x14ac:dyDescent="0.25">
      <c r="A38" s="6" t="s">
        <v>39</v>
      </c>
      <c r="B38" s="11">
        <v>4843</v>
      </c>
      <c r="C38" s="11">
        <v>5004</v>
      </c>
      <c r="D38" s="11">
        <v>5207</v>
      </c>
      <c r="E38" s="11">
        <v>5093</v>
      </c>
      <c r="F38" s="11">
        <v>4653</v>
      </c>
      <c r="G38" s="11">
        <v>3952</v>
      </c>
      <c r="H38" s="54">
        <v>5090</v>
      </c>
      <c r="I38" s="54">
        <v>6098</v>
      </c>
      <c r="J38" s="54">
        <v>6454</v>
      </c>
      <c r="K38" s="54">
        <v>6314</v>
      </c>
      <c r="L38" s="54">
        <v>6227</v>
      </c>
      <c r="M38" s="131">
        <v>7438</v>
      </c>
      <c r="N38" s="131">
        <v>8889</v>
      </c>
      <c r="O38" s="131">
        <v>8747</v>
      </c>
    </row>
    <row r="39" spans="1:15" ht="5.0999999999999996" customHeight="1" x14ac:dyDescent="0.25">
      <c r="A39" s="12"/>
      <c r="B39" s="13"/>
      <c r="C39" s="13"/>
      <c r="D39" s="13"/>
      <c r="E39" s="14"/>
      <c r="F39" s="14"/>
      <c r="G39" s="14"/>
      <c r="H39" s="14"/>
      <c r="I39" s="14"/>
      <c r="J39" s="14"/>
      <c r="K39" s="14"/>
      <c r="L39" s="14"/>
      <c r="M39" s="14"/>
      <c r="N39" s="20"/>
      <c r="O39" s="20"/>
    </row>
    <row r="40" spans="1:15" s="172" customFormat="1" ht="11.1" customHeight="1" x14ac:dyDescent="0.25">
      <c r="A40" s="170" t="s">
        <v>150</v>
      </c>
      <c r="B40" s="171"/>
      <c r="C40" s="171"/>
      <c r="D40" s="171"/>
      <c r="E40" s="171"/>
      <c r="F40" s="171"/>
      <c r="G40" s="171"/>
      <c r="H40" s="171"/>
      <c r="I40" s="171"/>
      <c r="J40" s="171"/>
      <c r="K40" s="171"/>
      <c r="L40" s="171"/>
      <c r="M40" s="171"/>
    </row>
    <row r="41" spans="1:15" ht="11.1" customHeight="1" x14ac:dyDescent="0.25">
      <c r="A41" s="222" t="s">
        <v>139</v>
      </c>
      <c r="B41" s="222"/>
      <c r="C41" s="222"/>
      <c r="D41" s="222"/>
      <c r="E41" s="222"/>
      <c r="F41" s="222"/>
      <c r="G41" s="222"/>
      <c r="H41" s="222"/>
      <c r="I41" s="222"/>
      <c r="J41" s="222"/>
      <c r="K41" s="222"/>
      <c r="L41" s="222"/>
    </row>
    <row r="42" spans="1:15" ht="12.6" customHeight="1" x14ac:dyDescent="0.25">
      <c r="A42" s="125"/>
      <c r="B42" s="8"/>
      <c r="C42" s="8"/>
      <c r="D42" s="8"/>
      <c r="E42" s="8"/>
      <c r="F42" s="8"/>
      <c r="G42" s="8"/>
    </row>
    <row r="43" spans="1:15" ht="2.25" customHeight="1" x14ac:dyDescent="0.25">
      <c r="A43" s="15"/>
      <c r="B43" s="16"/>
      <c r="C43" s="16"/>
      <c r="D43" s="16"/>
      <c r="E43" s="16"/>
      <c r="F43" s="16"/>
    </row>
    <row r="44" spans="1:15" ht="10.5" customHeight="1" x14ac:dyDescent="0.25">
      <c r="A44" s="17"/>
      <c r="B44" s="18"/>
      <c r="C44" s="18"/>
      <c r="D44" s="18"/>
      <c r="E44" s="18"/>
      <c r="F44" s="18"/>
    </row>
    <row r="50" spans="4:4" x14ac:dyDescent="0.25">
      <c r="D50" s="15"/>
    </row>
    <row r="51" spans="4:4" x14ac:dyDescent="0.25">
      <c r="D51" s="19"/>
    </row>
  </sheetData>
  <mergeCells count="3">
    <mergeCell ref="A41:L41"/>
    <mergeCell ref="A1:O1"/>
    <mergeCell ref="A2:O2"/>
  </mergeCells>
  <phoneticPr fontId="0" type="noConversion"/>
  <pageMargins left="0.78740157480314965" right="0.78740157480314965" top="0.98425196850393704" bottom="0.98425196850393704" header="0.31496062992125984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Q113"/>
  <sheetViews>
    <sheetView showGridLines="0" defaultGridColor="0" colorId="49" zoomScaleNormal="100" zoomScaleSheetLayoutView="130" workbookViewId="0">
      <selection activeCell="R25" sqref="R25"/>
    </sheetView>
  </sheetViews>
  <sheetFormatPr baseColWidth="10" defaultColWidth="11.19921875" defaultRowHeight="12.75" x14ac:dyDescent="0.25"/>
  <cols>
    <col min="1" max="1" width="31.19921875" style="47" customWidth="1"/>
    <col min="2" max="2" width="9.59765625" style="1" customWidth="1"/>
    <col min="3" max="3" width="8.19921875" style="24" customWidth="1"/>
    <col min="4" max="14" width="8.19921875" style="1" customWidth="1"/>
    <col min="15" max="15" width="11.19921875" style="1" customWidth="1"/>
    <col min="16" max="16384" width="11.19921875" style="1"/>
  </cols>
  <sheetData>
    <row r="1" spans="1:17" ht="15" customHeight="1" x14ac:dyDescent="0.25">
      <c r="A1" s="225" t="s">
        <v>145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41"/>
    </row>
    <row r="2" spans="1:17" ht="5.0999999999999996" customHeight="1" x14ac:dyDescent="0.25">
      <c r="A2" s="193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41"/>
    </row>
    <row r="3" spans="1:17" ht="22.5" customHeight="1" x14ac:dyDescent="0.25">
      <c r="A3" s="127" t="s">
        <v>1</v>
      </c>
      <c r="B3" s="84" t="s">
        <v>0</v>
      </c>
      <c r="C3" s="197" t="s">
        <v>91</v>
      </c>
      <c r="D3" s="197" t="s">
        <v>92</v>
      </c>
      <c r="E3" s="197" t="s">
        <v>93</v>
      </c>
      <c r="F3" s="197" t="s">
        <v>94</v>
      </c>
      <c r="G3" s="197" t="s">
        <v>95</v>
      </c>
      <c r="H3" s="197" t="s">
        <v>96</v>
      </c>
      <c r="I3" s="197" t="s">
        <v>97</v>
      </c>
      <c r="J3" s="197" t="s">
        <v>98</v>
      </c>
      <c r="K3" s="197" t="s">
        <v>99</v>
      </c>
      <c r="L3" s="197" t="s">
        <v>100</v>
      </c>
      <c r="M3" s="197" t="s">
        <v>101</v>
      </c>
      <c r="N3" s="197" t="s">
        <v>102</v>
      </c>
      <c r="O3" s="41"/>
    </row>
    <row r="4" spans="1:17" ht="5.0999999999999996" customHeight="1" x14ac:dyDescent="0.25">
      <c r="A4" s="155"/>
      <c r="B4" s="85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41"/>
    </row>
    <row r="5" spans="1:17" ht="14.1" customHeight="1" x14ac:dyDescent="0.25">
      <c r="A5" s="87">
        <v>2016</v>
      </c>
      <c r="B5" s="85"/>
      <c r="C5" s="25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41"/>
    </row>
    <row r="6" spans="1:17" ht="12.95" customHeight="1" x14ac:dyDescent="0.25">
      <c r="A6" s="87" t="s">
        <v>5</v>
      </c>
      <c r="B6" s="23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41"/>
    </row>
    <row r="7" spans="1:17" ht="12.95" customHeight="1" x14ac:dyDescent="0.25">
      <c r="A7" s="157" t="s">
        <v>76</v>
      </c>
      <c r="B7" s="57">
        <f>SUM(C7:N7)</f>
        <v>4100273</v>
      </c>
      <c r="C7" s="42">
        <v>329423</v>
      </c>
      <c r="D7" s="42">
        <v>249966</v>
      </c>
      <c r="E7" s="42">
        <v>473292</v>
      </c>
      <c r="F7" s="42">
        <v>306593</v>
      </c>
      <c r="G7" s="42">
        <v>193992</v>
      </c>
      <c r="H7" s="42">
        <v>365108</v>
      </c>
      <c r="I7" s="42">
        <v>257879</v>
      </c>
      <c r="J7" s="42">
        <v>381796</v>
      </c>
      <c r="K7" s="42">
        <v>192363</v>
      </c>
      <c r="L7" s="42">
        <v>423823</v>
      </c>
      <c r="M7" s="42">
        <v>597360</v>
      </c>
      <c r="N7" s="42">
        <v>328678</v>
      </c>
    </row>
    <row r="8" spans="1:17" ht="12.95" customHeight="1" x14ac:dyDescent="0.25">
      <c r="A8" s="157" t="s">
        <v>77</v>
      </c>
      <c r="B8" s="58" t="s">
        <v>41</v>
      </c>
      <c r="C8" s="46" t="s">
        <v>41</v>
      </c>
      <c r="D8" s="46" t="s">
        <v>41</v>
      </c>
      <c r="E8" s="46" t="s">
        <v>41</v>
      </c>
      <c r="F8" s="46" t="s">
        <v>41</v>
      </c>
      <c r="G8" s="46" t="s">
        <v>41</v>
      </c>
      <c r="H8" s="46" t="s">
        <v>41</v>
      </c>
      <c r="I8" s="46" t="s">
        <v>41</v>
      </c>
      <c r="J8" s="46" t="s">
        <v>41</v>
      </c>
      <c r="K8" s="46" t="s">
        <v>41</v>
      </c>
      <c r="L8" s="46" t="s">
        <v>41</v>
      </c>
      <c r="M8" s="46" t="s">
        <v>41</v>
      </c>
      <c r="N8" s="46" t="s">
        <v>41</v>
      </c>
    </row>
    <row r="9" spans="1:17" ht="12.95" customHeight="1" x14ac:dyDescent="0.25">
      <c r="A9" s="157" t="s">
        <v>78</v>
      </c>
      <c r="B9" s="57">
        <f>SUM(C9:N9)</f>
        <v>377182</v>
      </c>
      <c r="C9" s="42">
        <v>21185</v>
      </c>
      <c r="D9" s="42">
        <v>24463</v>
      </c>
      <c r="E9" s="42">
        <v>18013</v>
      </c>
      <c r="F9" s="42">
        <v>23299</v>
      </c>
      <c r="G9" s="42">
        <v>29848</v>
      </c>
      <c r="H9" s="42">
        <v>34469</v>
      </c>
      <c r="I9" s="42">
        <v>35641</v>
      </c>
      <c r="J9" s="42">
        <v>36950</v>
      </c>
      <c r="K9" s="42">
        <v>34562</v>
      </c>
      <c r="L9" s="42">
        <v>37506</v>
      </c>
      <c r="M9" s="42">
        <v>38284</v>
      </c>
      <c r="N9" s="42">
        <v>42962</v>
      </c>
      <c r="P9" s="168"/>
    </row>
    <row r="10" spans="1:17" ht="12.95" customHeight="1" x14ac:dyDescent="0.25">
      <c r="A10" s="87" t="s">
        <v>6</v>
      </c>
      <c r="B10" s="57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P10" s="167"/>
      <c r="Q10" s="167"/>
    </row>
    <row r="11" spans="1:17" ht="12.95" customHeight="1" x14ac:dyDescent="0.25">
      <c r="A11" s="157" t="s">
        <v>79</v>
      </c>
      <c r="B11" s="57">
        <f>SUM(C11:N11)</f>
        <v>136143</v>
      </c>
      <c r="C11" s="42">
        <v>14855</v>
      </c>
      <c r="D11" s="42">
        <v>13951</v>
      </c>
      <c r="E11" s="42">
        <v>9987</v>
      </c>
      <c r="F11" s="42">
        <v>11030</v>
      </c>
      <c r="G11" s="42">
        <v>11203</v>
      </c>
      <c r="H11" s="42">
        <v>9177</v>
      </c>
      <c r="I11" s="42">
        <v>8609</v>
      </c>
      <c r="J11" s="42">
        <v>12338</v>
      </c>
      <c r="K11" s="42">
        <v>10235</v>
      </c>
      <c r="L11" s="42">
        <v>11190</v>
      </c>
      <c r="M11" s="42">
        <v>13636</v>
      </c>
      <c r="N11" s="42">
        <v>9932</v>
      </c>
    </row>
    <row r="12" spans="1:17" ht="12.95" customHeight="1" x14ac:dyDescent="0.25">
      <c r="A12" s="157" t="s">
        <v>81</v>
      </c>
      <c r="B12" s="57">
        <f>SUM(C12:N12)</f>
        <v>2949488</v>
      </c>
      <c r="C12" s="42">
        <v>179003</v>
      </c>
      <c r="D12" s="42">
        <v>202781</v>
      </c>
      <c r="E12" s="42">
        <v>307308</v>
      </c>
      <c r="F12" s="42">
        <v>245454</v>
      </c>
      <c r="G12" s="42">
        <v>258590</v>
      </c>
      <c r="H12" s="42">
        <v>276086</v>
      </c>
      <c r="I12" s="42">
        <v>314636</v>
      </c>
      <c r="J12" s="42">
        <v>271654</v>
      </c>
      <c r="K12" s="42">
        <v>213692</v>
      </c>
      <c r="L12" s="42">
        <v>215389</v>
      </c>
      <c r="M12" s="42">
        <v>243792</v>
      </c>
      <c r="N12" s="42">
        <v>221103</v>
      </c>
      <c r="P12"/>
    </row>
    <row r="13" spans="1:17" ht="12.95" customHeight="1" x14ac:dyDescent="0.25">
      <c r="A13" s="87" t="s">
        <v>4</v>
      </c>
      <c r="B13" s="57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</row>
    <row r="14" spans="1:17" ht="12.95" customHeight="1" x14ac:dyDescent="0.25">
      <c r="A14" s="157" t="s">
        <v>83</v>
      </c>
      <c r="B14" s="57">
        <f>SUM(C14:N14)</f>
        <v>2044</v>
      </c>
      <c r="C14" s="42">
        <v>242</v>
      </c>
      <c r="D14" s="42">
        <v>117</v>
      </c>
      <c r="E14" s="42">
        <v>48</v>
      </c>
      <c r="F14" s="46">
        <v>152</v>
      </c>
      <c r="G14" s="42">
        <v>52</v>
      </c>
      <c r="H14" s="42">
        <v>80</v>
      </c>
      <c r="I14" s="42">
        <v>12</v>
      </c>
      <c r="J14" s="42">
        <v>36</v>
      </c>
      <c r="K14" s="42">
        <v>66</v>
      </c>
      <c r="L14" s="42">
        <v>15</v>
      </c>
      <c r="M14" s="42">
        <v>324</v>
      </c>
      <c r="N14" s="42">
        <v>900</v>
      </c>
    </row>
    <row r="15" spans="1:17" ht="12.95" customHeight="1" x14ac:dyDescent="0.25">
      <c r="A15" s="87" t="s">
        <v>7</v>
      </c>
      <c r="B15" s="158"/>
      <c r="C15" s="45"/>
      <c r="D15" s="45"/>
      <c r="E15" s="45"/>
      <c r="F15" s="159"/>
      <c r="G15" s="159"/>
      <c r="H15" s="159"/>
      <c r="I15" s="159"/>
      <c r="J15" s="159"/>
      <c r="K15" s="159"/>
      <c r="L15" s="159"/>
      <c r="M15" s="159"/>
      <c r="N15" s="159"/>
    </row>
    <row r="16" spans="1:17" ht="12.95" customHeight="1" x14ac:dyDescent="0.25">
      <c r="A16" s="157" t="s">
        <v>103</v>
      </c>
      <c r="B16" s="158">
        <v>51939</v>
      </c>
      <c r="C16" s="45" t="s">
        <v>41</v>
      </c>
      <c r="D16" s="45" t="s">
        <v>41</v>
      </c>
      <c r="E16" s="45" t="s">
        <v>41</v>
      </c>
      <c r="F16" s="159">
        <v>2063</v>
      </c>
      <c r="G16" s="159">
        <v>9531</v>
      </c>
      <c r="H16" s="159">
        <v>7302</v>
      </c>
      <c r="I16" s="159">
        <v>8821</v>
      </c>
      <c r="J16" s="159">
        <v>6312</v>
      </c>
      <c r="K16" s="159">
        <v>7538</v>
      </c>
      <c r="L16" s="159">
        <v>6639</v>
      </c>
      <c r="M16" s="159">
        <v>2298</v>
      </c>
      <c r="N16" s="159">
        <v>1435</v>
      </c>
    </row>
    <row r="17" spans="1:16" ht="12.95" customHeight="1" x14ac:dyDescent="0.25">
      <c r="A17" s="87">
        <v>2017</v>
      </c>
      <c r="B17" s="85"/>
      <c r="C17" s="25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</row>
    <row r="18" spans="1:16" ht="12.95" customHeight="1" x14ac:dyDescent="0.25">
      <c r="A18" s="87" t="s">
        <v>5</v>
      </c>
      <c r="B18" s="86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</row>
    <row r="19" spans="1:16" ht="12.95" customHeight="1" x14ac:dyDescent="0.25">
      <c r="A19" s="157" t="s">
        <v>76</v>
      </c>
      <c r="B19" s="57">
        <f>SUM(C19:N19)</f>
        <v>4541915</v>
      </c>
      <c r="C19" s="42">
        <v>526579</v>
      </c>
      <c r="D19" s="42">
        <v>237775</v>
      </c>
      <c r="E19" s="42">
        <v>418488</v>
      </c>
      <c r="F19" s="42">
        <v>438585</v>
      </c>
      <c r="G19" s="42">
        <v>281095</v>
      </c>
      <c r="H19" s="42">
        <v>475860</v>
      </c>
      <c r="I19" s="42">
        <v>67704</v>
      </c>
      <c r="J19" s="42">
        <v>553489</v>
      </c>
      <c r="K19" s="42">
        <v>341970</v>
      </c>
      <c r="L19" s="42">
        <v>411445</v>
      </c>
      <c r="M19" s="42">
        <v>342410</v>
      </c>
      <c r="N19" s="42">
        <v>446515</v>
      </c>
    </row>
    <row r="20" spans="1:16" ht="12.95" customHeight="1" x14ac:dyDescent="0.25">
      <c r="A20" s="157" t="s">
        <v>77</v>
      </c>
      <c r="B20" s="58" t="s">
        <v>41</v>
      </c>
      <c r="C20" s="46" t="s">
        <v>41</v>
      </c>
      <c r="D20" s="46" t="s">
        <v>41</v>
      </c>
      <c r="E20" s="46" t="s">
        <v>41</v>
      </c>
      <c r="F20" s="46" t="s">
        <v>41</v>
      </c>
      <c r="G20" s="46" t="s">
        <v>41</v>
      </c>
      <c r="H20" s="46" t="s">
        <v>41</v>
      </c>
      <c r="I20" s="46" t="s">
        <v>41</v>
      </c>
      <c r="J20" s="46" t="s">
        <v>41</v>
      </c>
      <c r="K20" s="46" t="s">
        <v>41</v>
      </c>
      <c r="L20" s="46" t="s">
        <v>41</v>
      </c>
      <c r="M20" s="46" t="s">
        <v>41</v>
      </c>
      <c r="N20" s="46" t="s">
        <v>41</v>
      </c>
    </row>
    <row r="21" spans="1:16" ht="12.95" customHeight="1" x14ac:dyDescent="0.25">
      <c r="A21" s="157" t="s">
        <v>78</v>
      </c>
      <c r="B21" s="57">
        <f>SUM(C21:N21)</f>
        <v>473167</v>
      </c>
      <c r="C21" s="42">
        <v>30126</v>
      </c>
      <c r="D21" s="42">
        <v>27086</v>
      </c>
      <c r="E21" s="42">
        <v>35145</v>
      </c>
      <c r="F21" s="42">
        <v>39742</v>
      </c>
      <c r="G21" s="42">
        <v>41861</v>
      </c>
      <c r="H21" s="42">
        <v>39175</v>
      </c>
      <c r="I21" s="42">
        <v>42691</v>
      </c>
      <c r="J21" s="42">
        <v>45537</v>
      </c>
      <c r="K21" s="42">
        <v>47720</v>
      </c>
      <c r="L21" s="42">
        <v>46130</v>
      </c>
      <c r="M21" s="42">
        <v>36083</v>
      </c>
      <c r="N21" s="42">
        <v>41871</v>
      </c>
    </row>
    <row r="22" spans="1:16" ht="12.95" customHeight="1" x14ac:dyDescent="0.25">
      <c r="A22" s="87" t="s">
        <v>6</v>
      </c>
      <c r="B22" s="57"/>
      <c r="C22" s="43"/>
      <c r="D22" s="43"/>
      <c r="E22" s="44"/>
      <c r="F22" s="44"/>
      <c r="G22" s="44"/>
      <c r="H22" s="44"/>
      <c r="I22" s="44"/>
      <c r="J22" s="44"/>
      <c r="K22" s="44"/>
      <c r="L22" s="44"/>
      <c r="M22" s="44"/>
      <c r="N22" s="44"/>
      <c r="P22" s="168"/>
    </row>
    <row r="23" spans="1:16" ht="12.95" customHeight="1" x14ac:dyDescent="0.25">
      <c r="A23" s="157" t="s">
        <v>79</v>
      </c>
      <c r="B23" s="57">
        <f>SUM(C23:N23)</f>
        <v>108225</v>
      </c>
      <c r="C23" s="42">
        <v>13066</v>
      </c>
      <c r="D23" s="42">
        <v>9289</v>
      </c>
      <c r="E23" s="42">
        <v>8994</v>
      </c>
      <c r="F23" s="42">
        <v>6387</v>
      </c>
      <c r="G23" s="42">
        <v>8491</v>
      </c>
      <c r="H23" s="42">
        <v>7874</v>
      </c>
      <c r="I23" s="42">
        <v>9525</v>
      </c>
      <c r="J23" s="42">
        <v>9912</v>
      </c>
      <c r="K23" s="42">
        <v>8813</v>
      </c>
      <c r="L23" s="42">
        <v>7263</v>
      </c>
      <c r="M23" s="42">
        <v>9291</v>
      </c>
      <c r="N23" s="42">
        <v>9320</v>
      </c>
      <c r="P23" s="167"/>
    </row>
    <row r="24" spans="1:16" ht="12.95" customHeight="1" x14ac:dyDescent="0.25">
      <c r="A24" s="157" t="s">
        <v>81</v>
      </c>
      <c r="B24" s="57">
        <f>SUM(C24:N24)</f>
        <v>2869101</v>
      </c>
      <c r="C24" s="42">
        <v>221713</v>
      </c>
      <c r="D24" s="42">
        <v>221373</v>
      </c>
      <c r="E24" s="42">
        <v>235223</v>
      </c>
      <c r="F24" s="42">
        <v>220769</v>
      </c>
      <c r="G24" s="42">
        <v>249575</v>
      </c>
      <c r="H24" s="42">
        <v>260810</v>
      </c>
      <c r="I24" s="42">
        <v>208215</v>
      </c>
      <c r="J24" s="42">
        <v>211611</v>
      </c>
      <c r="K24" s="42">
        <v>313639</v>
      </c>
      <c r="L24" s="42">
        <v>224076</v>
      </c>
      <c r="M24" s="42">
        <v>258087</v>
      </c>
      <c r="N24" s="42">
        <v>244010</v>
      </c>
    </row>
    <row r="25" spans="1:16" ht="12.95" customHeight="1" x14ac:dyDescent="0.25">
      <c r="A25" s="87" t="s">
        <v>4</v>
      </c>
      <c r="B25" s="57"/>
      <c r="C25" s="43"/>
      <c r="D25" s="43"/>
      <c r="E25" s="44"/>
      <c r="F25" s="44"/>
      <c r="G25" s="44"/>
      <c r="H25" s="44"/>
      <c r="I25" s="44"/>
      <c r="J25" s="44"/>
      <c r="K25" s="44"/>
      <c r="L25" s="44"/>
      <c r="M25" s="44"/>
      <c r="N25" s="44"/>
      <c r="P25"/>
    </row>
    <row r="26" spans="1:16" ht="12.95" customHeight="1" x14ac:dyDescent="0.25">
      <c r="A26" s="157" t="s">
        <v>83</v>
      </c>
      <c r="B26" s="57">
        <f>SUM(C26:N26)</f>
        <v>832</v>
      </c>
      <c r="C26" s="42">
        <v>102</v>
      </c>
      <c r="D26" s="42">
        <v>29</v>
      </c>
      <c r="E26" s="42">
        <v>96</v>
      </c>
      <c r="F26" s="42">
        <v>94</v>
      </c>
      <c r="G26" s="42">
        <v>82</v>
      </c>
      <c r="H26" s="42">
        <v>31</v>
      </c>
      <c r="I26" s="42">
        <v>55</v>
      </c>
      <c r="J26" s="42">
        <v>66</v>
      </c>
      <c r="K26" s="42">
        <v>66</v>
      </c>
      <c r="L26" s="42">
        <v>66</v>
      </c>
      <c r="M26" s="42">
        <v>145</v>
      </c>
      <c r="N26" s="46" t="s">
        <v>41</v>
      </c>
    </row>
    <row r="27" spans="1:16" ht="12.95" customHeight="1" x14ac:dyDescent="0.25">
      <c r="A27" s="87" t="s">
        <v>7</v>
      </c>
      <c r="B27" s="57"/>
      <c r="C27" s="43"/>
      <c r="D27" s="43"/>
      <c r="E27" s="44"/>
      <c r="F27" s="44"/>
      <c r="G27" s="44"/>
      <c r="H27" s="44"/>
      <c r="I27" s="44"/>
      <c r="J27" s="44"/>
      <c r="K27" s="44"/>
      <c r="L27" s="44"/>
      <c r="M27" s="44"/>
      <c r="N27" s="44"/>
    </row>
    <row r="28" spans="1:16" ht="12.95" customHeight="1" x14ac:dyDescent="0.25">
      <c r="A28" s="157" t="s">
        <v>82</v>
      </c>
      <c r="B28" s="57">
        <f>SUM(C28:N28)</f>
        <v>50311</v>
      </c>
      <c r="C28" s="46" t="s">
        <v>41</v>
      </c>
      <c r="D28" s="46" t="s">
        <v>41</v>
      </c>
      <c r="E28" s="46" t="s">
        <v>41</v>
      </c>
      <c r="F28" s="46">
        <v>1759</v>
      </c>
      <c r="G28" s="46">
        <v>6069</v>
      </c>
      <c r="H28" s="46">
        <v>6069</v>
      </c>
      <c r="I28" s="46">
        <v>6069</v>
      </c>
      <c r="J28" s="46">
        <v>6069</v>
      </c>
      <c r="K28" s="46">
        <v>6069</v>
      </c>
      <c r="L28" s="46">
        <v>6069</v>
      </c>
      <c r="M28" s="46">
        <v>6069</v>
      </c>
      <c r="N28" s="46">
        <v>6069</v>
      </c>
    </row>
    <row r="29" spans="1:16" ht="14.1" customHeight="1" x14ac:dyDescent="0.25">
      <c r="A29" s="157" t="s">
        <v>82</v>
      </c>
      <c r="B29" s="57">
        <f>SUM(C29:N29)</f>
        <v>51939</v>
      </c>
      <c r="C29" s="45" t="s">
        <v>41</v>
      </c>
      <c r="D29" s="45" t="s">
        <v>41</v>
      </c>
      <c r="E29" s="45" t="s">
        <v>41</v>
      </c>
      <c r="F29" s="46">
        <v>2063</v>
      </c>
      <c r="G29" s="46">
        <v>9531</v>
      </c>
      <c r="H29" s="46">
        <v>7302</v>
      </c>
      <c r="I29" s="46">
        <v>8821</v>
      </c>
      <c r="J29" s="46">
        <v>6312</v>
      </c>
      <c r="K29" s="46">
        <v>7538</v>
      </c>
      <c r="L29" s="46">
        <v>6639</v>
      </c>
      <c r="M29" s="46">
        <v>2298</v>
      </c>
      <c r="N29" s="46">
        <v>1435</v>
      </c>
    </row>
    <row r="30" spans="1:16" ht="12.95" customHeight="1" x14ac:dyDescent="0.25">
      <c r="A30" s="87">
        <v>2018</v>
      </c>
      <c r="B30" s="85"/>
      <c r="C30" s="25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</row>
    <row r="31" spans="1:16" ht="12.95" customHeight="1" x14ac:dyDescent="0.25">
      <c r="A31" s="87" t="s">
        <v>5</v>
      </c>
      <c r="B31" s="23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</row>
    <row r="32" spans="1:16" ht="12.95" customHeight="1" x14ac:dyDescent="0.25">
      <c r="A32" s="126" t="s">
        <v>76</v>
      </c>
      <c r="B32" s="57">
        <f>SUM(C32:N32)</f>
        <v>3009832.6639999999</v>
      </c>
      <c r="C32" s="42">
        <v>386957</v>
      </c>
      <c r="D32" s="42">
        <v>342533</v>
      </c>
      <c r="E32" s="42">
        <v>251498</v>
      </c>
      <c r="F32" s="42">
        <v>63200</v>
      </c>
      <c r="G32" s="42">
        <v>79000</v>
      </c>
      <c r="H32" s="42">
        <v>392382</v>
      </c>
      <c r="I32" s="46">
        <v>354369.54200000002</v>
      </c>
      <c r="J32" s="46">
        <v>266497.52400000003</v>
      </c>
      <c r="K32" s="46">
        <v>167032.81400000001</v>
      </c>
      <c r="L32" s="46">
        <v>254498.64</v>
      </c>
      <c r="M32" s="46">
        <v>154944.478</v>
      </c>
      <c r="N32" s="46">
        <v>296919.66599999997</v>
      </c>
    </row>
    <row r="33" spans="1:16" ht="12.95" customHeight="1" x14ac:dyDescent="0.25">
      <c r="A33" s="126" t="s">
        <v>77</v>
      </c>
      <c r="B33" s="58" t="s">
        <v>41</v>
      </c>
      <c r="C33" s="46" t="s">
        <v>41</v>
      </c>
      <c r="D33" s="46" t="s">
        <v>41</v>
      </c>
      <c r="E33" s="46" t="s">
        <v>41</v>
      </c>
      <c r="F33" s="46" t="s">
        <v>41</v>
      </c>
      <c r="G33" s="46" t="s">
        <v>41</v>
      </c>
      <c r="H33" s="46" t="s">
        <v>41</v>
      </c>
      <c r="I33" s="46" t="s">
        <v>41</v>
      </c>
      <c r="J33" s="46" t="s">
        <v>41</v>
      </c>
      <c r="K33" s="46" t="s">
        <v>41</v>
      </c>
      <c r="L33" s="46" t="s">
        <v>41</v>
      </c>
      <c r="M33" s="46" t="s">
        <v>41</v>
      </c>
      <c r="N33" s="46" t="s">
        <v>41</v>
      </c>
      <c r="P33" s="168"/>
    </row>
    <row r="34" spans="1:16" ht="12.95" customHeight="1" x14ac:dyDescent="0.25">
      <c r="A34" s="126" t="s">
        <v>78</v>
      </c>
      <c r="B34" s="57">
        <f>SUM(C34:N34)</f>
        <v>543149</v>
      </c>
      <c r="C34" s="42">
        <v>46409</v>
      </c>
      <c r="D34" s="42">
        <v>35882</v>
      </c>
      <c r="E34" s="42">
        <v>51239</v>
      </c>
      <c r="F34" s="42">
        <v>48583</v>
      </c>
      <c r="G34" s="42">
        <v>47521</v>
      </c>
      <c r="H34" s="42">
        <v>41688</v>
      </c>
      <c r="I34" s="42">
        <v>39211.000000000022</v>
      </c>
      <c r="J34" s="42">
        <v>40307.000000000022</v>
      </c>
      <c r="K34" s="42">
        <v>47017.000000000029</v>
      </c>
      <c r="L34" s="42">
        <v>49926.000000000029</v>
      </c>
      <c r="M34" s="89">
        <v>52121.000000000022</v>
      </c>
      <c r="N34" s="89">
        <v>43245.000000000022</v>
      </c>
      <c r="P34" s="167"/>
    </row>
    <row r="35" spans="1:16" ht="12.95" customHeight="1" x14ac:dyDescent="0.25">
      <c r="A35" s="87" t="s">
        <v>6</v>
      </c>
      <c r="B35" s="57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89"/>
      <c r="N35" s="89"/>
    </row>
    <row r="36" spans="1:16" ht="12.95" customHeight="1" x14ac:dyDescent="0.25">
      <c r="A36" s="126" t="s">
        <v>79</v>
      </c>
      <c r="B36" s="57">
        <f>SUM(C36:N36)</f>
        <v>93248.94</v>
      </c>
      <c r="C36" s="42">
        <v>7660</v>
      </c>
      <c r="D36" s="42">
        <v>7339</v>
      </c>
      <c r="E36" s="42">
        <v>2251</v>
      </c>
      <c r="F36" s="42">
        <v>2251</v>
      </c>
      <c r="G36" s="42">
        <v>8732</v>
      </c>
      <c r="H36" s="42">
        <v>7620</v>
      </c>
      <c r="I36" s="42">
        <v>10989</v>
      </c>
      <c r="J36" s="42">
        <v>9441</v>
      </c>
      <c r="K36" s="42">
        <v>9232</v>
      </c>
      <c r="L36" s="42">
        <v>11122.539999999999</v>
      </c>
      <c r="M36" s="89">
        <v>9226.74</v>
      </c>
      <c r="N36" s="89">
        <v>7384.66</v>
      </c>
      <c r="P36"/>
    </row>
    <row r="37" spans="1:16" ht="12.95" customHeight="1" x14ac:dyDescent="0.25">
      <c r="A37" s="126" t="s">
        <v>81</v>
      </c>
      <c r="B37" s="57">
        <f>SUM(C37:N37)</f>
        <v>2953049</v>
      </c>
      <c r="C37" s="42">
        <v>233599</v>
      </c>
      <c r="D37" s="42">
        <v>308212</v>
      </c>
      <c r="E37" s="42">
        <v>233903</v>
      </c>
      <c r="F37" s="42">
        <v>273336</v>
      </c>
      <c r="G37" s="42">
        <v>280166</v>
      </c>
      <c r="H37" s="42">
        <v>251508</v>
      </c>
      <c r="I37" s="42">
        <v>168468</v>
      </c>
      <c r="J37" s="42">
        <v>225295</v>
      </c>
      <c r="K37" s="42">
        <v>327890</v>
      </c>
      <c r="L37" s="42">
        <v>206324</v>
      </c>
      <c r="M37" s="89">
        <v>258087</v>
      </c>
      <c r="N37" s="89">
        <v>186261</v>
      </c>
    </row>
    <row r="38" spans="1:16" ht="12.95" customHeight="1" x14ac:dyDescent="0.25">
      <c r="A38" s="87" t="s">
        <v>4</v>
      </c>
      <c r="B38" s="57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89"/>
      <c r="N38" s="89"/>
      <c r="P38"/>
    </row>
    <row r="39" spans="1:16" ht="12.95" customHeight="1" x14ac:dyDescent="0.25">
      <c r="A39" s="126" t="s">
        <v>80</v>
      </c>
      <c r="B39" s="57">
        <f>SUM(C39:N39)</f>
        <v>851</v>
      </c>
      <c r="C39" s="42">
        <v>66</v>
      </c>
      <c r="D39" s="42">
        <v>146</v>
      </c>
      <c r="E39" s="42">
        <v>64</v>
      </c>
      <c r="F39" s="42">
        <v>29</v>
      </c>
      <c r="G39" s="42">
        <v>42</v>
      </c>
      <c r="H39" s="42">
        <v>46</v>
      </c>
      <c r="I39" s="42">
        <v>83</v>
      </c>
      <c r="J39" s="42">
        <v>97</v>
      </c>
      <c r="K39" s="42">
        <v>52</v>
      </c>
      <c r="L39" s="42">
        <v>137</v>
      </c>
      <c r="M39" s="89">
        <v>53</v>
      </c>
      <c r="N39" s="89">
        <v>36</v>
      </c>
    </row>
    <row r="40" spans="1:16" ht="12.95" customHeight="1" x14ac:dyDescent="0.25">
      <c r="A40" s="87" t="s">
        <v>7</v>
      </c>
      <c r="B40" s="57"/>
      <c r="C40" s="44"/>
      <c r="D40" s="44"/>
      <c r="E40" s="44"/>
      <c r="F40" s="44"/>
      <c r="G40" s="44"/>
      <c r="H40" s="44"/>
      <c r="I40" s="44"/>
      <c r="J40" s="44" t="s">
        <v>59</v>
      </c>
      <c r="K40" s="44"/>
      <c r="L40" s="44"/>
      <c r="M40" s="44"/>
      <c r="N40" s="44"/>
    </row>
    <row r="41" spans="1:16" ht="14.1" customHeight="1" x14ac:dyDescent="0.25">
      <c r="A41" s="126" t="s">
        <v>82</v>
      </c>
      <c r="B41" s="57">
        <f>SUM(C41:N41)</f>
        <v>98216</v>
      </c>
      <c r="C41" s="45" t="s">
        <v>41</v>
      </c>
      <c r="D41" s="45" t="s">
        <v>41</v>
      </c>
      <c r="E41" s="45" t="s">
        <v>41</v>
      </c>
      <c r="F41" s="46">
        <v>1079</v>
      </c>
      <c r="G41" s="89">
        <v>20777</v>
      </c>
      <c r="H41" s="89">
        <v>6829</v>
      </c>
      <c r="I41" s="89">
        <v>8336</v>
      </c>
      <c r="J41" s="89">
        <v>12239</v>
      </c>
      <c r="K41" s="89">
        <v>12239</v>
      </c>
      <c r="L41" s="89">
        <v>12239</v>
      </c>
      <c r="M41" s="89">
        <v>12239</v>
      </c>
      <c r="N41" s="89">
        <v>12239</v>
      </c>
    </row>
    <row r="42" spans="1:16" ht="12.95" customHeight="1" x14ac:dyDescent="0.25">
      <c r="A42" s="87">
        <v>2019</v>
      </c>
      <c r="B42" s="85"/>
      <c r="C42" s="25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</row>
    <row r="43" spans="1:16" ht="12.95" customHeight="1" x14ac:dyDescent="0.25">
      <c r="A43" s="87" t="s">
        <v>5</v>
      </c>
      <c r="B43" s="86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41"/>
    </row>
    <row r="44" spans="1:16" ht="12.95" customHeight="1" x14ac:dyDescent="0.25">
      <c r="A44" s="126" t="s">
        <v>76</v>
      </c>
      <c r="B44" s="57">
        <f>SUM(C44:N44)</f>
        <v>2642802.4309999999</v>
      </c>
      <c r="C44" s="42">
        <v>228326.80099999998</v>
      </c>
      <c r="D44" s="42">
        <v>63200</v>
      </c>
      <c r="E44" s="42">
        <v>26150</v>
      </c>
      <c r="F44" s="88">
        <v>153415.85999999999</v>
      </c>
      <c r="G44" s="42">
        <v>317290.61</v>
      </c>
      <c r="H44" s="42">
        <v>266623.87</v>
      </c>
      <c r="I44" s="42">
        <v>198439.32</v>
      </c>
      <c r="J44" s="42">
        <v>261780.39999999997</v>
      </c>
      <c r="K44" s="42">
        <v>222191.96000000002</v>
      </c>
      <c r="L44" s="42">
        <v>340234.58</v>
      </c>
      <c r="M44" s="42">
        <v>302066.75</v>
      </c>
      <c r="N44" s="42">
        <v>263082.28000000003</v>
      </c>
      <c r="O44" s="41"/>
    </row>
    <row r="45" spans="1:16" ht="12.95" customHeight="1" x14ac:dyDescent="0.25">
      <c r="A45" s="126" t="s">
        <v>77</v>
      </c>
      <c r="B45" s="58" t="s">
        <v>41</v>
      </c>
      <c r="C45" s="89" t="s">
        <v>41</v>
      </c>
      <c r="D45" s="89" t="s">
        <v>41</v>
      </c>
      <c r="E45" s="89" t="s">
        <v>41</v>
      </c>
      <c r="F45" s="89" t="s">
        <v>41</v>
      </c>
      <c r="G45" s="89" t="s">
        <v>41</v>
      </c>
      <c r="H45" s="89" t="s">
        <v>41</v>
      </c>
      <c r="I45" s="89" t="s">
        <v>41</v>
      </c>
      <c r="J45" s="89" t="s">
        <v>41</v>
      </c>
      <c r="K45" s="89" t="s">
        <v>41</v>
      </c>
      <c r="L45" s="89" t="s">
        <v>41</v>
      </c>
      <c r="M45" s="89" t="s">
        <v>41</v>
      </c>
      <c r="N45" s="89" t="s">
        <v>41</v>
      </c>
    </row>
    <row r="46" spans="1:16" ht="12.95" customHeight="1" x14ac:dyDescent="0.25">
      <c r="A46" s="126" t="s">
        <v>78</v>
      </c>
      <c r="B46" s="57">
        <f>SUM(C46:N46)</f>
        <v>535588.45200000016</v>
      </c>
      <c r="C46" s="42">
        <v>39560.000000000022</v>
      </c>
      <c r="D46" s="42">
        <v>41496.000000000022</v>
      </c>
      <c r="E46" s="42">
        <v>50357.000000000022</v>
      </c>
      <c r="F46" s="42">
        <v>48853.000000000022</v>
      </c>
      <c r="G46" s="42">
        <v>48128.000000000022</v>
      </c>
      <c r="H46" s="42">
        <v>46207.000000000029</v>
      </c>
      <c r="I46" s="42">
        <v>50126.000000000022</v>
      </c>
      <c r="J46" s="42">
        <v>46724.452000000019</v>
      </c>
      <c r="K46" s="42">
        <v>40355.000000000022</v>
      </c>
      <c r="L46" s="42">
        <v>40156.000000000022</v>
      </c>
      <c r="M46" s="42">
        <v>41697.000000000022</v>
      </c>
      <c r="N46" s="42">
        <v>41929.000000000022</v>
      </c>
    </row>
    <row r="47" spans="1:16" ht="12.95" customHeight="1" x14ac:dyDescent="0.25">
      <c r="A47" s="87" t="s">
        <v>6</v>
      </c>
      <c r="B47" s="57"/>
      <c r="C47" s="43"/>
      <c r="D47" s="43"/>
      <c r="E47" s="44"/>
      <c r="F47" s="44"/>
      <c r="G47" s="44"/>
      <c r="H47" s="44"/>
      <c r="I47" s="44"/>
      <c r="J47" s="44"/>
      <c r="K47" s="44"/>
      <c r="L47" s="44"/>
      <c r="M47" s="44"/>
      <c r="N47" s="44"/>
    </row>
    <row r="48" spans="1:16" ht="12.95" customHeight="1" x14ac:dyDescent="0.25">
      <c r="A48" s="126" t="s">
        <v>79</v>
      </c>
      <c r="B48" s="57">
        <f>SUM(C48:N48)</f>
        <v>34043.159999999996</v>
      </c>
      <c r="C48" s="42">
        <v>6857.09</v>
      </c>
      <c r="D48" s="42">
        <v>3761.24</v>
      </c>
      <c r="E48" s="42">
        <v>7375.93</v>
      </c>
      <c r="F48" s="42">
        <v>3822.92</v>
      </c>
      <c r="G48" s="42">
        <v>6208.24</v>
      </c>
      <c r="H48" s="42">
        <v>6017.74</v>
      </c>
      <c r="I48" s="89" t="s">
        <v>41</v>
      </c>
      <c r="J48" s="89" t="s">
        <v>41</v>
      </c>
      <c r="K48" s="89" t="s">
        <v>41</v>
      </c>
      <c r="L48" s="89" t="s">
        <v>41</v>
      </c>
      <c r="M48" s="89" t="s">
        <v>41</v>
      </c>
      <c r="N48" s="89" t="s">
        <v>41</v>
      </c>
    </row>
    <row r="49" spans="1:15" ht="12.95" customHeight="1" x14ac:dyDescent="0.25">
      <c r="A49" s="126" t="s">
        <v>81</v>
      </c>
      <c r="B49" s="57">
        <f>SUM(C49:N49)</f>
        <v>3097717.8141224678</v>
      </c>
      <c r="C49" s="42">
        <v>279902</v>
      </c>
      <c r="D49" s="42">
        <v>211647</v>
      </c>
      <c r="E49" s="42">
        <v>183999</v>
      </c>
      <c r="F49" s="42">
        <v>304225.21364210523</v>
      </c>
      <c r="G49" s="42">
        <v>347199</v>
      </c>
      <c r="H49" s="42">
        <v>327357</v>
      </c>
      <c r="I49" s="42">
        <v>210626</v>
      </c>
      <c r="J49" s="42">
        <v>225176</v>
      </c>
      <c r="K49" s="42">
        <v>215807</v>
      </c>
      <c r="L49" s="42">
        <v>272189.09334094205</v>
      </c>
      <c r="M49" s="42">
        <v>275609.50713942025</v>
      </c>
      <c r="N49" s="42">
        <v>243981</v>
      </c>
    </row>
    <row r="50" spans="1:15" ht="12.95" customHeight="1" x14ac:dyDescent="0.25">
      <c r="A50" s="87" t="s">
        <v>4</v>
      </c>
      <c r="B50" s="57"/>
      <c r="C50" s="43"/>
      <c r="D50" s="43"/>
      <c r="E50" s="44"/>
      <c r="F50" s="44"/>
      <c r="G50" s="44"/>
      <c r="H50" s="44"/>
      <c r="I50" s="44"/>
      <c r="J50" s="44"/>
      <c r="K50" s="44"/>
      <c r="L50" s="44"/>
      <c r="M50" s="44"/>
      <c r="N50" s="44"/>
    </row>
    <row r="51" spans="1:15" ht="12.95" customHeight="1" x14ac:dyDescent="0.25">
      <c r="A51" s="126" t="s">
        <v>80</v>
      </c>
      <c r="B51" s="57">
        <f>SUM(C51:N51)</f>
        <v>772</v>
      </c>
      <c r="C51" s="42">
        <v>23</v>
      </c>
      <c r="D51" s="42">
        <v>60</v>
      </c>
      <c r="E51" s="42">
        <v>63</v>
      </c>
      <c r="F51" s="42">
        <v>108</v>
      </c>
      <c r="G51" s="42">
        <v>76</v>
      </c>
      <c r="H51" s="42">
        <v>68</v>
      </c>
      <c r="I51" s="42">
        <v>42</v>
      </c>
      <c r="J51" s="42">
        <v>60</v>
      </c>
      <c r="K51" s="42">
        <v>30</v>
      </c>
      <c r="L51" s="42">
        <v>36</v>
      </c>
      <c r="M51" s="42">
        <v>60</v>
      </c>
      <c r="N51" s="42">
        <v>146</v>
      </c>
    </row>
    <row r="52" spans="1:15" ht="12.95" customHeight="1" x14ac:dyDescent="0.25">
      <c r="A52" s="87" t="s">
        <v>7</v>
      </c>
      <c r="B52" s="57"/>
      <c r="C52" s="43"/>
      <c r="D52" s="43"/>
      <c r="E52" s="44"/>
      <c r="F52" s="44"/>
      <c r="G52" s="44"/>
      <c r="H52" s="44"/>
      <c r="I52" s="44"/>
      <c r="J52" s="44"/>
      <c r="K52" s="44"/>
      <c r="L52" s="44"/>
      <c r="M52" s="44"/>
      <c r="N52" s="44"/>
    </row>
    <row r="53" spans="1:15" ht="12.95" customHeight="1" x14ac:dyDescent="0.25">
      <c r="A53" s="126" t="s">
        <v>82</v>
      </c>
      <c r="B53" s="57">
        <f>SUM(C53:N53)</f>
        <v>60030</v>
      </c>
      <c r="C53" s="89" t="s">
        <v>41</v>
      </c>
      <c r="D53" s="89" t="s">
        <v>41</v>
      </c>
      <c r="E53" s="89" t="s">
        <v>41</v>
      </c>
      <c r="F53" s="46">
        <v>6656</v>
      </c>
      <c r="G53" s="46">
        <v>6792</v>
      </c>
      <c r="H53" s="46">
        <v>8552</v>
      </c>
      <c r="I53" s="46">
        <v>6872</v>
      </c>
      <c r="J53" s="46">
        <v>13721</v>
      </c>
      <c r="K53" s="46">
        <v>12084</v>
      </c>
      <c r="L53" s="46">
        <v>4741</v>
      </c>
      <c r="M53" s="46">
        <v>612</v>
      </c>
      <c r="N53" s="89" t="s">
        <v>41</v>
      </c>
    </row>
    <row r="54" spans="1:15" ht="5.0999999999999996" customHeight="1" x14ac:dyDescent="0.25">
      <c r="A54" s="2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/>
    </row>
    <row r="55" spans="1:15" ht="11.1" customHeight="1" x14ac:dyDescent="0.25">
      <c r="A55" s="173"/>
      <c r="N55" s="98" t="s">
        <v>40</v>
      </c>
      <c r="O55"/>
    </row>
    <row r="56" spans="1:15" ht="11.1" customHeight="1" x14ac:dyDescent="0.25">
      <c r="A56" s="56"/>
      <c r="O56"/>
    </row>
    <row r="58" spans="1:15" ht="10.5" customHeight="1" x14ac:dyDescent="0.25"/>
    <row r="59" spans="1:15" ht="15" customHeight="1" x14ac:dyDescent="0.25">
      <c r="A59" s="225" t="str">
        <f>A1</f>
        <v>15.3 PUNO: VOLUMEN MENSUAL DE PRODUCCIÓN MANUFACTURERA, SEGÚN PRINCIPALES PRODUCTOS, 2016 - 2023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25"/>
      <c r="L59" s="225"/>
      <c r="M59" s="225"/>
      <c r="N59" s="225"/>
      <c r="O59" s="41"/>
    </row>
    <row r="60" spans="1:15" ht="9" customHeight="1" x14ac:dyDescent="0.25">
      <c r="A60" s="55"/>
      <c r="B60" s="20"/>
      <c r="C60" s="21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8" t="s">
        <v>162</v>
      </c>
      <c r="O60" s="41"/>
    </row>
    <row r="61" spans="1:15" ht="22.5" customHeight="1" x14ac:dyDescent="0.25">
      <c r="A61" s="127" t="s">
        <v>1</v>
      </c>
      <c r="B61" s="84" t="s">
        <v>0</v>
      </c>
      <c r="C61" s="197" t="s">
        <v>91</v>
      </c>
      <c r="D61" s="197" t="s">
        <v>92</v>
      </c>
      <c r="E61" s="197" t="s">
        <v>93</v>
      </c>
      <c r="F61" s="197" t="s">
        <v>94</v>
      </c>
      <c r="G61" s="197" t="s">
        <v>95</v>
      </c>
      <c r="H61" s="197" t="s">
        <v>96</v>
      </c>
      <c r="I61" s="197" t="s">
        <v>97</v>
      </c>
      <c r="J61" s="197" t="s">
        <v>98</v>
      </c>
      <c r="K61" s="197" t="s">
        <v>99</v>
      </c>
      <c r="L61" s="197" t="s">
        <v>100</v>
      </c>
      <c r="M61" s="197" t="s">
        <v>101</v>
      </c>
      <c r="N61" s="197" t="s">
        <v>102</v>
      </c>
      <c r="O61" s="41"/>
    </row>
    <row r="62" spans="1:15" ht="5.0999999999999996" customHeight="1" x14ac:dyDescent="0.25">
      <c r="A62" s="155"/>
      <c r="B62" s="85"/>
      <c r="C62" s="156"/>
      <c r="D62" s="156"/>
      <c r="E62" s="156"/>
      <c r="F62" s="156"/>
      <c r="G62" s="156"/>
      <c r="H62" s="156"/>
      <c r="I62" s="156"/>
      <c r="J62" s="156"/>
      <c r="K62" s="156"/>
      <c r="L62" s="156"/>
      <c r="M62" s="156"/>
      <c r="N62" s="156"/>
      <c r="O62" s="41"/>
    </row>
    <row r="63" spans="1:15" ht="15" customHeight="1" x14ac:dyDescent="0.25">
      <c r="A63" s="87">
        <v>2020</v>
      </c>
      <c r="B63" s="85"/>
      <c r="C63" s="25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</row>
    <row r="64" spans="1:15" ht="12.95" customHeight="1" x14ac:dyDescent="0.25">
      <c r="A64" s="87" t="s">
        <v>5</v>
      </c>
      <c r="B64" s="23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</row>
    <row r="65" spans="1:14" ht="12.95" customHeight="1" x14ac:dyDescent="0.25">
      <c r="A65" s="126" t="s">
        <v>76</v>
      </c>
      <c r="B65" s="57">
        <f>SUM(C65:N65)</f>
        <v>2217890.8320000004</v>
      </c>
      <c r="C65" s="42">
        <v>279819.03799999994</v>
      </c>
      <c r="D65" s="42">
        <v>155555.77400000003</v>
      </c>
      <c r="E65" s="42">
        <v>12428.5</v>
      </c>
      <c r="F65" s="89" t="s">
        <v>41</v>
      </c>
      <c r="G65" s="89" t="s">
        <v>41</v>
      </c>
      <c r="H65" s="89" t="s">
        <v>41</v>
      </c>
      <c r="I65" s="46">
        <v>380596.7</v>
      </c>
      <c r="J65" s="46">
        <v>289976.5</v>
      </c>
      <c r="K65" s="46">
        <v>334887.18</v>
      </c>
      <c r="L65" s="46">
        <v>233925.05000000002</v>
      </c>
      <c r="M65" s="46">
        <v>258294.59999999998</v>
      </c>
      <c r="N65" s="46">
        <v>272407.49</v>
      </c>
    </row>
    <row r="66" spans="1:14" ht="12.95" customHeight="1" x14ac:dyDescent="0.25">
      <c r="A66" s="126" t="s">
        <v>77</v>
      </c>
      <c r="B66" s="58" t="s">
        <v>41</v>
      </c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</row>
    <row r="67" spans="1:14" ht="12.95" customHeight="1" x14ac:dyDescent="0.25">
      <c r="A67" s="126" t="s">
        <v>78</v>
      </c>
      <c r="B67" s="57">
        <f>SUM(C67:N67)</f>
        <v>447194.03200000006</v>
      </c>
      <c r="C67" s="42">
        <v>48665.000000000022</v>
      </c>
      <c r="D67" s="42">
        <v>40646.955000000009</v>
      </c>
      <c r="E67" s="42">
        <v>43837.505000000005</v>
      </c>
      <c r="F67" s="42">
        <v>16809.657999999999</v>
      </c>
      <c r="G67" s="42">
        <v>44485.468000000001</v>
      </c>
      <c r="H67" s="42">
        <v>46775.338000000003</v>
      </c>
      <c r="I67" s="42">
        <v>34748.53</v>
      </c>
      <c r="J67" s="42">
        <v>29904.600000000002</v>
      </c>
      <c r="K67" s="42">
        <v>28986.830000000005</v>
      </c>
      <c r="L67" s="42">
        <v>36584.9</v>
      </c>
      <c r="M67" s="89">
        <v>33770.737999999998</v>
      </c>
      <c r="N67" s="89">
        <v>41978.510000000009</v>
      </c>
    </row>
    <row r="68" spans="1:14" ht="12.95" customHeight="1" x14ac:dyDescent="0.25">
      <c r="A68" s="87" t="s">
        <v>6</v>
      </c>
      <c r="B68" s="57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89"/>
      <c r="N68" s="89"/>
    </row>
    <row r="69" spans="1:14" ht="12.95" customHeight="1" x14ac:dyDescent="0.25">
      <c r="A69" s="126" t="s">
        <v>79</v>
      </c>
      <c r="B69" s="57" t="s">
        <v>41</v>
      </c>
      <c r="C69" s="89" t="s">
        <v>41</v>
      </c>
      <c r="D69" s="89" t="s">
        <v>41</v>
      </c>
      <c r="E69" s="89" t="s">
        <v>41</v>
      </c>
      <c r="F69" s="89" t="s">
        <v>41</v>
      </c>
      <c r="G69" s="89" t="s">
        <v>41</v>
      </c>
      <c r="H69" s="89" t="s">
        <v>41</v>
      </c>
      <c r="I69" s="89" t="s">
        <v>41</v>
      </c>
      <c r="J69" s="89" t="s">
        <v>41</v>
      </c>
      <c r="K69" s="89" t="s">
        <v>41</v>
      </c>
      <c r="L69" s="89" t="s">
        <v>41</v>
      </c>
      <c r="M69" s="89" t="s">
        <v>41</v>
      </c>
      <c r="N69" s="89" t="s">
        <v>41</v>
      </c>
    </row>
    <row r="70" spans="1:14" ht="12.95" customHeight="1" x14ac:dyDescent="0.25">
      <c r="A70" s="126" t="s">
        <v>81</v>
      </c>
      <c r="B70" s="57">
        <f>SUM(C70:N70)</f>
        <v>1258419.0282893376</v>
      </c>
      <c r="C70" s="42">
        <v>285916</v>
      </c>
      <c r="D70" s="42">
        <v>243666.16868571428</v>
      </c>
      <c r="E70" s="42">
        <v>87550.939692028987</v>
      </c>
      <c r="F70" s="42">
        <v>15271.949887681159</v>
      </c>
      <c r="G70" s="42">
        <v>37937.79674057971</v>
      </c>
      <c r="H70" s="42">
        <v>104159.72513768115</v>
      </c>
      <c r="I70" s="42">
        <v>69687.496291304356</v>
      </c>
      <c r="J70" s="42">
        <v>5958.8812043478256</v>
      </c>
      <c r="K70" s="42">
        <v>57880.070650000009</v>
      </c>
      <c r="L70" s="42">
        <v>106204</v>
      </c>
      <c r="M70" s="89">
        <v>120867</v>
      </c>
      <c r="N70" s="89">
        <v>123319</v>
      </c>
    </row>
    <row r="71" spans="1:14" ht="12.95" customHeight="1" x14ac:dyDescent="0.25">
      <c r="A71" s="87" t="s">
        <v>4</v>
      </c>
      <c r="B71" s="57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89"/>
      <c r="N71" s="89"/>
    </row>
    <row r="72" spans="1:14" ht="12.95" customHeight="1" x14ac:dyDescent="0.25">
      <c r="A72" s="126" t="s">
        <v>80</v>
      </c>
      <c r="B72" s="57">
        <f>SUM(C72:N72)</f>
        <v>602</v>
      </c>
      <c r="C72" s="42">
        <v>78</v>
      </c>
      <c r="D72" s="42">
        <v>84</v>
      </c>
      <c r="E72" s="42">
        <v>30</v>
      </c>
      <c r="F72" s="89" t="s">
        <v>41</v>
      </c>
      <c r="G72" s="89" t="s">
        <v>41</v>
      </c>
      <c r="H72" s="89" t="s">
        <v>41</v>
      </c>
      <c r="I72" s="42">
        <v>146</v>
      </c>
      <c r="J72" s="42">
        <v>42</v>
      </c>
      <c r="K72" s="42">
        <v>42</v>
      </c>
      <c r="L72" s="42">
        <v>36</v>
      </c>
      <c r="M72" s="89">
        <v>78</v>
      </c>
      <c r="N72" s="89">
        <v>66</v>
      </c>
    </row>
    <row r="73" spans="1:14" ht="12.95" customHeight="1" x14ac:dyDescent="0.25">
      <c r="A73" s="87" t="s">
        <v>7</v>
      </c>
      <c r="B73" s="57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</row>
    <row r="74" spans="1:14" ht="12.95" customHeight="1" x14ac:dyDescent="0.25">
      <c r="A74" s="126" t="s">
        <v>82</v>
      </c>
      <c r="B74" s="57">
        <f>SUM(C74:N74)</f>
        <v>35176</v>
      </c>
      <c r="C74" s="89" t="s">
        <v>41</v>
      </c>
      <c r="D74" s="89" t="s">
        <v>41</v>
      </c>
      <c r="E74" s="89" t="s">
        <v>41</v>
      </c>
      <c r="F74" s="89" t="s">
        <v>41</v>
      </c>
      <c r="G74" s="89" t="s">
        <v>41</v>
      </c>
      <c r="H74" s="89">
        <v>3759</v>
      </c>
      <c r="I74" s="89">
        <v>10213</v>
      </c>
      <c r="J74" s="89">
        <v>7027</v>
      </c>
      <c r="K74" s="89">
        <v>6255</v>
      </c>
      <c r="L74" s="89">
        <v>3139</v>
      </c>
      <c r="M74" s="89">
        <v>3981</v>
      </c>
      <c r="N74" s="89">
        <v>802</v>
      </c>
    </row>
    <row r="75" spans="1:14" ht="15" customHeight="1" x14ac:dyDescent="0.25">
      <c r="A75" s="132">
        <v>2021</v>
      </c>
      <c r="B75" s="133"/>
      <c r="C75" s="134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</row>
    <row r="76" spans="1:14" ht="12.95" customHeight="1" x14ac:dyDescent="0.25">
      <c r="A76" s="132" t="s">
        <v>5</v>
      </c>
      <c r="B76" s="136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</row>
    <row r="77" spans="1:14" ht="12.95" customHeight="1" x14ac:dyDescent="0.25">
      <c r="A77" s="138" t="s">
        <v>84</v>
      </c>
      <c r="B77" s="139">
        <f>SUM(C77:N77)</f>
        <v>2496867.8200000003</v>
      </c>
      <c r="C77" s="140">
        <v>109246.8</v>
      </c>
      <c r="D77" s="140">
        <v>268702.65000000002</v>
      </c>
      <c r="E77" s="140">
        <v>226301.31</v>
      </c>
      <c r="F77" s="141">
        <v>73263.56</v>
      </c>
      <c r="G77" s="140">
        <v>272132.26</v>
      </c>
      <c r="H77" s="140">
        <v>126025.31999999999</v>
      </c>
      <c r="I77" s="140">
        <v>236470.16</v>
      </c>
      <c r="J77" s="140">
        <v>280210.08</v>
      </c>
      <c r="K77" s="140">
        <v>233691.98</v>
      </c>
      <c r="L77" s="140">
        <v>220826.46</v>
      </c>
      <c r="M77" s="140">
        <v>245653.2</v>
      </c>
      <c r="N77" s="140">
        <v>204344.04</v>
      </c>
    </row>
    <row r="78" spans="1:14" ht="12.95" customHeight="1" x14ac:dyDescent="0.25">
      <c r="A78" s="138" t="s">
        <v>85</v>
      </c>
      <c r="B78" s="142" t="s">
        <v>41</v>
      </c>
      <c r="C78" s="143"/>
      <c r="D78" s="143"/>
      <c r="E78" s="143"/>
      <c r="F78" s="143"/>
      <c r="G78" s="143"/>
      <c r="H78" s="143"/>
      <c r="I78" s="143"/>
      <c r="J78" s="143"/>
      <c r="K78" s="143"/>
      <c r="L78" s="143"/>
      <c r="M78" s="143"/>
      <c r="N78" s="143"/>
    </row>
    <row r="79" spans="1:14" ht="12.95" customHeight="1" x14ac:dyDescent="0.25">
      <c r="A79" s="138" t="s">
        <v>86</v>
      </c>
      <c r="B79" s="139">
        <f>SUM(C79:N79)</f>
        <v>517795.64900000009</v>
      </c>
      <c r="C79" s="140">
        <v>41725.53</v>
      </c>
      <c r="D79" s="140">
        <v>34671.565000000002</v>
      </c>
      <c r="E79" s="140">
        <v>52103.245999999999</v>
      </c>
      <c r="F79" s="140">
        <v>35897.565000000002</v>
      </c>
      <c r="G79" s="140">
        <v>42427.133000000002</v>
      </c>
      <c r="H79" s="140">
        <v>43026.991999999998</v>
      </c>
      <c r="I79" s="140">
        <v>54224.914000000012</v>
      </c>
      <c r="J79" s="140">
        <v>57059.171000000009</v>
      </c>
      <c r="K79" s="140">
        <v>34398.625000000015</v>
      </c>
      <c r="L79" s="140">
        <v>40852.568000000021</v>
      </c>
      <c r="M79" s="140">
        <v>44277.303000000022</v>
      </c>
      <c r="N79" s="140">
        <v>37131.037000000018</v>
      </c>
    </row>
    <row r="80" spans="1:14" ht="12.95" customHeight="1" x14ac:dyDescent="0.25">
      <c r="A80" s="132" t="s">
        <v>6</v>
      </c>
      <c r="B80" s="139"/>
      <c r="C80" s="144"/>
      <c r="D80" s="144"/>
      <c r="E80" s="45"/>
      <c r="F80" s="45"/>
      <c r="G80" s="45"/>
      <c r="H80" s="45"/>
      <c r="I80" s="45"/>
      <c r="J80" s="45"/>
      <c r="K80" s="45"/>
      <c r="L80" s="45"/>
      <c r="M80" s="45"/>
      <c r="N80" s="45"/>
    </row>
    <row r="81" spans="1:14" ht="12.95" customHeight="1" x14ac:dyDescent="0.25">
      <c r="A81" s="138" t="s">
        <v>87</v>
      </c>
      <c r="B81" s="142" t="s">
        <v>41</v>
      </c>
      <c r="C81" s="142" t="s">
        <v>41</v>
      </c>
      <c r="D81" s="142" t="s">
        <v>41</v>
      </c>
      <c r="E81" s="142" t="s">
        <v>41</v>
      </c>
      <c r="F81" s="142" t="s">
        <v>41</v>
      </c>
      <c r="G81" s="142" t="s">
        <v>41</v>
      </c>
      <c r="H81" s="142" t="s">
        <v>41</v>
      </c>
      <c r="I81" s="142" t="s">
        <v>41</v>
      </c>
      <c r="J81" s="142" t="s">
        <v>41</v>
      </c>
      <c r="K81" s="142" t="s">
        <v>41</v>
      </c>
      <c r="L81" s="142" t="s">
        <v>41</v>
      </c>
      <c r="M81" s="142" t="s">
        <v>41</v>
      </c>
      <c r="N81" s="142" t="s">
        <v>41</v>
      </c>
    </row>
    <row r="82" spans="1:14" ht="12.95" customHeight="1" x14ac:dyDescent="0.25">
      <c r="A82" s="138" t="s">
        <v>88</v>
      </c>
      <c r="B82" s="139">
        <f>SUM(C82:N82)</f>
        <v>3056816</v>
      </c>
      <c r="C82" s="140">
        <v>230786</v>
      </c>
      <c r="D82" s="140">
        <v>143231</v>
      </c>
      <c r="E82" s="140">
        <v>178364</v>
      </c>
      <c r="F82" s="140">
        <v>186860</v>
      </c>
      <c r="G82" s="140">
        <v>235818</v>
      </c>
      <c r="H82" s="140">
        <v>255112</v>
      </c>
      <c r="I82" s="140">
        <v>255174</v>
      </c>
      <c r="J82" s="140">
        <v>276771</v>
      </c>
      <c r="K82" s="140">
        <v>278891</v>
      </c>
      <c r="L82" s="140">
        <v>307739</v>
      </c>
      <c r="M82" s="140">
        <v>365580</v>
      </c>
      <c r="N82" s="140">
        <v>342490</v>
      </c>
    </row>
    <row r="83" spans="1:14" ht="12.95" customHeight="1" x14ac:dyDescent="0.25">
      <c r="A83" s="132" t="s">
        <v>4</v>
      </c>
      <c r="B83" s="139"/>
      <c r="C83" s="144"/>
      <c r="D83" s="144"/>
      <c r="E83" s="45"/>
      <c r="F83" s="45"/>
      <c r="G83" s="45"/>
      <c r="H83" s="45"/>
      <c r="I83" s="45"/>
      <c r="J83" s="45"/>
      <c r="K83" s="45"/>
      <c r="L83" s="45"/>
      <c r="M83" s="45"/>
      <c r="N83" s="45"/>
    </row>
    <row r="84" spans="1:14" ht="12.95" customHeight="1" x14ac:dyDescent="0.25">
      <c r="A84" s="138" t="s">
        <v>89</v>
      </c>
      <c r="B84" s="139">
        <f>SUM(C84:N84)</f>
        <v>707</v>
      </c>
      <c r="C84" s="140">
        <v>48</v>
      </c>
      <c r="D84" s="140">
        <v>42</v>
      </c>
      <c r="E84" s="140">
        <v>36</v>
      </c>
      <c r="F84" s="140">
        <v>75</v>
      </c>
      <c r="G84" s="140">
        <v>30</v>
      </c>
      <c r="H84" s="140">
        <v>29</v>
      </c>
      <c r="I84" s="140">
        <v>94</v>
      </c>
      <c r="J84" s="140">
        <v>96</v>
      </c>
      <c r="K84" s="140">
        <v>26</v>
      </c>
      <c r="L84" s="140">
        <v>78</v>
      </c>
      <c r="M84" s="140">
        <v>114</v>
      </c>
      <c r="N84" s="140">
        <v>39</v>
      </c>
    </row>
    <row r="85" spans="1:14" ht="12.95" customHeight="1" x14ac:dyDescent="0.25">
      <c r="A85" s="132" t="s">
        <v>7</v>
      </c>
      <c r="B85" s="139"/>
      <c r="C85" s="144"/>
      <c r="D85" s="144"/>
      <c r="E85" s="45"/>
      <c r="F85" s="45"/>
      <c r="G85" s="45"/>
      <c r="H85" s="45"/>
      <c r="I85" s="45"/>
      <c r="J85" s="45"/>
      <c r="K85" s="45"/>
      <c r="L85" s="45"/>
      <c r="M85" s="45"/>
      <c r="N85" s="45"/>
    </row>
    <row r="86" spans="1:14" ht="12.95" customHeight="1" x14ac:dyDescent="0.25">
      <c r="A86" s="138" t="s">
        <v>90</v>
      </c>
      <c r="B86" s="139">
        <f>SUM(C86:N86)</f>
        <v>33845</v>
      </c>
      <c r="C86" s="143">
        <v>478</v>
      </c>
      <c r="D86" s="143" t="s">
        <v>41</v>
      </c>
      <c r="E86" s="143" t="s">
        <v>41</v>
      </c>
      <c r="F86" s="145">
        <v>621</v>
      </c>
      <c r="G86" s="145">
        <v>3335</v>
      </c>
      <c r="H86" s="145">
        <v>1604</v>
      </c>
      <c r="I86" s="145">
        <v>10139</v>
      </c>
      <c r="J86" s="145">
        <v>5737</v>
      </c>
      <c r="K86" s="145">
        <v>6202</v>
      </c>
      <c r="L86" s="145">
        <v>2561</v>
      </c>
      <c r="M86" s="145">
        <v>2588</v>
      </c>
      <c r="N86" s="145">
        <v>580</v>
      </c>
    </row>
    <row r="87" spans="1:14" ht="15" customHeight="1" x14ac:dyDescent="0.25">
      <c r="A87" s="132">
        <v>2022</v>
      </c>
      <c r="B87" s="133"/>
      <c r="C87" s="134"/>
      <c r="D87" s="135"/>
      <c r="E87" s="135"/>
      <c r="F87" s="135"/>
      <c r="G87" s="135"/>
      <c r="H87" s="135"/>
      <c r="I87" s="135"/>
      <c r="J87" s="135"/>
      <c r="K87" s="135"/>
      <c r="L87" s="135"/>
      <c r="M87" s="135"/>
      <c r="N87" s="135"/>
    </row>
    <row r="88" spans="1:14" ht="12.95" customHeight="1" x14ac:dyDescent="0.25">
      <c r="A88" s="132" t="s">
        <v>5</v>
      </c>
      <c r="B88" s="136"/>
      <c r="C88" s="137"/>
      <c r="D88" s="137"/>
      <c r="E88" s="137"/>
      <c r="F88" s="137"/>
      <c r="G88" s="137"/>
      <c r="H88" s="137"/>
      <c r="I88" s="137"/>
      <c r="J88" s="137"/>
      <c r="K88" s="137"/>
      <c r="L88" s="137"/>
      <c r="M88" s="137"/>
      <c r="N88" s="137"/>
    </row>
    <row r="89" spans="1:14" ht="12.95" customHeight="1" x14ac:dyDescent="0.25">
      <c r="A89" s="138" t="s">
        <v>84</v>
      </c>
      <c r="B89" s="139">
        <f>SUM(C89:N89)</f>
        <v>2439793</v>
      </c>
      <c r="C89" s="140">
        <v>257319.4</v>
      </c>
      <c r="D89" s="140">
        <v>268194.62</v>
      </c>
      <c r="E89" s="140">
        <v>247919.45</v>
      </c>
      <c r="F89" s="141">
        <v>201739.80000000002</v>
      </c>
      <c r="G89" s="140">
        <v>272224.46000000002</v>
      </c>
      <c r="H89" s="140">
        <v>98963.150000000009</v>
      </c>
      <c r="I89" s="140">
        <v>69838.05</v>
      </c>
      <c r="J89" s="140">
        <v>152899</v>
      </c>
      <c r="K89" s="140">
        <v>176994.09999999998</v>
      </c>
      <c r="L89" s="140">
        <v>268373.86</v>
      </c>
      <c r="M89" s="140">
        <v>212797.35</v>
      </c>
      <c r="N89" s="140">
        <v>212529.76</v>
      </c>
    </row>
    <row r="90" spans="1:14" ht="12.95" customHeight="1" x14ac:dyDescent="0.25">
      <c r="A90" s="138" t="s">
        <v>85</v>
      </c>
      <c r="B90" s="142" t="s">
        <v>41</v>
      </c>
      <c r="C90" s="143"/>
      <c r="D90" s="143"/>
      <c r="E90" s="143"/>
      <c r="F90" s="143"/>
      <c r="G90" s="143"/>
      <c r="H90" s="143"/>
      <c r="I90" s="143"/>
      <c r="J90" s="143"/>
      <c r="K90" s="143"/>
      <c r="L90" s="143"/>
      <c r="M90" s="143"/>
      <c r="N90" s="143"/>
    </row>
    <row r="91" spans="1:14" ht="12.95" customHeight="1" x14ac:dyDescent="0.25">
      <c r="A91" s="138" t="s">
        <v>86</v>
      </c>
      <c r="B91" s="139">
        <f>SUM(C91:N91)</f>
        <v>513543.28400000028</v>
      </c>
      <c r="C91" s="140">
        <v>39687.000000000022</v>
      </c>
      <c r="D91" s="140">
        <v>36637.650000000023</v>
      </c>
      <c r="E91" s="140">
        <v>33329.910000000018</v>
      </c>
      <c r="F91" s="140">
        <v>47774.330000000031</v>
      </c>
      <c r="G91" s="140">
        <v>43982.000000000022</v>
      </c>
      <c r="H91" s="140">
        <v>41578.860000000015</v>
      </c>
      <c r="I91" s="140">
        <v>44519.000000000029</v>
      </c>
      <c r="J91" s="140">
        <v>42232.519000000022</v>
      </c>
      <c r="K91" s="140">
        <v>46455.156000000025</v>
      </c>
      <c r="L91" s="140">
        <v>38349.960000000021</v>
      </c>
      <c r="M91" s="140">
        <v>46644.858000000022</v>
      </c>
      <c r="N91" s="140">
        <v>52352.041000000027</v>
      </c>
    </row>
    <row r="92" spans="1:14" ht="12.95" customHeight="1" x14ac:dyDescent="0.25">
      <c r="A92" s="132" t="s">
        <v>6</v>
      </c>
      <c r="B92" s="139"/>
      <c r="C92" s="144"/>
      <c r="D92" s="144"/>
      <c r="E92" s="45"/>
      <c r="F92" s="45"/>
      <c r="G92" s="45"/>
      <c r="H92" s="45"/>
      <c r="I92" s="45"/>
      <c r="J92" s="45"/>
      <c r="K92" s="45"/>
      <c r="L92" s="45"/>
      <c r="M92" s="45"/>
      <c r="N92" s="45"/>
    </row>
    <row r="93" spans="1:14" ht="12.95" customHeight="1" x14ac:dyDescent="0.25">
      <c r="A93" s="138" t="s">
        <v>87</v>
      </c>
      <c r="B93" s="142" t="s">
        <v>41</v>
      </c>
      <c r="C93" s="142" t="s">
        <v>41</v>
      </c>
      <c r="D93" s="142" t="s">
        <v>41</v>
      </c>
      <c r="E93" s="142" t="s">
        <v>41</v>
      </c>
      <c r="F93" s="142" t="s">
        <v>41</v>
      </c>
      <c r="G93" s="142" t="s">
        <v>41</v>
      </c>
      <c r="H93" s="142" t="s">
        <v>41</v>
      </c>
      <c r="I93" s="142" t="s">
        <v>41</v>
      </c>
      <c r="J93" s="142" t="s">
        <v>41</v>
      </c>
      <c r="K93" s="142" t="s">
        <v>41</v>
      </c>
      <c r="L93" s="142" t="s">
        <v>41</v>
      </c>
      <c r="M93" s="142" t="s">
        <v>41</v>
      </c>
      <c r="N93" s="142" t="s">
        <v>41</v>
      </c>
    </row>
    <row r="94" spans="1:14" ht="12.95" customHeight="1" x14ac:dyDescent="0.25">
      <c r="A94" s="138" t="s">
        <v>88</v>
      </c>
      <c r="B94" s="139">
        <f>SUM(C94:N94)</f>
        <v>2103644.9435679181</v>
      </c>
      <c r="C94" s="140">
        <v>342490</v>
      </c>
      <c r="D94" s="140">
        <v>297786</v>
      </c>
      <c r="E94" s="140">
        <v>270231</v>
      </c>
      <c r="F94" s="140">
        <v>247619</v>
      </c>
      <c r="G94" s="140">
        <v>237288</v>
      </c>
      <c r="H94" s="140">
        <v>89366</v>
      </c>
      <c r="I94" s="140">
        <v>111577</v>
      </c>
      <c r="J94" s="140">
        <v>121020.47178395918</v>
      </c>
      <c r="K94" s="140">
        <v>121020.47178395918</v>
      </c>
      <c r="L94" s="140">
        <v>91166</v>
      </c>
      <c r="M94" s="140">
        <v>89482</v>
      </c>
      <c r="N94" s="140">
        <v>84599</v>
      </c>
    </row>
    <row r="95" spans="1:14" ht="12.95" customHeight="1" x14ac:dyDescent="0.25">
      <c r="A95" s="132" t="s">
        <v>4</v>
      </c>
      <c r="B95" s="139"/>
      <c r="C95" s="144"/>
      <c r="D95" s="144"/>
      <c r="E95" s="45"/>
      <c r="F95" s="45"/>
      <c r="G95" s="45"/>
      <c r="H95" s="45"/>
      <c r="I95" s="45"/>
      <c r="J95" s="45"/>
      <c r="K95" s="45"/>
      <c r="L95" s="45"/>
      <c r="M95" s="45"/>
      <c r="N95" s="45"/>
    </row>
    <row r="96" spans="1:14" ht="12.95" customHeight="1" x14ac:dyDescent="0.25">
      <c r="A96" s="138" t="s">
        <v>89</v>
      </c>
      <c r="B96" s="139">
        <f>SUM(C96:N96)</f>
        <v>676</v>
      </c>
      <c r="C96" s="140">
        <v>126</v>
      </c>
      <c r="D96" s="140">
        <v>28</v>
      </c>
      <c r="E96" s="140">
        <v>96</v>
      </c>
      <c r="F96" s="140">
        <v>71</v>
      </c>
      <c r="G96" s="140">
        <v>52</v>
      </c>
      <c r="H96" s="140">
        <v>47</v>
      </c>
      <c r="I96" s="140">
        <v>45</v>
      </c>
      <c r="J96" s="140">
        <v>57</v>
      </c>
      <c r="K96" s="140">
        <v>39</v>
      </c>
      <c r="L96" s="140">
        <v>42</v>
      </c>
      <c r="M96" s="140">
        <v>38</v>
      </c>
      <c r="N96" s="140">
        <v>35</v>
      </c>
    </row>
    <row r="97" spans="1:14" ht="12.95" customHeight="1" x14ac:dyDescent="0.25">
      <c r="A97" s="132" t="s">
        <v>7</v>
      </c>
      <c r="B97" s="139"/>
      <c r="C97" s="144"/>
      <c r="D97" s="144"/>
      <c r="E97" s="45"/>
      <c r="F97" s="45"/>
      <c r="G97" s="45"/>
      <c r="H97" s="45"/>
      <c r="I97" s="45"/>
      <c r="J97" s="45"/>
      <c r="K97" s="45"/>
      <c r="L97" s="45"/>
      <c r="M97" s="45"/>
      <c r="N97" s="45"/>
    </row>
    <row r="98" spans="1:14" ht="12.95" customHeight="1" x14ac:dyDescent="0.25">
      <c r="A98" s="138" t="s">
        <v>90</v>
      </c>
      <c r="B98" s="139">
        <f>SUM(C98:N98)</f>
        <v>49668</v>
      </c>
      <c r="C98" s="143">
        <v>120</v>
      </c>
      <c r="D98" s="143">
        <v>186</v>
      </c>
      <c r="E98" s="143">
        <v>95</v>
      </c>
      <c r="F98" s="145">
        <v>811</v>
      </c>
      <c r="G98" s="145">
        <v>6565</v>
      </c>
      <c r="H98" s="145">
        <v>5739</v>
      </c>
      <c r="I98" s="145">
        <v>4290</v>
      </c>
      <c r="J98" s="145">
        <v>8508</v>
      </c>
      <c r="K98" s="145">
        <v>9601</v>
      </c>
      <c r="L98" s="145">
        <v>6449</v>
      </c>
      <c r="M98" s="145">
        <v>4347</v>
      </c>
      <c r="N98" s="145">
        <v>2957</v>
      </c>
    </row>
    <row r="99" spans="1:14" ht="15" customHeight="1" x14ac:dyDescent="0.25">
      <c r="A99" s="132">
        <v>2023</v>
      </c>
      <c r="B99" s="133"/>
      <c r="C99" s="134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</row>
    <row r="100" spans="1:14" ht="12.95" customHeight="1" x14ac:dyDescent="0.25">
      <c r="A100" s="132" t="s">
        <v>5</v>
      </c>
      <c r="B100" s="136"/>
      <c r="C100" s="137"/>
      <c r="D100" s="137"/>
      <c r="E100" s="137"/>
      <c r="F100" s="137"/>
      <c r="G100" s="137"/>
      <c r="H100" s="137"/>
      <c r="I100" s="137"/>
      <c r="J100" s="137"/>
      <c r="K100" s="137"/>
      <c r="L100" s="137"/>
      <c r="M100" s="137"/>
      <c r="N100" s="137"/>
    </row>
    <row r="101" spans="1:14" ht="12.95" customHeight="1" x14ac:dyDescent="0.25">
      <c r="A101" s="138" t="s">
        <v>84</v>
      </c>
      <c r="B101" s="139">
        <f>SUM(C101:N101)</f>
        <v>759651.1</v>
      </c>
      <c r="C101" s="140">
        <v>216440.9</v>
      </c>
      <c r="D101" s="140">
        <v>219459.55000000002</v>
      </c>
      <c r="E101" s="140">
        <v>170750.65</v>
      </c>
      <c r="F101" s="141">
        <v>153000</v>
      </c>
      <c r="G101" s="143" t="s">
        <v>149</v>
      </c>
      <c r="H101" s="143" t="s">
        <v>149</v>
      </c>
      <c r="I101" s="143" t="s">
        <v>149</v>
      </c>
      <c r="J101" s="143" t="s">
        <v>149</v>
      </c>
      <c r="K101" s="143" t="s">
        <v>149</v>
      </c>
      <c r="L101" s="143" t="s">
        <v>149</v>
      </c>
      <c r="M101" s="143" t="s">
        <v>149</v>
      </c>
      <c r="N101" s="143" t="s">
        <v>149</v>
      </c>
    </row>
    <row r="102" spans="1:14" ht="12.95" customHeight="1" x14ac:dyDescent="0.25">
      <c r="A102" s="138" t="s">
        <v>85</v>
      </c>
      <c r="B102" s="142" t="s">
        <v>41</v>
      </c>
      <c r="C102" s="143"/>
      <c r="D102" s="143"/>
      <c r="E102" s="143"/>
      <c r="F102" s="143"/>
      <c r="G102" s="143"/>
      <c r="H102" s="143"/>
      <c r="I102" s="143"/>
      <c r="J102" s="143"/>
      <c r="K102" s="143"/>
      <c r="L102" s="143"/>
      <c r="M102" s="143"/>
      <c r="N102" s="143"/>
    </row>
    <row r="103" spans="1:14" ht="12.95" customHeight="1" x14ac:dyDescent="0.25">
      <c r="A103" s="138" t="s">
        <v>86</v>
      </c>
      <c r="B103" s="139">
        <f>SUM(C103:N103)</f>
        <v>607840.13800000027</v>
      </c>
      <c r="C103" s="140">
        <v>22142.64000000001</v>
      </c>
      <c r="D103" s="140">
        <v>24054.165000000012</v>
      </c>
      <c r="E103" s="140">
        <v>70484.80700000003</v>
      </c>
      <c r="F103" s="140">
        <v>57038.390000000029</v>
      </c>
      <c r="G103" s="140">
        <v>46629.82400000003</v>
      </c>
      <c r="H103" s="140">
        <v>60773.903000000028</v>
      </c>
      <c r="I103" s="140">
        <v>68649.187000000034</v>
      </c>
      <c r="J103" s="140">
        <v>60103.236000000026</v>
      </c>
      <c r="K103" s="140">
        <v>55007.172000000028</v>
      </c>
      <c r="L103" s="140">
        <v>46148.647000000026</v>
      </c>
      <c r="M103" s="140">
        <v>54829.657000000028</v>
      </c>
      <c r="N103" s="140">
        <v>41978.510000000009</v>
      </c>
    </row>
    <row r="104" spans="1:14" ht="12.95" customHeight="1" x14ac:dyDescent="0.25">
      <c r="A104" s="132" t="s">
        <v>6</v>
      </c>
      <c r="B104" s="139"/>
      <c r="C104" s="144"/>
      <c r="D104" s="144"/>
      <c r="E104" s="45"/>
      <c r="F104" s="45"/>
      <c r="G104" s="45"/>
      <c r="H104" s="45"/>
      <c r="I104" s="45"/>
      <c r="J104" s="45"/>
      <c r="K104" s="45"/>
      <c r="L104" s="45"/>
      <c r="M104" s="45"/>
      <c r="N104" s="45"/>
    </row>
    <row r="105" spans="1:14" ht="12.95" customHeight="1" x14ac:dyDescent="0.25">
      <c r="A105" s="138" t="s">
        <v>87</v>
      </c>
      <c r="B105" s="142" t="s">
        <v>161</v>
      </c>
      <c r="C105" s="143" t="s">
        <v>149</v>
      </c>
      <c r="D105" s="143" t="s">
        <v>149</v>
      </c>
      <c r="E105" s="143" t="s">
        <v>149</v>
      </c>
      <c r="F105" s="143" t="s">
        <v>149</v>
      </c>
      <c r="G105" s="143" t="s">
        <v>149</v>
      </c>
      <c r="H105" s="143" t="s">
        <v>149</v>
      </c>
      <c r="I105" s="143" t="s">
        <v>149</v>
      </c>
      <c r="J105" s="143" t="s">
        <v>149</v>
      </c>
      <c r="K105" s="143" t="s">
        <v>149</v>
      </c>
      <c r="L105" s="143" t="s">
        <v>149</v>
      </c>
      <c r="M105" s="143" t="s">
        <v>149</v>
      </c>
      <c r="N105" s="143" t="s">
        <v>149</v>
      </c>
    </row>
    <row r="106" spans="1:14" ht="12.95" customHeight="1" x14ac:dyDescent="0.25">
      <c r="A106" s="138" t="s">
        <v>88</v>
      </c>
      <c r="B106" s="139">
        <f>SUM(C106:N106)</f>
        <v>764554</v>
      </c>
      <c r="C106" s="140">
        <v>75825</v>
      </c>
      <c r="D106" s="140">
        <v>113973</v>
      </c>
      <c r="E106" s="140">
        <v>99276</v>
      </c>
      <c r="F106" s="140">
        <v>76880</v>
      </c>
      <c r="G106" s="140">
        <v>86720</v>
      </c>
      <c r="H106" s="140">
        <v>85530</v>
      </c>
      <c r="I106" s="140">
        <v>84230</v>
      </c>
      <c r="J106" s="140">
        <v>70730</v>
      </c>
      <c r="K106" s="140">
        <v>71390</v>
      </c>
      <c r="L106" s="143" t="s">
        <v>149</v>
      </c>
      <c r="M106" s="143" t="s">
        <v>149</v>
      </c>
      <c r="N106" s="143" t="s">
        <v>149</v>
      </c>
    </row>
    <row r="107" spans="1:14" ht="12.95" customHeight="1" x14ac:dyDescent="0.25">
      <c r="A107" s="132" t="s">
        <v>4</v>
      </c>
      <c r="B107" s="139"/>
      <c r="C107" s="144"/>
      <c r="D107" s="144"/>
      <c r="E107" s="45"/>
      <c r="F107" s="45"/>
      <c r="G107" s="45"/>
      <c r="H107" s="45"/>
      <c r="I107" s="45"/>
      <c r="J107" s="45"/>
      <c r="K107" s="45"/>
      <c r="L107" s="45"/>
      <c r="M107" s="45"/>
      <c r="N107" s="45"/>
    </row>
    <row r="108" spans="1:14" ht="12.95" customHeight="1" x14ac:dyDescent="0.25">
      <c r="A108" s="138" t="s">
        <v>89</v>
      </c>
      <c r="B108" s="139">
        <f>SUM(C108:N108)</f>
        <v>332</v>
      </c>
      <c r="C108" s="140">
        <v>21</v>
      </c>
      <c r="D108" s="140">
        <v>17</v>
      </c>
      <c r="E108" s="140">
        <v>29</v>
      </c>
      <c r="F108" s="140">
        <v>47</v>
      </c>
      <c r="G108" s="140">
        <v>49</v>
      </c>
      <c r="H108" s="140">
        <v>48</v>
      </c>
      <c r="I108" s="140">
        <v>68</v>
      </c>
      <c r="J108" s="140">
        <v>34</v>
      </c>
      <c r="K108" s="140">
        <v>19</v>
      </c>
      <c r="L108" s="143" t="s">
        <v>149</v>
      </c>
      <c r="M108" s="143" t="s">
        <v>149</v>
      </c>
      <c r="N108" s="143" t="s">
        <v>149</v>
      </c>
    </row>
    <row r="109" spans="1:14" ht="12.95" customHeight="1" x14ac:dyDescent="0.25">
      <c r="A109" s="132" t="s">
        <v>7</v>
      </c>
      <c r="B109" s="139"/>
      <c r="C109" s="144"/>
      <c r="D109" s="144"/>
      <c r="E109" s="45"/>
      <c r="F109" s="45"/>
      <c r="G109" s="45"/>
      <c r="H109" s="45"/>
      <c r="I109" s="45"/>
      <c r="J109" s="45"/>
      <c r="K109" s="45"/>
      <c r="L109" s="45"/>
      <c r="M109" s="45"/>
      <c r="N109" s="45"/>
    </row>
    <row r="110" spans="1:14" ht="12.95" customHeight="1" x14ac:dyDescent="0.25">
      <c r="A110" s="138" t="s">
        <v>90</v>
      </c>
      <c r="B110" s="139">
        <f>SUM(C110:N110)</f>
        <v>29444</v>
      </c>
      <c r="C110" s="143">
        <v>100</v>
      </c>
      <c r="D110" s="143">
        <v>166</v>
      </c>
      <c r="E110" s="143">
        <v>90</v>
      </c>
      <c r="F110" s="145">
        <v>90</v>
      </c>
      <c r="G110" s="145">
        <v>90</v>
      </c>
      <c r="H110" s="145">
        <v>8410</v>
      </c>
      <c r="I110" s="145">
        <v>3784</v>
      </c>
      <c r="J110" s="145">
        <v>11236</v>
      </c>
      <c r="K110" s="145">
        <v>5478</v>
      </c>
      <c r="L110" s="143" t="s">
        <v>149</v>
      </c>
      <c r="M110" s="143" t="s">
        <v>149</v>
      </c>
      <c r="N110" s="143" t="s">
        <v>149</v>
      </c>
    </row>
    <row r="111" spans="1:14" ht="5.0999999999999996" customHeight="1" x14ac:dyDescent="0.25">
      <c r="A111" s="2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</row>
    <row r="112" spans="1:14" ht="11.1" customHeight="1" x14ac:dyDescent="0.25">
      <c r="A112" s="174" t="s">
        <v>62</v>
      </c>
    </row>
    <row r="113" ht="10.5" customHeight="1" x14ac:dyDescent="0.25"/>
  </sheetData>
  <mergeCells count="2">
    <mergeCell ref="A1:N1"/>
    <mergeCell ref="A59:N59"/>
  </mergeCells>
  <phoneticPr fontId="0" type="noConversion"/>
  <pageMargins left="0.78740157480314965" right="0.78740157480314965" top="0.98425196850393704" bottom="0.98425196850393704" header="0.31496062992125984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showGridLines="0" topLeftCell="A48" zoomScaleNormal="100" workbookViewId="0">
      <selection activeCell="A48" sqref="A48:J48"/>
    </sheetView>
  </sheetViews>
  <sheetFormatPr baseColWidth="10" defaultRowHeight="12.75" x14ac:dyDescent="0.25"/>
  <cols>
    <col min="1" max="1" width="19.796875" customWidth="1"/>
    <col min="2" max="2" width="11.19921875" hidden="1" customWidth="1"/>
    <col min="3" max="8" width="13.3984375" customWidth="1"/>
    <col min="9" max="9" width="17.3984375" customWidth="1"/>
    <col min="10" max="10" width="17.19921875" customWidth="1"/>
  </cols>
  <sheetData>
    <row r="1" spans="1:10" ht="12" hidden="1" customHeight="1" x14ac:dyDescent="0.25">
      <c r="A1" s="27" t="s">
        <v>71</v>
      </c>
    </row>
    <row r="2" spans="1:10" ht="6" hidden="1" customHeight="1" x14ac:dyDescent="0.25">
      <c r="A2" s="27"/>
    </row>
    <row r="3" spans="1:10" ht="18.75" hidden="1" customHeight="1" x14ac:dyDescent="0.25">
      <c r="A3" s="227" t="s">
        <v>43</v>
      </c>
      <c r="B3" s="229" t="s">
        <v>0</v>
      </c>
      <c r="C3" s="229"/>
      <c r="D3" s="229"/>
      <c r="E3" s="39"/>
      <c r="F3" s="229" t="s">
        <v>6</v>
      </c>
      <c r="G3" s="229"/>
      <c r="H3" s="229"/>
      <c r="I3" s="229"/>
      <c r="J3" s="229"/>
    </row>
    <row r="4" spans="1:10" ht="27" hidden="1" customHeight="1" x14ac:dyDescent="0.25">
      <c r="A4" s="228"/>
      <c r="B4" s="37" t="s">
        <v>0</v>
      </c>
      <c r="C4" s="38" t="s">
        <v>58</v>
      </c>
      <c r="D4" s="38" t="s">
        <v>46</v>
      </c>
      <c r="E4" s="38"/>
      <c r="F4" s="37" t="s">
        <v>0</v>
      </c>
      <c r="G4" s="37"/>
      <c r="H4" s="37"/>
      <c r="I4" s="38" t="s">
        <v>58</v>
      </c>
      <c r="J4" s="38" t="s">
        <v>46</v>
      </c>
    </row>
    <row r="5" spans="1:10" ht="9.75" hidden="1" customHeight="1" x14ac:dyDescent="0.25">
      <c r="A5" s="179"/>
      <c r="B5" s="91"/>
      <c r="C5" s="92"/>
      <c r="D5" s="92"/>
      <c r="E5" s="92"/>
      <c r="F5" s="91"/>
      <c r="G5" s="91"/>
      <c r="H5" s="91"/>
      <c r="I5" s="92"/>
      <c r="J5" s="92"/>
    </row>
    <row r="6" spans="1:10" ht="13.5" hidden="1" customHeight="1" x14ac:dyDescent="0.25">
      <c r="A6" s="90">
        <v>2014</v>
      </c>
      <c r="B6" s="29"/>
      <c r="C6" s="29"/>
      <c r="D6" s="29"/>
      <c r="E6" s="29"/>
      <c r="F6" s="29"/>
      <c r="G6" s="29"/>
      <c r="H6" s="29"/>
      <c r="I6" s="29"/>
      <c r="J6" s="29"/>
    </row>
    <row r="7" spans="1:10" ht="13.5" hidden="1" customHeight="1" x14ac:dyDescent="0.25">
      <c r="A7" s="35" t="s">
        <v>0</v>
      </c>
      <c r="B7" s="48" t="e">
        <f>SUM(B8:B20)</f>
        <v>#REF!</v>
      </c>
      <c r="C7" s="48" t="e">
        <f>SUM(C8:C20)</f>
        <v>#REF!</v>
      </c>
      <c r="D7" s="48" t="e">
        <f>SUM(D8:D20)</f>
        <v>#REF!</v>
      </c>
      <c r="E7" s="48"/>
      <c r="F7" s="48">
        <f>SUM(F8:F20)</f>
        <v>178</v>
      </c>
      <c r="G7" s="48"/>
      <c r="H7" s="48"/>
      <c r="I7" s="48">
        <f>SUM(I8:I20)</f>
        <v>169</v>
      </c>
      <c r="J7" s="48">
        <f>SUM(J8:J20)</f>
        <v>9</v>
      </c>
    </row>
    <row r="8" spans="1:10" ht="13.5" hidden="1" customHeight="1" x14ac:dyDescent="0.25">
      <c r="A8" s="34" t="s">
        <v>42</v>
      </c>
      <c r="B8" s="49" t="e">
        <f>SUM(C8:D8)</f>
        <v>#REF!</v>
      </c>
      <c r="C8" s="49" t="e">
        <f>SUM(I8,#REF!,#REF!,#REF!,#REF!,C29,I29,#REF!,#REF!,#REF!,#REF!)</f>
        <v>#REF!</v>
      </c>
      <c r="D8" s="49" t="e">
        <f>SUM(J8,#REF!,#REF!,#REF!,#REF!,D29,J29,#REF!,#REF!,#REF!,#REF!)</f>
        <v>#REF!</v>
      </c>
      <c r="E8" s="49"/>
      <c r="F8" s="49">
        <f>SUM(I8:J8)</f>
        <v>44</v>
      </c>
      <c r="G8" s="49"/>
      <c r="H8" s="49"/>
      <c r="I8" s="49">
        <v>41</v>
      </c>
      <c r="J8" s="49">
        <v>3</v>
      </c>
    </row>
    <row r="9" spans="1:10" ht="13.5" hidden="1" customHeight="1" x14ac:dyDescent="0.25">
      <c r="A9" s="34" t="s">
        <v>47</v>
      </c>
      <c r="B9" s="49" t="e">
        <f t="shared" ref="B9:B20" si="0">SUM(C9:D9)</f>
        <v>#REF!</v>
      </c>
      <c r="C9" s="49" t="e">
        <f>SUM(I9,#REF!,#REF!,#REF!,#REF!,C30,I30,#REF!,#REF!,#REF!,#REF!)</f>
        <v>#REF!</v>
      </c>
      <c r="D9" s="49" t="e">
        <f>SUM(J9,#REF!,#REF!,#REF!,#REF!,D30,J30,#REF!,#REF!,#REF!,#REF!)</f>
        <v>#REF!</v>
      </c>
      <c r="E9" s="49"/>
      <c r="F9" s="49">
        <f t="shared" ref="F9:F20" si="1">SUM(I9:J9)</f>
        <v>1</v>
      </c>
      <c r="G9" s="49"/>
      <c r="H9" s="49"/>
      <c r="I9" s="49">
        <v>1</v>
      </c>
      <c r="J9" s="49">
        <v>0</v>
      </c>
    </row>
    <row r="10" spans="1:10" ht="13.5" hidden="1" customHeight="1" x14ac:dyDescent="0.25">
      <c r="A10" s="34" t="s">
        <v>48</v>
      </c>
      <c r="B10" s="52" t="e">
        <f t="shared" si="0"/>
        <v>#REF!</v>
      </c>
      <c r="C10" s="52" t="e">
        <f>SUM(I10,#REF!,#REF!,#REF!,#REF!,C31,I31,#REF!,#REF!,#REF!,#REF!)</f>
        <v>#REF!</v>
      </c>
      <c r="D10" s="52" t="e">
        <f>SUM(J10,#REF!,#REF!,#REF!,#REF!,D31,J31,#REF!,#REF!,#REF!,#REF!)</f>
        <v>#REF!</v>
      </c>
      <c r="E10" s="49"/>
      <c r="F10" s="49">
        <f t="shared" si="1"/>
        <v>3</v>
      </c>
      <c r="G10" s="49"/>
      <c r="H10" s="49"/>
      <c r="I10" s="49">
        <v>2</v>
      </c>
      <c r="J10" s="49">
        <v>1</v>
      </c>
    </row>
    <row r="11" spans="1:10" ht="13.5" hidden="1" customHeight="1" x14ac:dyDescent="0.25">
      <c r="A11" s="34" t="s">
        <v>49</v>
      </c>
      <c r="B11" s="49" t="e">
        <f t="shared" si="0"/>
        <v>#REF!</v>
      </c>
      <c r="C11" s="49" t="e">
        <f>SUM(I11,#REF!,#REF!,#REF!,#REF!,C32,I32,#REF!,#REF!,#REF!,#REF!)</f>
        <v>#REF!</v>
      </c>
      <c r="D11" s="49" t="e">
        <f>SUM(J11,#REF!,#REF!,#REF!,#REF!,D32,J32,#REF!,#REF!,#REF!,#REF!)</f>
        <v>#REF!</v>
      </c>
      <c r="E11" s="49"/>
      <c r="F11" s="49">
        <f t="shared" si="1"/>
        <v>3</v>
      </c>
      <c r="G11" s="49"/>
      <c r="H11" s="49"/>
      <c r="I11" s="49">
        <v>3</v>
      </c>
      <c r="J11" s="49">
        <v>0</v>
      </c>
    </row>
    <row r="12" spans="1:10" ht="13.5" hidden="1" customHeight="1" x14ac:dyDescent="0.25">
      <c r="A12" s="34" t="s">
        <v>50</v>
      </c>
      <c r="B12" s="49" t="e">
        <f t="shared" si="0"/>
        <v>#REF!</v>
      </c>
      <c r="C12" s="49" t="e">
        <f>SUM(I12,#REF!,#REF!,#REF!,#REF!,C33,I33,#REF!,#REF!,#REF!,#REF!)</f>
        <v>#REF!</v>
      </c>
      <c r="D12" s="49" t="e">
        <f>SUM(J12,#REF!,#REF!,#REF!,#REF!,D33,J33,#REF!,#REF!,#REF!,#REF!)</f>
        <v>#REF!</v>
      </c>
      <c r="E12" s="49"/>
      <c r="F12" s="49">
        <f t="shared" si="1"/>
        <v>0</v>
      </c>
      <c r="G12" s="49"/>
      <c r="H12" s="49"/>
      <c r="I12" s="49">
        <v>0</v>
      </c>
      <c r="J12" s="49">
        <v>0</v>
      </c>
    </row>
    <row r="13" spans="1:10" ht="13.5" hidden="1" customHeight="1" x14ac:dyDescent="0.25">
      <c r="A13" s="34" t="s">
        <v>60</v>
      </c>
      <c r="B13" s="49" t="e">
        <f t="shared" si="0"/>
        <v>#REF!</v>
      </c>
      <c r="C13" s="49" t="e">
        <f>SUM(I13,#REF!,#REF!,#REF!,#REF!,C34,I34,#REF!,#REF!,#REF!,#REF!)</f>
        <v>#REF!</v>
      </c>
      <c r="D13" s="49" t="e">
        <f>SUM(J13,#REF!,#REF!,#REF!,#REF!,D34,J34,#REF!,#REF!,#REF!,#REF!)</f>
        <v>#REF!</v>
      </c>
      <c r="E13" s="49"/>
      <c r="F13" s="49">
        <f t="shared" si="1"/>
        <v>6</v>
      </c>
      <c r="G13" s="49"/>
      <c r="H13" s="49"/>
      <c r="I13" s="49">
        <v>4</v>
      </c>
      <c r="J13" s="49">
        <v>2</v>
      </c>
    </row>
    <row r="14" spans="1:10" ht="13.5" hidden="1" customHeight="1" x14ac:dyDescent="0.25">
      <c r="A14" s="34" t="s">
        <v>51</v>
      </c>
      <c r="B14" s="49" t="e">
        <f t="shared" si="0"/>
        <v>#REF!</v>
      </c>
      <c r="C14" s="49" t="e">
        <f>SUM(I14,#REF!,#REF!,#REF!,#REF!,C35,I35,#REF!,#REF!,#REF!,#REF!)</f>
        <v>#REF!</v>
      </c>
      <c r="D14" s="49" t="e">
        <f>SUM(J14,#REF!,#REF!,#REF!,#REF!,D35,J35,#REF!,#REF!,#REF!,#REF!)</f>
        <v>#REF!</v>
      </c>
      <c r="E14" s="49"/>
      <c r="F14" s="49">
        <f t="shared" si="1"/>
        <v>0</v>
      </c>
      <c r="G14" s="49"/>
      <c r="H14" s="49"/>
      <c r="I14" s="49">
        <v>0</v>
      </c>
      <c r="J14" s="49">
        <v>0</v>
      </c>
    </row>
    <row r="15" spans="1:10" ht="13.5" hidden="1" customHeight="1" x14ac:dyDescent="0.25">
      <c r="A15" s="34" t="s">
        <v>52</v>
      </c>
      <c r="B15" s="49" t="e">
        <f t="shared" si="0"/>
        <v>#REF!</v>
      </c>
      <c r="C15" s="49" t="e">
        <f>SUM(I15,#REF!,#REF!,#REF!,#REF!,C36,I36,#REF!,#REF!,#REF!,#REF!)</f>
        <v>#REF!</v>
      </c>
      <c r="D15" s="49" t="e">
        <f>SUM(J15,#REF!,#REF!,#REF!,#REF!,D36,J36,#REF!,#REF!,#REF!,#REF!)</f>
        <v>#REF!</v>
      </c>
      <c r="E15" s="49"/>
      <c r="F15" s="49">
        <f t="shared" si="1"/>
        <v>5</v>
      </c>
      <c r="G15" s="49"/>
      <c r="H15" s="49"/>
      <c r="I15" s="49">
        <v>5</v>
      </c>
      <c r="J15" s="49">
        <v>0</v>
      </c>
    </row>
    <row r="16" spans="1:10" ht="13.5" hidden="1" customHeight="1" x14ac:dyDescent="0.25">
      <c r="A16" s="34" t="s">
        <v>53</v>
      </c>
      <c r="B16" s="49" t="e">
        <f t="shared" si="0"/>
        <v>#REF!</v>
      </c>
      <c r="C16" s="49" t="e">
        <f>SUM(I16,#REF!,#REF!,#REF!,#REF!,C37,I37,#REF!,#REF!,#REF!,#REF!)</f>
        <v>#REF!</v>
      </c>
      <c r="D16" s="49" t="e">
        <f>SUM(J16,#REF!,#REF!,#REF!,#REF!,D37,J37,#REF!,#REF!,#REF!,#REF!)</f>
        <v>#REF!</v>
      </c>
      <c r="E16" s="49"/>
      <c r="F16" s="49">
        <f t="shared" si="1"/>
        <v>0</v>
      </c>
      <c r="G16" s="49"/>
      <c r="H16" s="49"/>
      <c r="I16" s="49">
        <v>0</v>
      </c>
      <c r="J16" s="49">
        <v>0</v>
      </c>
    </row>
    <row r="17" spans="1:10" ht="13.5" hidden="1" customHeight="1" x14ac:dyDescent="0.25">
      <c r="A17" s="36" t="s">
        <v>54</v>
      </c>
      <c r="B17" s="49" t="e">
        <f t="shared" si="0"/>
        <v>#REF!</v>
      </c>
      <c r="C17" s="49" t="e">
        <f>SUM(I17,#REF!,#REF!,#REF!,#REF!,C38,I38,#REF!,#REF!,#REF!,#REF!)</f>
        <v>#REF!</v>
      </c>
      <c r="D17" s="49" t="e">
        <f>SUM(J17,#REF!,#REF!,#REF!,#REF!,D38,J38,#REF!,#REF!,#REF!,#REF!)</f>
        <v>#REF!</v>
      </c>
      <c r="E17" s="50"/>
      <c r="F17" s="49">
        <f t="shared" si="1"/>
        <v>3</v>
      </c>
      <c r="G17" s="49"/>
      <c r="H17" s="49"/>
      <c r="I17" s="50">
        <v>3</v>
      </c>
      <c r="J17" s="50">
        <v>0</v>
      </c>
    </row>
    <row r="18" spans="1:10" ht="13.5" hidden="1" customHeight="1" x14ac:dyDescent="0.25">
      <c r="A18" s="34" t="s">
        <v>55</v>
      </c>
      <c r="B18" s="49" t="e">
        <f t="shared" si="0"/>
        <v>#REF!</v>
      </c>
      <c r="C18" s="49" t="e">
        <f>SUM(I18,#REF!,#REF!,#REF!,#REF!,C39,I39,#REF!,#REF!,#REF!,#REF!)</f>
        <v>#REF!</v>
      </c>
      <c r="D18" s="49" t="e">
        <f>SUM(J18,#REF!,#REF!,#REF!,#REF!,D39,J39,#REF!,#REF!,#REF!,#REF!)</f>
        <v>#REF!</v>
      </c>
      <c r="E18" s="49"/>
      <c r="F18" s="49">
        <f t="shared" si="1"/>
        <v>90</v>
      </c>
      <c r="G18" s="49"/>
      <c r="H18" s="49"/>
      <c r="I18" s="49">
        <v>88</v>
      </c>
      <c r="J18" s="49">
        <v>2</v>
      </c>
    </row>
    <row r="19" spans="1:10" ht="13.5" hidden="1" customHeight="1" x14ac:dyDescent="0.25">
      <c r="A19" s="34" t="s">
        <v>56</v>
      </c>
      <c r="B19" s="49" t="e">
        <f t="shared" si="0"/>
        <v>#REF!</v>
      </c>
      <c r="C19" s="49" t="e">
        <f>SUM(I19,#REF!,#REF!,#REF!,#REF!,C40,I40,#REF!,#REF!,#REF!,#REF!)</f>
        <v>#REF!</v>
      </c>
      <c r="D19" s="49" t="e">
        <f>SUM(J19,#REF!,#REF!,#REF!,#REF!,D40,J40,#REF!,#REF!,#REF!,#REF!)</f>
        <v>#REF!</v>
      </c>
      <c r="E19" s="49"/>
      <c r="F19" s="49">
        <f t="shared" si="1"/>
        <v>17</v>
      </c>
      <c r="G19" s="49"/>
      <c r="H19" s="49"/>
      <c r="I19" s="49">
        <v>17</v>
      </c>
      <c r="J19" s="49">
        <v>0</v>
      </c>
    </row>
    <row r="20" spans="1:10" ht="13.5" hidden="1" customHeight="1" x14ac:dyDescent="0.25">
      <c r="A20" s="34" t="s">
        <v>57</v>
      </c>
      <c r="B20" s="49" t="e">
        <f t="shared" si="0"/>
        <v>#REF!</v>
      </c>
      <c r="C20" s="49" t="e">
        <f>SUM(I20,#REF!,#REF!,#REF!,#REF!,C41,I41,#REF!,#REF!,#REF!,#REF!)</f>
        <v>#REF!</v>
      </c>
      <c r="D20" s="49" t="e">
        <f>SUM(J20,#REF!,#REF!,#REF!,#REF!,D41,J41,#REF!,#REF!,#REF!,#REF!)</f>
        <v>#REF!</v>
      </c>
      <c r="E20" s="49"/>
      <c r="F20" s="49">
        <f t="shared" si="1"/>
        <v>6</v>
      </c>
      <c r="G20" s="49"/>
      <c r="H20" s="49"/>
      <c r="I20" s="49">
        <v>5</v>
      </c>
      <c r="J20" s="49">
        <v>1</v>
      </c>
    </row>
    <row r="21" spans="1:10" ht="3" hidden="1" customHeight="1" x14ac:dyDescent="0.25">
      <c r="A21" s="93"/>
      <c r="B21" s="51"/>
      <c r="C21" s="51"/>
      <c r="D21" s="51"/>
      <c r="E21" s="51"/>
      <c r="F21" s="51"/>
      <c r="G21" s="51"/>
      <c r="H21" s="51"/>
      <c r="I21" s="51"/>
      <c r="J21" s="51"/>
    </row>
    <row r="22" spans="1:10" ht="10.5" hidden="1" customHeight="1" x14ac:dyDescent="0.25">
      <c r="A22" s="29"/>
      <c r="B22" s="1"/>
      <c r="C22" s="1"/>
      <c r="D22" s="1"/>
      <c r="E22" s="1"/>
      <c r="F22" s="1"/>
      <c r="G22" s="1"/>
      <c r="H22" s="1"/>
      <c r="I22" s="1"/>
      <c r="J22" s="30"/>
    </row>
    <row r="23" spans="1:10" ht="13.5" hidden="1" x14ac:dyDescent="0.25">
      <c r="A23" s="27" t="s">
        <v>71</v>
      </c>
    </row>
    <row r="24" spans="1:10" ht="7.5" hidden="1" customHeight="1" x14ac:dyDescent="0.25"/>
    <row r="25" spans="1:10" ht="17.25" hidden="1" customHeight="1" x14ac:dyDescent="0.25">
      <c r="A25" s="227" t="s">
        <v>43</v>
      </c>
      <c r="B25" s="229" t="s">
        <v>44</v>
      </c>
      <c r="C25" s="229"/>
      <c r="D25" s="229"/>
      <c r="E25" s="39"/>
      <c r="F25" s="229" t="s">
        <v>45</v>
      </c>
      <c r="G25" s="229"/>
      <c r="H25" s="229"/>
      <c r="I25" s="229"/>
      <c r="J25" s="229"/>
    </row>
    <row r="26" spans="1:10" ht="27" hidden="1" customHeight="1" x14ac:dyDescent="0.25">
      <c r="A26" s="228"/>
      <c r="B26" s="37" t="s">
        <v>0</v>
      </c>
      <c r="C26" s="38" t="s">
        <v>58</v>
      </c>
      <c r="D26" s="38" t="s">
        <v>46</v>
      </c>
      <c r="E26" s="38"/>
      <c r="F26" s="37" t="s">
        <v>0</v>
      </c>
      <c r="G26" s="37"/>
      <c r="H26" s="37"/>
      <c r="I26" s="38" t="s">
        <v>58</v>
      </c>
      <c r="J26" s="38" t="s">
        <v>46</v>
      </c>
    </row>
    <row r="27" spans="1:10" ht="11.1" hidden="1" customHeight="1" x14ac:dyDescent="0.25">
      <c r="A27" s="90">
        <v>2014</v>
      </c>
      <c r="B27" s="29"/>
      <c r="C27" s="29"/>
      <c r="D27" s="29"/>
      <c r="E27" s="29"/>
      <c r="F27" s="29"/>
      <c r="G27" s="29"/>
      <c r="H27" s="29"/>
      <c r="I27" s="29"/>
      <c r="J27" s="29"/>
    </row>
    <row r="28" spans="1:10" ht="11.1" hidden="1" customHeight="1" x14ac:dyDescent="0.25">
      <c r="A28" s="35" t="s">
        <v>0</v>
      </c>
      <c r="B28" s="48">
        <f>SUM(B29:B41)</f>
        <v>35</v>
      </c>
      <c r="C28" s="48">
        <f>SUM(C29:C41)</f>
        <v>20</v>
      </c>
      <c r="D28" s="48">
        <f>SUM(D29:D41)</f>
        <v>15</v>
      </c>
      <c r="E28" s="48"/>
      <c r="F28" s="48">
        <f>SUM(F29:F41)</f>
        <v>2</v>
      </c>
      <c r="G28" s="48"/>
      <c r="H28" s="48"/>
      <c r="I28" s="48">
        <f>SUM(I29:I41)</f>
        <v>1</v>
      </c>
      <c r="J28" s="48">
        <f>SUM(J29:J41)</f>
        <v>1</v>
      </c>
    </row>
    <row r="29" spans="1:10" ht="11.1" hidden="1" customHeight="1" x14ac:dyDescent="0.25">
      <c r="A29" s="34" t="s">
        <v>42</v>
      </c>
      <c r="B29" s="49">
        <f>SUM(C29:D29)</f>
        <v>10</v>
      </c>
      <c r="C29" s="49">
        <v>0</v>
      </c>
      <c r="D29" s="49">
        <v>10</v>
      </c>
      <c r="E29" s="49"/>
      <c r="F29" s="49">
        <f>SUM(I29:J29)</f>
        <v>0</v>
      </c>
      <c r="G29" s="49"/>
      <c r="H29" s="49"/>
      <c r="I29" s="49">
        <v>0</v>
      </c>
      <c r="J29" s="49">
        <v>0</v>
      </c>
    </row>
    <row r="30" spans="1:10" ht="11.1" hidden="1" customHeight="1" x14ac:dyDescent="0.25">
      <c r="A30" s="34" t="s">
        <v>47</v>
      </c>
      <c r="B30" s="49">
        <f t="shared" ref="B30:B41" si="2">SUM(C30:D30)</f>
        <v>0</v>
      </c>
      <c r="C30" s="49">
        <v>0</v>
      </c>
      <c r="D30" s="49">
        <v>0</v>
      </c>
      <c r="E30" s="49"/>
      <c r="F30" s="49">
        <f t="shared" ref="F30:F41" si="3">SUM(I30:J30)</f>
        <v>1</v>
      </c>
      <c r="G30" s="49"/>
      <c r="H30" s="49"/>
      <c r="I30" s="49">
        <v>0</v>
      </c>
      <c r="J30" s="49">
        <v>1</v>
      </c>
    </row>
    <row r="31" spans="1:10" ht="11.1" hidden="1" customHeight="1" x14ac:dyDescent="0.25">
      <c r="A31" s="34" t="s">
        <v>48</v>
      </c>
      <c r="B31" s="49">
        <f t="shared" si="2"/>
        <v>8</v>
      </c>
      <c r="C31" s="49">
        <v>6</v>
      </c>
      <c r="D31" s="49">
        <v>2</v>
      </c>
      <c r="E31" s="49"/>
      <c r="F31" s="49">
        <f t="shared" si="3"/>
        <v>0</v>
      </c>
      <c r="G31" s="49"/>
      <c r="H31" s="49"/>
      <c r="I31" s="49">
        <v>0</v>
      </c>
      <c r="J31" s="49">
        <v>0</v>
      </c>
    </row>
    <row r="32" spans="1:10" ht="11.1" hidden="1" customHeight="1" x14ac:dyDescent="0.25">
      <c r="A32" s="34" t="s">
        <v>49</v>
      </c>
      <c r="B32" s="49">
        <f t="shared" si="2"/>
        <v>8</v>
      </c>
      <c r="C32" s="49">
        <v>8</v>
      </c>
      <c r="D32" s="49">
        <v>0</v>
      </c>
      <c r="E32" s="49"/>
      <c r="F32" s="49">
        <f t="shared" si="3"/>
        <v>0</v>
      </c>
      <c r="G32" s="49"/>
      <c r="H32" s="49"/>
      <c r="I32" s="49">
        <v>0</v>
      </c>
      <c r="J32" s="49">
        <v>0</v>
      </c>
    </row>
    <row r="33" spans="1:10" ht="11.1" hidden="1" customHeight="1" x14ac:dyDescent="0.25">
      <c r="A33" s="34" t="s">
        <v>50</v>
      </c>
      <c r="B33" s="49">
        <f t="shared" si="2"/>
        <v>0</v>
      </c>
      <c r="C33" s="49">
        <v>0</v>
      </c>
      <c r="D33" s="49">
        <v>0</v>
      </c>
      <c r="E33" s="49"/>
      <c r="F33" s="49">
        <f t="shared" si="3"/>
        <v>1</v>
      </c>
      <c r="G33" s="49"/>
      <c r="H33" s="49"/>
      <c r="I33" s="49">
        <v>1</v>
      </c>
      <c r="J33" s="49">
        <v>0</v>
      </c>
    </row>
    <row r="34" spans="1:10" ht="11.1" hidden="1" customHeight="1" x14ac:dyDescent="0.25">
      <c r="A34" s="34" t="s">
        <v>60</v>
      </c>
      <c r="B34" s="49">
        <f t="shared" si="2"/>
        <v>2</v>
      </c>
      <c r="C34" s="49">
        <v>0</v>
      </c>
      <c r="D34" s="49">
        <v>2</v>
      </c>
      <c r="E34" s="49"/>
      <c r="F34" s="49">
        <f t="shared" si="3"/>
        <v>0</v>
      </c>
      <c r="G34" s="49"/>
      <c r="H34" s="49"/>
      <c r="I34" s="49">
        <v>0</v>
      </c>
      <c r="J34" s="49">
        <v>0</v>
      </c>
    </row>
    <row r="35" spans="1:10" ht="11.1" hidden="1" customHeight="1" x14ac:dyDescent="0.25">
      <c r="A35" s="34" t="s">
        <v>51</v>
      </c>
      <c r="B35" s="49">
        <f t="shared" si="2"/>
        <v>1</v>
      </c>
      <c r="C35" s="49">
        <v>1</v>
      </c>
      <c r="D35" s="49">
        <v>0</v>
      </c>
      <c r="E35" s="49"/>
      <c r="F35" s="49">
        <f t="shared" si="3"/>
        <v>0</v>
      </c>
      <c r="G35" s="49"/>
      <c r="H35" s="49"/>
      <c r="I35" s="49">
        <v>0</v>
      </c>
      <c r="J35" s="49">
        <v>0</v>
      </c>
    </row>
    <row r="36" spans="1:10" ht="11.1" hidden="1" customHeight="1" x14ac:dyDescent="0.25">
      <c r="A36" s="34" t="s">
        <v>52</v>
      </c>
      <c r="B36" s="49">
        <f t="shared" si="2"/>
        <v>0</v>
      </c>
      <c r="C36" s="49">
        <v>0</v>
      </c>
      <c r="D36" s="49">
        <v>0</v>
      </c>
      <c r="E36" s="49"/>
      <c r="F36" s="49">
        <f t="shared" si="3"/>
        <v>0</v>
      </c>
      <c r="G36" s="49"/>
      <c r="H36" s="49"/>
      <c r="I36" s="49">
        <v>0</v>
      </c>
      <c r="J36" s="49">
        <v>0</v>
      </c>
    </row>
    <row r="37" spans="1:10" ht="11.1" hidden="1" customHeight="1" x14ac:dyDescent="0.25">
      <c r="A37" s="34" t="s">
        <v>53</v>
      </c>
      <c r="B37" s="49">
        <f t="shared" si="2"/>
        <v>0</v>
      </c>
      <c r="C37" s="49">
        <v>0</v>
      </c>
      <c r="D37" s="49">
        <v>0</v>
      </c>
      <c r="E37" s="49"/>
      <c r="F37" s="49">
        <f t="shared" si="3"/>
        <v>0</v>
      </c>
      <c r="G37" s="49"/>
      <c r="H37" s="49"/>
      <c r="I37" s="49">
        <v>0</v>
      </c>
      <c r="J37" s="49">
        <v>0</v>
      </c>
    </row>
    <row r="38" spans="1:10" ht="11.1" hidden="1" customHeight="1" x14ac:dyDescent="0.25">
      <c r="A38" s="36" t="s">
        <v>54</v>
      </c>
      <c r="B38" s="49">
        <f t="shared" si="2"/>
        <v>3</v>
      </c>
      <c r="C38" s="49">
        <v>3</v>
      </c>
      <c r="D38" s="49">
        <v>0</v>
      </c>
      <c r="E38" s="49"/>
      <c r="F38" s="49">
        <f t="shared" si="3"/>
        <v>0</v>
      </c>
      <c r="G38" s="49"/>
      <c r="H38" s="49"/>
      <c r="I38" s="49">
        <v>0</v>
      </c>
      <c r="J38" s="49">
        <v>0</v>
      </c>
    </row>
    <row r="39" spans="1:10" ht="11.1" hidden="1" customHeight="1" x14ac:dyDescent="0.25">
      <c r="A39" s="34" t="s">
        <v>55</v>
      </c>
      <c r="B39" s="49">
        <f t="shared" si="2"/>
        <v>0</v>
      </c>
      <c r="C39" s="49">
        <v>0</v>
      </c>
      <c r="D39" s="49">
        <v>0</v>
      </c>
      <c r="E39" s="49"/>
      <c r="F39" s="49">
        <f t="shared" si="3"/>
        <v>0</v>
      </c>
      <c r="G39" s="49"/>
      <c r="H39" s="49"/>
      <c r="I39" s="49">
        <v>0</v>
      </c>
      <c r="J39" s="49">
        <v>0</v>
      </c>
    </row>
    <row r="40" spans="1:10" ht="11.1" hidden="1" customHeight="1" x14ac:dyDescent="0.25">
      <c r="A40" s="34" t="s">
        <v>56</v>
      </c>
      <c r="B40" s="49">
        <f t="shared" si="2"/>
        <v>3</v>
      </c>
      <c r="C40" s="49">
        <v>2</v>
      </c>
      <c r="D40" s="49">
        <v>1</v>
      </c>
      <c r="E40" s="49"/>
      <c r="F40" s="49">
        <f t="shared" si="3"/>
        <v>0</v>
      </c>
      <c r="G40" s="49"/>
      <c r="H40" s="49"/>
      <c r="I40" s="49">
        <v>0</v>
      </c>
      <c r="J40" s="49">
        <v>0</v>
      </c>
    </row>
    <row r="41" spans="1:10" ht="11.1" hidden="1" customHeight="1" x14ac:dyDescent="0.25">
      <c r="A41" s="34" t="s">
        <v>57</v>
      </c>
      <c r="B41" s="49">
        <f t="shared" si="2"/>
        <v>0</v>
      </c>
      <c r="C41" s="49">
        <v>0</v>
      </c>
      <c r="D41" s="49">
        <v>0</v>
      </c>
      <c r="E41" s="49"/>
      <c r="F41" s="49">
        <f t="shared" si="3"/>
        <v>0</v>
      </c>
      <c r="G41" s="49"/>
      <c r="H41" s="49"/>
      <c r="I41" s="49">
        <v>0</v>
      </c>
      <c r="J41" s="49">
        <v>0</v>
      </c>
    </row>
    <row r="42" spans="1:10" ht="5.0999999999999996" hidden="1" customHeight="1" x14ac:dyDescent="0.25">
      <c r="A42" s="93"/>
      <c r="B42" s="33"/>
      <c r="C42" s="33"/>
      <c r="D42" s="33"/>
      <c r="E42" s="33"/>
      <c r="F42" s="33"/>
      <c r="G42" s="33"/>
      <c r="H42" s="33"/>
      <c r="I42" s="33"/>
      <c r="J42" s="33"/>
    </row>
    <row r="43" spans="1:10" ht="10.5" hidden="1" customHeight="1" x14ac:dyDescent="0.25">
      <c r="A43" s="31"/>
      <c r="D43" s="28"/>
      <c r="E43" s="28"/>
    </row>
    <row r="44" spans="1:10" ht="10.5" hidden="1" customHeight="1" x14ac:dyDescent="0.25"/>
    <row r="45" spans="1:10" ht="10.5" hidden="1" customHeight="1" x14ac:dyDescent="0.25">
      <c r="A45" s="27"/>
    </row>
    <row r="46" spans="1:10" ht="10.5" hidden="1" customHeight="1" x14ac:dyDescent="0.25">
      <c r="A46" s="27"/>
    </row>
    <row r="47" spans="1:10" ht="10.5" hidden="1" customHeight="1" x14ac:dyDescent="0.25">
      <c r="A47" s="27"/>
    </row>
    <row r="48" spans="1:10" ht="15.75" customHeight="1" x14ac:dyDescent="0.25">
      <c r="A48" s="226" t="s">
        <v>147</v>
      </c>
      <c r="B48" s="226"/>
      <c r="C48" s="226"/>
      <c r="D48" s="226"/>
      <c r="E48" s="226"/>
      <c r="F48" s="226"/>
      <c r="G48" s="226"/>
      <c r="H48" s="226"/>
      <c r="I48" s="226"/>
      <c r="J48" s="226"/>
    </row>
    <row r="49" spans="1:13" ht="14.25" customHeight="1" x14ac:dyDescent="0.25">
      <c r="A49" t="s">
        <v>146</v>
      </c>
    </row>
    <row r="50" spans="1:13" ht="5.0999999999999996" customHeight="1" x14ac:dyDescent="0.25">
      <c r="A50" s="32"/>
      <c r="B50" s="32"/>
      <c r="C50" s="32"/>
      <c r="D50" s="32"/>
      <c r="E50" s="32"/>
      <c r="F50" s="32"/>
      <c r="G50" s="32"/>
      <c r="H50" s="32"/>
      <c r="I50" s="32"/>
      <c r="J50" s="32"/>
    </row>
    <row r="51" spans="1:13" ht="48.75" customHeight="1" x14ac:dyDescent="0.25">
      <c r="A51" s="198" t="s">
        <v>107</v>
      </c>
      <c r="B51" s="186">
        <v>2013</v>
      </c>
      <c r="C51" s="187">
        <v>2018</v>
      </c>
      <c r="D51" s="187">
        <v>2019</v>
      </c>
      <c r="E51" s="187">
        <v>2020</v>
      </c>
      <c r="F51" s="186">
        <v>2021</v>
      </c>
      <c r="G51" s="186">
        <v>2022</v>
      </c>
      <c r="H51" s="186">
        <v>2023</v>
      </c>
      <c r="I51" s="38" t="s">
        <v>152</v>
      </c>
      <c r="J51" s="38" t="s">
        <v>153</v>
      </c>
    </row>
    <row r="52" spans="1:13" s="128" customFormat="1" ht="5.0999999999999996" customHeight="1" x14ac:dyDescent="0.25">
      <c r="A52" s="199"/>
      <c r="B52" s="152"/>
      <c r="C52" s="152"/>
      <c r="D52" s="152"/>
      <c r="E52" s="152"/>
      <c r="F52" s="152"/>
      <c r="G52" s="152"/>
      <c r="H52" s="152"/>
      <c r="I52" s="152"/>
      <c r="J52" s="152"/>
    </row>
    <row r="53" spans="1:13" s="128" customFormat="1" ht="22.5" customHeight="1" x14ac:dyDescent="0.25">
      <c r="A53" s="199" t="s">
        <v>0</v>
      </c>
      <c r="B53" s="188">
        <f t="shared" ref="B53:H53" si="4">SUM(B54:B78)</f>
        <v>1513006</v>
      </c>
      <c r="C53" s="205">
        <f t="shared" si="4"/>
        <v>2211981</v>
      </c>
      <c r="D53" s="206">
        <f t="shared" si="4"/>
        <v>2386781</v>
      </c>
      <c r="E53" s="206">
        <f t="shared" si="4"/>
        <v>1780117</v>
      </c>
      <c r="F53" s="206">
        <f t="shared" si="4"/>
        <v>2118293</v>
      </c>
      <c r="G53" s="206">
        <f t="shared" si="4"/>
        <v>2245795</v>
      </c>
      <c r="H53" s="206">
        <f t="shared" si="4"/>
        <v>2294284</v>
      </c>
      <c r="I53" s="190">
        <v>2.2000000000000002</v>
      </c>
      <c r="J53" s="190">
        <v>-3.5</v>
      </c>
    </row>
    <row r="54" spans="1:13" s="128" customFormat="1" ht="22.5" customHeight="1" x14ac:dyDescent="0.25">
      <c r="A54" s="200" t="s">
        <v>108</v>
      </c>
      <c r="B54" s="189">
        <v>8448</v>
      </c>
      <c r="C54" s="191">
        <v>13761</v>
      </c>
      <c r="D54" s="207">
        <v>15221</v>
      </c>
      <c r="E54" s="207">
        <v>12247</v>
      </c>
      <c r="F54" s="207">
        <v>14523</v>
      </c>
      <c r="G54" s="207">
        <v>15620</v>
      </c>
      <c r="H54" s="207">
        <v>17221</v>
      </c>
      <c r="I54" s="191">
        <v>10.199999999999999</v>
      </c>
      <c r="J54" s="191">
        <v>13.3</v>
      </c>
    </row>
    <row r="55" spans="1:13" s="128" customFormat="1" ht="22.5" customHeight="1" x14ac:dyDescent="0.25">
      <c r="A55" s="200" t="s">
        <v>109</v>
      </c>
      <c r="B55" s="189">
        <v>44199</v>
      </c>
      <c r="C55" s="207">
        <v>63290</v>
      </c>
      <c r="D55" s="207">
        <v>68578</v>
      </c>
      <c r="E55" s="207">
        <v>48696</v>
      </c>
      <c r="F55" s="207">
        <v>56753</v>
      </c>
      <c r="G55" s="207">
        <v>61285</v>
      </c>
      <c r="H55" s="207">
        <v>65177</v>
      </c>
      <c r="I55" s="191">
        <v>6.4</v>
      </c>
      <c r="J55" s="191">
        <v>-4.9000000000000004</v>
      </c>
    </row>
    <row r="56" spans="1:13" s="128" customFormat="1" ht="22.5" customHeight="1" x14ac:dyDescent="0.25">
      <c r="A56" s="200" t="s">
        <v>110</v>
      </c>
      <c r="B56" s="189">
        <v>11783</v>
      </c>
      <c r="C56" s="207">
        <v>20662</v>
      </c>
      <c r="D56" s="207">
        <v>22801</v>
      </c>
      <c r="E56" s="207">
        <v>17316</v>
      </c>
      <c r="F56" s="207">
        <v>21156</v>
      </c>
      <c r="G56" s="207">
        <v>22741</v>
      </c>
      <c r="H56" s="207">
        <v>24741</v>
      </c>
      <c r="I56" s="191">
        <v>8.8000000000000007</v>
      </c>
      <c r="J56" s="191">
        <v>8.6</v>
      </c>
      <c r="K56" s="175"/>
    </row>
    <row r="57" spans="1:13" s="128" customFormat="1" ht="22.5" customHeight="1" x14ac:dyDescent="0.25">
      <c r="A57" s="200" t="s">
        <v>111</v>
      </c>
      <c r="B57" s="189">
        <v>85556</v>
      </c>
      <c r="C57" s="207">
        <v>124039</v>
      </c>
      <c r="D57" s="207">
        <v>133642</v>
      </c>
      <c r="E57" s="207">
        <v>104440</v>
      </c>
      <c r="F57" s="207">
        <v>125741</v>
      </c>
      <c r="G57" s="207">
        <v>129274</v>
      </c>
      <c r="H57" s="207">
        <v>132185</v>
      </c>
      <c r="I57" s="191">
        <v>2.2999999999999998</v>
      </c>
      <c r="J57" s="191">
        <v>-0.9</v>
      </c>
    </row>
    <row r="58" spans="1:13" s="128" customFormat="1" ht="22.5" customHeight="1" x14ac:dyDescent="0.25">
      <c r="A58" s="200" t="s">
        <v>112</v>
      </c>
      <c r="B58" s="189">
        <v>16976</v>
      </c>
      <c r="C58" s="207">
        <v>28781</v>
      </c>
      <c r="D58" s="207">
        <v>30893</v>
      </c>
      <c r="E58" s="207">
        <v>22894</v>
      </c>
      <c r="F58" s="207">
        <v>28661</v>
      </c>
      <c r="G58" s="207">
        <v>30654</v>
      </c>
      <c r="H58" s="207">
        <v>32063</v>
      </c>
      <c r="I58" s="191">
        <v>4.5999999999999996</v>
      </c>
      <c r="J58" s="191">
        <v>3.9</v>
      </c>
      <c r="K58" s="176"/>
      <c r="L58" s="177"/>
      <c r="M58" s="177"/>
    </row>
    <row r="59" spans="1:13" s="128" customFormat="1" ht="22.5" customHeight="1" x14ac:dyDescent="0.25">
      <c r="A59" s="200" t="s">
        <v>113</v>
      </c>
      <c r="B59" s="189">
        <v>31912</v>
      </c>
      <c r="C59" s="207">
        <v>49674</v>
      </c>
      <c r="D59" s="207">
        <v>54071</v>
      </c>
      <c r="E59" s="207">
        <v>39729</v>
      </c>
      <c r="F59" s="207">
        <v>51384</v>
      </c>
      <c r="G59" s="207">
        <v>55531</v>
      </c>
      <c r="H59" s="207">
        <v>57953</v>
      </c>
      <c r="I59" s="191">
        <v>4.4000000000000004</v>
      </c>
      <c r="J59" s="191">
        <v>7.4</v>
      </c>
    </row>
    <row r="60" spans="1:13" s="128" customFormat="1" ht="22.5" customHeight="1" x14ac:dyDescent="0.25">
      <c r="A60" s="200" t="s">
        <v>114</v>
      </c>
      <c r="B60" s="189">
        <v>58588</v>
      </c>
      <c r="C60" s="207">
        <v>73258</v>
      </c>
      <c r="D60" s="207">
        <v>78577</v>
      </c>
      <c r="E60" s="207">
        <v>54447</v>
      </c>
      <c r="F60" s="207">
        <v>67725</v>
      </c>
      <c r="G60" s="207">
        <v>72882</v>
      </c>
      <c r="H60" s="207">
        <v>71174</v>
      </c>
      <c r="I60" s="191">
        <v>-2.2999999999999998</v>
      </c>
      <c r="J60" s="191">
        <v>-9</v>
      </c>
      <c r="K60" s="178"/>
    </row>
    <row r="61" spans="1:13" s="128" customFormat="1" ht="22.5" customHeight="1" x14ac:dyDescent="0.25">
      <c r="A61" s="200" t="s">
        <v>115</v>
      </c>
      <c r="B61" s="189">
        <v>6025</v>
      </c>
      <c r="C61" s="207">
        <v>86379</v>
      </c>
      <c r="D61" s="207">
        <v>95406</v>
      </c>
      <c r="E61" s="207">
        <v>70139</v>
      </c>
      <c r="F61" s="207">
        <v>80979</v>
      </c>
      <c r="G61" s="207">
        <v>85175</v>
      </c>
      <c r="H61" s="207">
        <v>93559</v>
      </c>
      <c r="I61" s="191">
        <v>9.8000000000000007</v>
      </c>
      <c r="J61" s="191">
        <v>-1.8</v>
      </c>
    </row>
    <row r="62" spans="1:13" s="128" customFormat="1" ht="22.5" customHeight="1" x14ac:dyDescent="0.25">
      <c r="A62" s="200" t="s">
        <v>116</v>
      </c>
      <c r="B62" s="189">
        <v>20261</v>
      </c>
      <c r="C62" s="207">
        <v>9806</v>
      </c>
      <c r="D62" s="207">
        <v>10931</v>
      </c>
      <c r="E62" s="207">
        <v>7951</v>
      </c>
      <c r="F62" s="207">
        <v>9828</v>
      </c>
      <c r="G62" s="207">
        <v>10604</v>
      </c>
      <c r="H62" s="207">
        <v>11657</v>
      </c>
      <c r="I62" s="191">
        <v>9.9</v>
      </c>
      <c r="J62" s="191">
        <v>6.7</v>
      </c>
    </row>
    <row r="63" spans="1:13" s="128" customFormat="1" ht="22.5" customHeight="1" x14ac:dyDescent="0.25">
      <c r="A63" s="200" t="s">
        <v>117</v>
      </c>
      <c r="B63" s="189">
        <v>38844</v>
      </c>
      <c r="C63" s="207">
        <v>33020</v>
      </c>
      <c r="D63" s="207">
        <v>36136</v>
      </c>
      <c r="E63" s="207">
        <v>26463</v>
      </c>
      <c r="F63" s="207">
        <v>32525</v>
      </c>
      <c r="G63" s="207">
        <v>35202</v>
      </c>
      <c r="H63" s="207">
        <v>36809</v>
      </c>
      <c r="I63" s="191">
        <v>4.5999999999999996</v>
      </c>
      <c r="J63" s="191">
        <v>2</v>
      </c>
    </row>
    <row r="64" spans="1:13" s="128" customFormat="1" ht="22.5" customHeight="1" x14ac:dyDescent="0.25">
      <c r="A64" s="200" t="s">
        <v>118</v>
      </c>
      <c r="B64" s="189">
        <v>54675</v>
      </c>
      <c r="C64" s="207">
        <v>56952</v>
      </c>
      <c r="D64" s="207">
        <v>61522</v>
      </c>
      <c r="E64" s="207">
        <v>46745</v>
      </c>
      <c r="F64" s="207">
        <v>56338</v>
      </c>
      <c r="G64" s="207">
        <v>59755</v>
      </c>
      <c r="H64" s="207">
        <v>61724</v>
      </c>
      <c r="I64" s="191">
        <v>3.3</v>
      </c>
      <c r="J64" s="191">
        <v>0.6</v>
      </c>
    </row>
    <row r="65" spans="1:11" s="128" customFormat="1" ht="22.5" customHeight="1" x14ac:dyDescent="0.25">
      <c r="A65" s="200" t="s">
        <v>119</v>
      </c>
      <c r="B65" s="189">
        <v>78944</v>
      </c>
      <c r="C65" s="207">
        <v>81789</v>
      </c>
      <c r="D65" s="207">
        <v>87848</v>
      </c>
      <c r="E65" s="207">
        <v>63758</v>
      </c>
      <c r="F65" s="207">
        <v>75324</v>
      </c>
      <c r="G65" s="207">
        <v>80135</v>
      </c>
      <c r="H65" s="207">
        <v>83999</v>
      </c>
      <c r="I65" s="191">
        <v>4.8</v>
      </c>
      <c r="J65" s="191">
        <v>-4.3</v>
      </c>
    </row>
    <row r="66" spans="1:11" ht="22.5" customHeight="1" x14ac:dyDescent="0.25">
      <c r="A66" s="200" t="s">
        <v>120</v>
      </c>
      <c r="B66" s="189">
        <v>52709</v>
      </c>
      <c r="C66" s="207">
        <v>116967</v>
      </c>
      <c r="D66" s="207">
        <v>126801</v>
      </c>
      <c r="E66" s="207">
        <v>92830</v>
      </c>
      <c r="F66" s="207">
        <v>111205</v>
      </c>
      <c r="G66" s="207">
        <v>118450</v>
      </c>
      <c r="H66" s="207">
        <v>122420</v>
      </c>
      <c r="I66" s="191">
        <v>3.4</v>
      </c>
      <c r="J66" s="191">
        <v>-3.2</v>
      </c>
    </row>
    <row r="67" spans="1:11" ht="22.5" customHeight="1" x14ac:dyDescent="0.25">
      <c r="A67" s="200" t="s">
        <v>121</v>
      </c>
      <c r="B67" s="189">
        <v>722372</v>
      </c>
      <c r="C67" s="207">
        <v>78694</v>
      </c>
      <c r="D67" s="207">
        <v>84083</v>
      </c>
      <c r="E67" s="207">
        <v>59622</v>
      </c>
      <c r="F67" s="207">
        <v>70694</v>
      </c>
      <c r="G67" s="207">
        <v>74805</v>
      </c>
      <c r="H67" s="207">
        <v>76508</v>
      </c>
      <c r="I67" s="191">
        <v>2.2999999999999998</v>
      </c>
      <c r="J67" s="191">
        <v>-8.9</v>
      </c>
    </row>
    <row r="68" spans="1:11" ht="22.5" customHeight="1" x14ac:dyDescent="0.25">
      <c r="A68" s="200" t="s">
        <v>122</v>
      </c>
      <c r="B68" s="189">
        <v>26338</v>
      </c>
      <c r="C68" s="207">
        <v>1013835</v>
      </c>
      <c r="D68" s="207">
        <v>1089560</v>
      </c>
      <c r="E68" s="207">
        <v>820782</v>
      </c>
      <c r="F68" s="207">
        <v>952923</v>
      </c>
      <c r="G68" s="207">
        <v>1017780</v>
      </c>
      <c r="H68" s="207">
        <v>1022043</v>
      </c>
      <c r="I68" s="191">
        <v>0.4</v>
      </c>
      <c r="J68" s="191">
        <v>-5.6</v>
      </c>
    </row>
    <row r="69" spans="1:11" ht="22.5" customHeight="1" x14ac:dyDescent="0.25">
      <c r="A69" s="200" t="s">
        <v>123</v>
      </c>
      <c r="B69" s="189">
        <v>10364</v>
      </c>
      <c r="C69" s="207">
        <v>39264</v>
      </c>
      <c r="D69" s="207">
        <v>42313</v>
      </c>
      <c r="E69" s="207">
        <v>31776</v>
      </c>
      <c r="F69" s="207">
        <v>38306</v>
      </c>
      <c r="G69" s="207">
        <v>39173</v>
      </c>
      <c r="H69" s="207">
        <v>41084</v>
      </c>
      <c r="I69" s="191">
        <v>4.9000000000000004</v>
      </c>
      <c r="J69" s="191">
        <v>-2.6</v>
      </c>
    </row>
    <row r="70" spans="1:11" ht="22.5" customHeight="1" x14ac:dyDescent="0.25">
      <c r="A70" s="200" t="s">
        <v>124</v>
      </c>
      <c r="B70" s="189">
        <v>10526</v>
      </c>
      <c r="C70" s="207">
        <v>17016</v>
      </c>
      <c r="D70" s="207">
        <v>18071</v>
      </c>
      <c r="E70" s="207">
        <v>13721</v>
      </c>
      <c r="F70" s="207">
        <v>16729</v>
      </c>
      <c r="G70" s="207">
        <v>17185</v>
      </c>
      <c r="H70" s="207">
        <v>17391</v>
      </c>
      <c r="I70" s="191">
        <v>1.2</v>
      </c>
      <c r="J70" s="191">
        <v>-3.5</v>
      </c>
    </row>
    <row r="71" spans="1:11" ht="22.5" customHeight="1" x14ac:dyDescent="0.25">
      <c r="A71" s="200" t="s">
        <v>125</v>
      </c>
      <c r="B71" s="189">
        <v>9812</v>
      </c>
      <c r="C71" s="207">
        <v>13702</v>
      </c>
      <c r="D71" s="207">
        <v>15200</v>
      </c>
      <c r="E71" s="207">
        <v>12017</v>
      </c>
      <c r="F71" s="207">
        <v>14136</v>
      </c>
      <c r="G71" s="207">
        <v>14561</v>
      </c>
      <c r="H71" s="207">
        <v>15927</v>
      </c>
      <c r="I71" s="191">
        <v>9.4</v>
      </c>
      <c r="J71" s="191">
        <v>4.9000000000000004</v>
      </c>
    </row>
    <row r="72" spans="1:11" ht="22.5" customHeight="1" x14ac:dyDescent="0.25">
      <c r="A72" s="200" t="s">
        <v>126</v>
      </c>
      <c r="B72" s="189">
        <v>59195</v>
      </c>
      <c r="C72" s="207">
        <v>13195</v>
      </c>
      <c r="D72" s="207">
        <v>14366</v>
      </c>
      <c r="E72" s="207">
        <v>11225</v>
      </c>
      <c r="F72" s="207">
        <v>13092</v>
      </c>
      <c r="G72" s="207">
        <v>13957</v>
      </c>
      <c r="H72" s="207">
        <v>14517</v>
      </c>
      <c r="I72" s="191">
        <v>4</v>
      </c>
      <c r="J72" s="191">
        <v>1.1000000000000001</v>
      </c>
    </row>
    <row r="73" spans="1:11" ht="22.5" customHeight="1" x14ac:dyDescent="0.25">
      <c r="A73" s="200" t="s">
        <v>127</v>
      </c>
      <c r="B73" s="189">
        <v>48537</v>
      </c>
      <c r="C73" s="207">
        <v>94184</v>
      </c>
      <c r="D73" s="207">
        <v>101965</v>
      </c>
      <c r="E73" s="207">
        <v>69027</v>
      </c>
      <c r="F73" s="207">
        <v>87201</v>
      </c>
      <c r="G73" s="207">
        <v>92569</v>
      </c>
      <c r="H73" s="207">
        <v>93107</v>
      </c>
      <c r="I73" s="191">
        <v>0.6</v>
      </c>
      <c r="J73" s="191">
        <v>-8.5</v>
      </c>
    </row>
    <row r="74" spans="1:11" s="128" customFormat="1" ht="22.5" customHeight="1" x14ac:dyDescent="0.25">
      <c r="A74" s="200" t="s">
        <v>42</v>
      </c>
      <c r="B74" s="189">
        <v>30953</v>
      </c>
      <c r="C74" s="207">
        <v>51092</v>
      </c>
      <c r="D74" s="207">
        <v>55888</v>
      </c>
      <c r="E74" s="207">
        <v>45427</v>
      </c>
      <c r="F74" s="207">
        <v>58505</v>
      </c>
      <c r="G74" s="207">
        <v>59267</v>
      </c>
      <c r="H74" s="207">
        <v>60758</v>
      </c>
      <c r="I74" s="191">
        <v>2.5</v>
      </c>
      <c r="J74" s="191">
        <v>9</v>
      </c>
      <c r="K74" s="169"/>
    </row>
    <row r="75" spans="1:11" s="128" customFormat="1" ht="22.5" customHeight="1" x14ac:dyDescent="0.25">
      <c r="A75" s="200" t="s">
        <v>128</v>
      </c>
      <c r="B75" s="189">
        <v>27405</v>
      </c>
      <c r="C75" s="207">
        <v>46092</v>
      </c>
      <c r="D75" s="207">
        <v>49989</v>
      </c>
      <c r="E75" s="207">
        <v>39782</v>
      </c>
      <c r="F75" s="207">
        <v>50022</v>
      </c>
      <c r="G75" s="207">
        <v>51959</v>
      </c>
      <c r="H75" s="207">
        <v>54023</v>
      </c>
      <c r="I75" s="191">
        <v>4</v>
      </c>
      <c r="J75" s="191">
        <v>8.3000000000000007</v>
      </c>
    </row>
    <row r="76" spans="1:11" s="128" customFormat="1" ht="22.5" customHeight="1" x14ac:dyDescent="0.25">
      <c r="A76" s="200" t="s">
        <v>129</v>
      </c>
      <c r="B76" s="189">
        <v>25421</v>
      </c>
      <c r="C76" s="207">
        <v>35243</v>
      </c>
      <c r="D76" s="207">
        <v>37745</v>
      </c>
      <c r="E76" s="207">
        <v>28094</v>
      </c>
      <c r="F76" s="207">
        <v>33109</v>
      </c>
      <c r="G76" s="207">
        <v>34008</v>
      </c>
      <c r="H76" s="207">
        <v>34386</v>
      </c>
      <c r="I76" s="191">
        <v>1.1000000000000001</v>
      </c>
      <c r="J76" s="191">
        <v>-8.8000000000000007</v>
      </c>
      <c r="K76" s="176"/>
    </row>
    <row r="77" spans="1:11" s="128" customFormat="1" ht="22.5" customHeight="1" x14ac:dyDescent="0.25">
      <c r="A77" s="200" t="s">
        <v>130</v>
      </c>
      <c r="B77" s="189">
        <v>11189</v>
      </c>
      <c r="C77" s="207">
        <v>17312</v>
      </c>
      <c r="D77" s="207">
        <v>18579</v>
      </c>
      <c r="E77" s="207">
        <v>12174</v>
      </c>
      <c r="F77" s="207">
        <v>15585</v>
      </c>
      <c r="G77" s="207">
        <v>16230</v>
      </c>
      <c r="H77" s="207">
        <v>15640</v>
      </c>
      <c r="I77" s="191">
        <v>-3.6</v>
      </c>
      <c r="J77" s="191">
        <v>-15.7</v>
      </c>
    </row>
    <row r="78" spans="1:11" s="128" customFormat="1" ht="22.5" customHeight="1" x14ac:dyDescent="0.25">
      <c r="A78" s="200" t="s">
        <v>131</v>
      </c>
      <c r="B78" s="189">
        <v>21974</v>
      </c>
      <c r="C78" s="207">
        <v>33974</v>
      </c>
      <c r="D78" s="207">
        <v>36595</v>
      </c>
      <c r="E78" s="207">
        <v>28815</v>
      </c>
      <c r="F78" s="207">
        <v>35849</v>
      </c>
      <c r="G78" s="207">
        <v>36993</v>
      </c>
      <c r="H78" s="207">
        <v>38218</v>
      </c>
      <c r="I78" s="191">
        <v>3.3</v>
      </c>
      <c r="J78" s="191">
        <v>4.7</v>
      </c>
      <c r="K78" s="178"/>
    </row>
    <row r="79" spans="1:11" s="128" customFormat="1" ht="5.0999999999999996" customHeight="1" x14ac:dyDescent="0.25">
      <c r="A79" s="201"/>
      <c r="B79" s="192"/>
      <c r="C79" s="192"/>
      <c r="D79" s="192"/>
      <c r="E79" s="192"/>
      <c r="F79" s="192"/>
      <c r="G79" s="192"/>
      <c r="H79" s="192"/>
      <c r="I79" s="192"/>
      <c r="J79" s="192"/>
    </row>
    <row r="80" spans="1:11" s="128" customFormat="1" ht="14.25" customHeight="1" x14ac:dyDescent="0.25">
      <c r="A80" s="202" t="s">
        <v>132</v>
      </c>
      <c r="B80" s="151"/>
      <c r="C80" s="151"/>
      <c r="D80" s="151"/>
      <c r="E80" s="151"/>
      <c r="F80" s="151"/>
      <c r="G80" s="151"/>
      <c r="H80" s="151"/>
      <c r="I80" s="151"/>
      <c r="J80" s="151"/>
    </row>
    <row r="81" spans="1:10" s="128" customFormat="1" ht="11.1" customHeight="1" x14ac:dyDescent="0.25">
      <c r="A81" s="203" t="s">
        <v>138</v>
      </c>
      <c r="B81" s="151"/>
      <c r="C81" s="151"/>
      <c r="D81" s="151"/>
      <c r="E81" s="151"/>
      <c r="F81" s="151"/>
      <c r="G81" s="151"/>
      <c r="H81" s="151"/>
      <c r="I81" s="151"/>
      <c r="J81" s="151"/>
    </row>
    <row r="82" spans="1:10" hidden="1" x14ac:dyDescent="0.25">
      <c r="A82" s="31" t="s">
        <v>74</v>
      </c>
    </row>
    <row r="83" spans="1:10" hidden="1" x14ac:dyDescent="0.25"/>
    <row r="84" spans="1:10" hidden="1" x14ac:dyDescent="0.25"/>
    <row r="85" spans="1:10" hidden="1" x14ac:dyDescent="0.25"/>
    <row r="86" spans="1:10" hidden="1" x14ac:dyDescent="0.25"/>
    <row r="87" spans="1:10" hidden="1" x14ac:dyDescent="0.25"/>
  </sheetData>
  <mergeCells count="7">
    <mergeCell ref="A48:J48"/>
    <mergeCell ref="A3:A4"/>
    <mergeCell ref="B3:D3"/>
    <mergeCell ref="F3:J3"/>
    <mergeCell ref="A25:A26"/>
    <mergeCell ref="B25:D25"/>
    <mergeCell ref="F25:J25"/>
  </mergeCells>
  <pageMargins left="0.78740157480314965" right="0.78740157480314965" top="0.98425196850393704" bottom="0.98425196850393704" header="0.31496062992125984" footer="0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MANUFACTURA</vt:lpstr>
      <vt:lpstr>15.1</vt:lpstr>
      <vt:lpstr> 15.2</vt:lpstr>
      <vt:lpstr>15.3</vt:lpstr>
      <vt:lpstr>15.4</vt:lpstr>
      <vt:lpstr>'15.1'!Área_de_impresión</vt:lpstr>
    </vt:vector>
  </TitlesOfParts>
  <Company>ODEI -pUNO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</dc:creator>
  <cp:lastModifiedBy>Usuario</cp:lastModifiedBy>
  <cp:lastPrinted>2023-01-16T13:27:49Z</cp:lastPrinted>
  <dcterms:created xsi:type="dcterms:W3CDTF">2001-01-24T16:04:06Z</dcterms:created>
  <dcterms:modified xsi:type="dcterms:W3CDTF">2025-01-27T21:38:23Z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