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28680" yWindow="-120" windowWidth="21840" windowHeight="13020"/>
  </bookViews>
  <sheets>
    <sheet name="Mineria" sheetId="18" r:id="rId1"/>
    <sheet name="14.1" sheetId="1" r:id="rId2"/>
    <sheet name="14.2" sheetId="19" r:id="rId3"/>
    <sheet name="14.3" sheetId="2" r:id="rId4"/>
    <sheet name="14.4" sheetId="15" r:id="rId5"/>
    <sheet name="Hoja1" sheetId="17" state="hidden" r:id="rId6"/>
    <sheet name="14.5" sheetId="20" r:id="rId7"/>
    <sheet name="14.6" sheetId="22" r:id="rId8"/>
  </sheets>
  <definedNames>
    <definedName name="_14.5_" localSheetId="6">#REF!</definedName>
    <definedName name="_14.5_" localSheetId="7">#REF!</definedName>
    <definedName name="_14.5_">#REF!</definedName>
    <definedName name="_14.6_">#REF!</definedName>
    <definedName name="_xlnm._FilterDatabase" localSheetId="4" hidden="1">'14.4'!$A$4:$H$15</definedName>
    <definedName name="_xlnm._FilterDatabase" localSheetId="7" hidden="1">'14.6'!$A$4:$H$10</definedName>
  </definedNames>
  <calcPr calcId="152511"/>
</workbook>
</file>

<file path=xl/calcChain.xml><?xml version="1.0" encoding="utf-8"?>
<calcChain xmlns="http://schemas.openxmlformats.org/spreadsheetml/2006/main">
  <c r="K67" i="22" l="1"/>
  <c r="A67" i="22"/>
  <c r="K54" i="22"/>
  <c r="A54" i="22"/>
  <c r="K41" i="22"/>
  <c r="A41" i="22"/>
  <c r="K28" i="22"/>
  <c r="A28" i="22"/>
  <c r="K15" i="22"/>
  <c r="A15" i="22"/>
  <c r="K1" i="22"/>
  <c r="A23" i="19"/>
  <c r="B25" i="15" l="1"/>
  <c r="F65" i="2"/>
  <c r="E62" i="2"/>
  <c r="B63" i="22" l="1"/>
  <c r="B61" i="22"/>
  <c r="B60" i="22"/>
  <c r="B73" i="22" l="1"/>
  <c r="A7" i="18" l="1"/>
  <c r="A6" i="18"/>
  <c r="B76" i="22"/>
  <c r="B48" i="22"/>
  <c r="B50" i="22"/>
  <c r="B47" i="22"/>
  <c r="B35" i="22"/>
  <c r="B36" i="22"/>
  <c r="B37" i="22"/>
  <c r="B34" i="22"/>
  <c r="B22" i="22"/>
  <c r="B23" i="22"/>
  <c r="B24" i="22"/>
  <c r="B21" i="22"/>
  <c r="B8" i="22"/>
  <c r="B9" i="22"/>
  <c r="B10" i="22"/>
  <c r="B7" i="22"/>
  <c r="B7" i="15" l="1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6" i="15"/>
  <c r="I22" i="1" l="1"/>
  <c r="H22" i="1"/>
  <c r="G22" i="1"/>
  <c r="F22" i="1"/>
  <c r="E22" i="1"/>
  <c r="D22" i="1"/>
  <c r="C22" i="1"/>
  <c r="B22" i="1"/>
  <c r="I19" i="1"/>
  <c r="H19" i="1"/>
  <c r="G19" i="1"/>
  <c r="F19" i="1"/>
  <c r="E19" i="1"/>
  <c r="D19" i="1"/>
  <c r="C19" i="1"/>
  <c r="B19" i="1"/>
  <c r="A5" i="18" l="1"/>
  <c r="A4" i="18"/>
  <c r="A3" i="18"/>
  <c r="A2" i="18"/>
  <c r="I29" i="1" l="1"/>
  <c r="H29" i="1"/>
  <c r="G29" i="1"/>
  <c r="F29" i="1"/>
  <c r="E29" i="1"/>
  <c r="D29" i="1"/>
  <c r="F28" i="1"/>
  <c r="E28" i="1"/>
  <c r="D28" i="1"/>
  <c r="C28" i="1"/>
  <c r="B28" i="1"/>
  <c r="I27" i="1"/>
  <c r="I28" i="1" s="1"/>
  <c r="H27" i="1"/>
  <c r="H28" i="1" s="1"/>
  <c r="G27" i="1"/>
  <c r="G28" i="1" s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5" i="1"/>
  <c r="I16" i="1" s="1"/>
  <c r="H15" i="1"/>
  <c r="H16" i="1" s="1"/>
  <c r="G15" i="1"/>
  <c r="G16" i="1" s="1"/>
  <c r="F15" i="1"/>
  <c r="F16" i="1" s="1"/>
  <c r="E15" i="1"/>
  <c r="E16" i="1" s="1"/>
  <c r="D15" i="1"/>
  <c r="D16" i="1" s="1"/>
  <c r="C15" i="1"/>
  <c r="C16" i="1" s="1"/>
  <c r="B15" i="1"/>
  <c r="B16" i="1" s="1"/>
  <c r="I11" i="1"/>
  <c r="H11" i="1"/>
  <c r="G11" i="1"/>
  <c r="F11" i="1"/>
  <c r="E11" i="1"/>
  <c r="D11" i="1"/>
  <c r="I9" i="1"/>
  <c r="H9" i="1"/>
  <c r="G9" i="1"/>
  <c r="F9" i="1"/>
  <c r="E9" i="1"/>
  <c r="D9" i="1"/>
  <c r="C9" i="1"/>
  <c r="B9" i="1"/>
  <c r="H26" i="17" l="1"/>
  <c r="F26" i="17"/>
  <c r="D26" i="17"/>
  <c r="C26" i="17"/>
  <c r="B26" i="17"/>
  <c r="H7" i="17"/>
  <c r="G7" i="17"/>
  <c r="F7" i="17"/>
  <c r="E7" i="17"/>
  <c r="D7" i="17"/>
  <c r="C7" i="17"/>
  <c r="B7" i="17"/>
</calcChain>
</file>

<file path=xl/sharedStrings.xml><?xml version="1.0" encoding="utf-8"?>
<sst xmlns="http://schemas.openxmlformats.org/spreadsheetml/2006/main" count="501" uniqueCount="190">
  <si>
    <t>...</t>
  </si>
  <si>
    <t>-</t>
  </si>
  <si>
    <t>Año</t>
  </si>
  <si>
    <t>Producto</t>
  </si>
  <si>
    <t>Total</t>
  </si>
  <si>
    <t>Puno</t>
  </si>
  <si>
    <t xml:space="preserve">Total </t>
  </si>
  <si>
    <t>Ancash</t>
  </si>
  <si>
    <t>Arequipa</t>
  </si>
  <si>
    <t>Ayacucho</t>
  </si>
  <si>
    <t>Cajamarca</t>
  </si>
  <si>
    <t>Cusco</t>
  </si>
  <si>
    <t>Huancavelica</t>
  </si>
  <si>
    <t>Huánuco</t>
  </si>
  <si>
    <t>Ica</t>
  </si>
  <si>
    <t>Junín</t>
  </si>
  <si>
    <t>La Libertad</t>
  </si>
  <si>
    <t>Lima</t>
  </si>
  <si>
    <t>Pasco</t>
  </si>
  <si>
    <t>Piura</t>
  </si>
  <si>
    <t>Producción de Plomo</t>
  </si>
  <si>
    <t>Departamento</t>
  </si>
  <si>
    <t>Empresa Minera</t>
  </si>
  <si>
    <t>Otros</t>
  </si>
  <si>
    <t>Fuente: Ministerio de Energía y Minas  - Dirección General de Minería.</t>
  </si>
  <si>
    <t xml:space="preserve">               ...</t>
  </si>
  <si>
    <t>…</t>
  </si>
  <si>
    <t>Indicador</t>
  </si>
  <si>
    <t>Exportación total</t>
  </si>
  <si>
    <t xml:space="preserve"> Yeso</t>
  </si>
  <si>
    <t>Hierro</t>
  </si>
  <si>
    <t>Estaño</t>
  </si>
  <si>
    <t>Molibdeno</t>
  </si>
  <si>
    <t xml:space="preserve"> </t>
  </si>
  <si>
    <t>VAB Extracción de petróleo, gas, minerales y servicios conexos</t>
  </si>
  <si>
    <t>Participación % en PBI global</t>
  </si>
  <si>
    <t>Variación % anual</t>
  </si>
  <si>
    <t>Millones de US$</t>
  </si>
  <si>
    <t>Exportación de productos mineros</t>
  </si>
  <si>
    <t>Participación % en exportación total</t>
  </si>
  <si>
    <t>Cobre</t>
  </si>
  <si>
    <t>Oro</t>
  </si>
  <si>
    <t>Plomo</t>
  </si>
  <si>
    <t>Zinc</t>
  </si>
  <si>
    <t>Plata</t>
  </si>
  <si>
    <t>Exportación de petróleo y gas natural</t>
  </si>
  <si>
    <t>Petróleo y derivados</t>
  </si>
  <si>
    <t>Gas natural</t>
  </si>
  <si>
    <t xml:space="preserve">    Petróleo y Derivados</t>
  </si>
  <si>
    <t xml:space="preserve">   Gas natural </t>
  </si>
  <si>
    <t>Oro (miles de onzas finas)</t>
  </si>
  <si>
    <t>Plata  (miles de onzas finas)</t>
  </si>
  <si>
    <t xml:space="preserve">         </t>
  </si>
  <si>
    <t>Continua…</t>
  </si>
  <si>
    <t>...Conclusión</t>
  </si>
  <si>
    <t xml:space="preserve">       (Toneladas métricas de contenido fino)</t>
  </si>
  <si>
    <t>Departamento de Puno</t>
  </si>
  <si>
    <t>2014 P/</t>
  </si>
  <si>
    <t>14.8  PERÚ : PRODUCCIÓN DE PLOMO, SEGÚN DEPARTAMENTO, 1998 - 2014</t>
  </si>
  <si>
    <t xml:space="preserve">                                                                                                                                                                                                          </t>
  </si>
  <si>
    <t>Continúa…</t>
  </si>
  <si>
    <t>PBI global (Millones S/)</t>
  </si>
  <si>
    <t>PBI global (Millones S/ de 2007)</t>
  </si>
  <si>
    <t>Millones S/</t>
  </si>
  <si>
    <t>Millones S/ de 2007</t>
  </si>
  <si>
    <t xml:space="preserve"> Cobre</t>
  </si>
  <si>
    <t xml:space="preserve"> Zinc</t>
  </si>
  <si>
    <t xml:space="preserve"> Oro</t>
  </si>
  <si>
    <t xml:space="preserve"> Plata</t>
  </si>
  <si>
    <t xml:space="preserve"> Molibdeno</t>
  </si>
  <si>
    <t>(Miles de</t>
  </si>
  <si>
    <t>Onzas</t>
  </si>
  <si>
    <t>Finas)</t>
  </si>
  <si>
    <t xml:space="preserve">        (Tonelada métrica de contenido fino)</t>
  </si>
  <si>
    <t>Fuente:  Ministerio de Energía y Minas  - Dirección General de Minería - Estadística Minera.</t>
  </si>
  <si>
    <t>Ene.</t>
  </si>
  <si>
    <t>Feb.</t>
  </si>
  <si>
    <t>Mar.</t>
  </si>
  <si>
    <t>Abr.</t>
  </si>
  <si>
    <t>May.</t>
  </si>
  <si>
    <t>Jun.</t>
  </si>
  <si>
    <t>Jul.</t>
  </si>
  <si>
    <t>Ago.</t>
  </si>
  <si>
    <t>Set.</t>
  </si>
  <si>
    <t>Oct.</t>
  </si>
  <si>
    <t>Nov.</t>
  </si>
  <si>
    <t>Dic.</t>
  </si>
  <si>
    <t>Fuente: Instituto Nacional de Estadística e Informática -  Ministerio de Energia y Minas.</t>
  </si>
  <si>
    <t>Mineros Artesanales 1/</t>
  </si>
  <si>
    <t xml:space="preserve"> Piedra Laja</t>
  </si>
  <si>
    <t>Enero</t>
  </si>
  <si>
    <t>Febrero</t>
  </si>
  <si>
    <t>Marzo</t>
  </si>
  <si>
    <t>Abril</t>
  </si>
  <si>
    <t>Mayo</t>
  </si>
  <si>
    <t>Junio</t>
  </si>
  <si>
    <t>Julio</t>
  </si>
  <si>
    <t>Septiembre</t>
  </si>
  <si>
    <t>Noviembre</t>
  </si>
  <si>
    <t>Diciembre</t>
  </si>
  <si>
    <t xml:space="preserve"> -</t>
  </si>
  <si>
    <t>Minera Yanacocha S.R.L.</t>
  </si>
  <si>
    <t>Cía. Minera Poderosa S.A.</t>
  </si>
  <si>
    <t>Cía. Minera Ares S.A.C.</t>
  </si>
  <si>
    <t>Consorcio Minero Horizonte S.A.</t>
  </si>
  <si>
    <t>Shahuindo S.A.C.</t>
  </si>
  <si>
    <t>Cía. Minera Coimolache S.A.</t>
  </si>
  <si>
    <t>Gold Fields La Cima S.A.</t>
  </si>
  <si>
    <t>Minera Aurífera Retamas S.A.</t>
  </si>
  <si>
    <t>Cía. de Minas Buenaventura S.A.A.</t>
  </si>
  <si>
    <t>La Arena S.A.</t>
  </si>
  <si>
    <t>Minsur S.A.</t>
  </si>
  <si>
    <t>Minera Laytaruma S.A.</t>
  </si>
  <si>
    <t>Cía. Minera Antapaccay S.A.</t>
  </si>
  <si>
    <t>Minera Veta Dorada S.A.C.</t>
  </si>
  <si>
    <t>Minera Titán del Perú S.R.L.</t>
  </si>
  <si>
    <t>Cía. Minera Caravelí S.A.C.</t>
  </si>
  <si>
    <t>Cori Puno S.A.C.</t>
  </si>
  <si>
    <t>Minera Yanaquihua S.A.C.</t>
  </si>
  <si>
    <t>Minera Paraíso S.A.C.</t>
  </si>
  <si>
    <t>Analytica Mineral Services S.A.C.</t>
  </si>
  <si>
    <t>Minera IRL S.A.</t>
  </si>
  <si>
    <t>Sierra Antapite S.A.C.</t>
  </si>
  <si>
    <t>Hudbay Perú S.A.C.</t>
  </si>
  <si>
    <t>Sociedad Minera El Brocal S.A.A.</t>
  </si>
  <si>
    <t>Otras empresas</t>
  </si>
  <si>
    <t>Madre de Dios</t>
  </si>
  <si>
    <t>1/ Datos de producción estimada.</t>
  </si>
  <si>
    <t>Agosto</t>
  </si>
  <si>
    <t>Octubre</t>
  </si>
  <si>
    <t xml:space="preserve">       (Kilogramo fino)</t>
  </si>
  <si>
    <t>Plomo (tmf)</t>
  </si>
  <si>
    <t xml:space="preserve">Estaño (tmf) </t>
  </si>
  <si>
    <t>Zinc (tmf)</t>
  </si>
  <si>
    <t>Cobre (tmf)</t>
  </si>
  <si>
    <t>Cobre(tmf)</t>
  </si>
  <si>
    <t>Hierro (tmf)</t>
  </si>
  <si>
    <t>Estaño (tmf)</t>
  </si>
  <si>
    <t>Molibdeno (tmf)</t>
  </si>
  <si>
    <t>(tmf)</t>
  </si>
  <si>
    <t>Summa Gold Corporation S.A.C.</t>
  </si>
  <si>
    <t>Minera Boroo Misquichilca S.A.</t>
  </si>
  <si>
    <t>Minera Colibrí S.A.C.</t>
  </si>
  <si>
    <t>Minera Españolita del Sur S.A.</t>
  </si>
  <si>
    <t>Vista Gold S.A.C.</t>
  </si>
  <si>
    <r>
      <t>Nota:</t>
    </r>
    <r>
      <rPr>
        <sz val="7"/>
        <rFont val="Arial Narrow"/>
        <family val="2"/>
      </rPr>
      <t xml:space="preserve"> Corresponde al contenido fino de los concentrados. Información disponible a abril de 2022.</t>
    </r>
  </si>
  <si>
    <t xml:space="preserve"> Calcita</t>
  </si>
  <si>
    <t xml:space="preserve"> Marmol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</si>
  <si>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 xml:space="preserve"> Las diferencias en los totales y subtotales se deben al redondeo de cifras.</t>
    </r>
  </si>
  <si>
    <t xml:space="preserve">        (Tonelada métrica)</t>
  </si>
  <si>
    <t>2023 a/</t>
  </si>
  <si>
    <t>Fuente: Ministerio de Energía y Minas - Dirección General de Minería.</t>
  </si>
  <si>
    <t xml:space="preserve">             - La información de PBI y de Valor Agregado del sector de los años 2019 y 2020 son preliminares (P) y los de 2021 y</t>
  </si>
  <si>
    <t xml:space="preserve">                2022 son estimados (E).</t>
  </si>
  <si>
    <t xml:space="preserve">Plata </t>
  </si>
  <si>
    <t xml:space="preserve">Oro </t>
  </si>
  <si>
    <t>OROconvertir a Miles de onzas (gr.finos)</t>
  </si>
  <si>
    <t>PLATA convertir a Miles de onzas(kg.finos)</t>
  </si>
  <si>
    <t>a/ Información disponible al mes de octubre 2023.</t>
  </si>
  <si>
    <t>a octubre</t>
  </si>
  <si>
    <t>Onzas finas</t>
  </si>
  <si>
    <t>kg.finos</t>
  </si>
  <si>
    <t>gr. finos</t>
  </si>
  <si>
    <t>un kilo es =</t>
  </si>
  <si>
    <t>ONZAS</t>
  </si>
  <si>
    <t>un graamo es =</t>
  </si>
  <si>
    <t>PLATA</t>
  </si>
  <si>
    <t>ORO</t>
  </si>
  <si>
    <r>
      <t xml:space="preserve">2023 </t>
    </r>
    <r>
      <rPr>
        <sz val="8"/>
        <rFont val="Arial Narrow"/>
        <family val="2"/>
      </rPr>
      <t>a/</t>
    </r>
  </si>
  <si>
    <t>Conclusión.</t>
  </si>
  <si>
    <t>a/ Información al mes de octubre 2023.</t>
  </si>
  <si>
    <t>14.1  PERÚ: PRINCIPALES INDICADORES DEL SECTOR MINERÍA E HIDROCARBUROS, 2014 - 2023</t>
  </si>
  <si>
    <t>2023 P/</t>
  </si>
  <si>
    <t>Minera Sotrami S.A.</t>
  </si>
  <si>
    <t>Minera Orex S.A.C.</t>
  </si>
  <si>
    <t>Corporacion Jongos S.A.C.</t>
  </si>
  <si>
    <t>S.M.R.L. Santa Bárbara de Trujillo</t>
  </si>
  <si>
    <t>Minera Confianza S.A.C.</t>
  </si>
  <si>
    <t>Cía. Minera Sol de los Andes S.A.C.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</si>
  <si>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Corresponde al contenido fino de los concentrados. Información disponible a julio de 2024.</t>
    </r>
  </si>
  <si>
    <t>2023 /P</t>
  </si>
  <si>
    <t>14. MINERÍA E HIDROCARBUROS</t>
  </si>
  <si>
    <t>14.3 PERÚ: PRODUCCIÓN MINERA METÁLICA, POR PRINCIPALES METALES, 1991 - 2023</t>
  </si>
  <si>
    <t>14.6 PUNO: VOLUMEN MENSUAL DE LA PRODUCCIÓN MINERA NO METÁLICA, 2018 - 2023</t>
  </si>
  <si>
    <t>Fuente:  Ministerio de Energía y Minas - Dirección General de Minería - Estadística Minera.</t>
  </si>
  <si>
    <t>14.2  PUNO: VOLUMEN DE LA PRODUCCIÓN MINERA, 2012 - 2023</t>
  </si>
  <si>
    <t>14.4  PUNO: VOLUMEN MENSUAL DE PRODUCCIÓN DE CONCENTRADO DE  ESTAÑO, 2006 - 2023</t>
  </si>
  <si>
    <t>14.5  PERÚ: PRODUCCIÓN DE ORO, SEGÚN EMPRESA MINERA, 2015 - 2023</t>
  </si>
  <si>
    <t xml:space="preserve">Fuente: Ministerio de Energía y Minas - Banco Central de Reserva del Perú - Instituto Nacional de Estadística e 
              </t>
  </si>
  <si>
    <t xml:space="preserve">              Informática.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</si>
</sst>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_-;\-* #,##0.00_-;_-* &quot;-&quot;??_-;_-@_-"/>
    <numFmt numFmtId="164" formatCode="_ &quot;S/.&quot;\ * #,##0_ ;_ &quot;S/.&quot;\ * \-#,##0_ ;_ &quot;S/.&quot;\ * &quot;-&quot;_ ;_ @_ "/>
    <numFmt numFmtId="165" formatCode="_ * #,##0_ ;_ * \-#,##0_ ;_ * &quot;-&quot;_ ;_ @_ "/>
    <numFmt numFmtId="166" formatCode="_ * #,##0.00_ ;_ * \-#,##0.00_ ;_ * &quot;-&quot;??_ ;_ @_ "/>
    <numFmt numFmtId="167" formatCode="0.0"/>
    <numFmt numFmtId="168" formatCode="#\ ##0"/>
    <numFmt numFmtId="169" formatCode=".\ #;000000000000000000000000000000000000000000000000000"/>
    <numFmt numFmtId="170" formatCode="###\ ###\ ##0"/>
    <numFmt numFmtId="171" formatCode="0.0_)"/>
    <numFmt numFmtId="172" formatCode="_-[$€]* #,##0.00_-;\-[$€]* #,##0.00_-;_-[$€]* &quot;-&quot;??_-;_-@_-"/>
    <numFmt numFmtId="173" formatCode="###\ ##0"/>
    <numFmt numFmtId="174" formatCode="#\ ###\ ##0;0;&quot;-&quot;"/>
    <numFmt numFmtId="175" formatCode="#\ ###\ ###"/>
    <numFmt numFmtId="176" formatCode="0.000"/>
    <numFmt numFmtId="177" formatCode="_(* #,##0.00_);_(* \(#,##0.00\);_(* &quot;-&quot;??_);_(@_)"/>
    <numFmt numFmtId="178" formatCode="0.000000"/>
    <numFmt numFmtId="179" formatCode="0.0000"/>
    <numFmt numFmtId="180" formatCode="#.#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sz val="10"/>
      <name val="Arial"/>
      <family val="2"/>
    </font>
    <font>
      <b/>
      <sz val="7"/>
      <name val="Arial Narrow"/>
      <family val="2"/>
    </font>
    <font>
      <sz val="8"/>
      <color indexed="8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sz val="8"/>
      <name val="Arial TUR"/>
      <family val="2"/>
      <charset val="162"/>
    </font>
    <font>
      <sz val="7"/>
      <name val="Times New Roman"/>
      <family val="1"/>
    </font>
    <font>
      <sz val="10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10"/>
      <name val="Helv"/>
    </font>
    <font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6.5"/>
      <color theme="0"/>
      <name val="Arial Narrow"/>
      <family val="2"/>
    </font>
    <font>
      <sz val="7"/>
      <color theme="0"/>
      <name val="Arial Narrow"/>
      <family val="2"/>
    </font>
    <font>
      <b/>
      <sz val="8"/>
      <color indexed="8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b/>
      <sz val="7.5"/>
      <name val="Arial Narrow"/>
      <family val="2"/>
    </font>
    <font>
      <sz val="9"/>
      <color theme="1"/>
      <name val="Calibri"/>
      <family val="2"/>
      <scheme val="minor"/>
    </font>
    <font>
      <b/>
      <i/>
      <sz val="7"/>
      <name val="Arial Narrow"/>
      <family val="2"/>
    </font>
    <font>
      <b/>
      <sz val="14"/>
      <color indexed="12"/>
      <name val="Arial"/>
      <family val="2"/>
    </font>
    <font>
      <sz val="6"/>
      <name val="Arial Narrow"/>
      <family val="2"/>
    </font>
    <font>
      <b/>
      <i/>
      <sz val="7"/>
      <color indexed="9"/>
      <name val="Arial Narrow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  <font>
      <sz val="10"/>
      <name val="Courier"/>
      <family val="3"/>
    </font>
    <font>
      <u/>
      <sz val="10"/>
      <color theme="10"/>
      <name val="Arial"/>
      <family val="2"/>
    </font>
    <font>
      <u/>
      <sz val="11"/>
      <color theme="10"/>
      <name val="Arial Narrow"/>
      <family val="2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sz val="10"/>
      <name val="Arial"/>
      <family val="2"/>
    </font>
    <font>
      <sz val="8"/>
      <color theme="0"/>
      <name val="Arial Narrow"/>
      <family val="2"/>
    </font>
    <font>
      <sz val="10"/>
      <color theme="1"/>
      <name val="Calibri"/>
      <family val="2"/>
      <scheme val="minor"/>
    </font>
    <font>
      <b/>
      <sz val="8"/>
      <color theme="0"/>
      <name val="Arial Narrow"/>
      <family val="2"/>
    </font>
    <font>
      <sz val="7"/>
      <color theme="1"/>
      <name val="Arial Narrow"/>
      <family val="2"/>
    </font>
    <font>
      <sz val="11"/>
      <name val="Arial Narrow"/>
      <family val="2"/>
    </font>
    <font>
      <b/>
      <sz val="8"/>
      <color theme="0" tint="-0.249977111117893"/>
      <name val="Arial Narrow"/>
      <family val="2"/>
    </font>
    <font>
      <sz val="8"/>
      <color theme="0" tint="-0.249977111117893"/>
      <name val="Arial Narrow"/>
      <family val="2"/>
    </font>
    <font>
      <sz val="8"/>
      <color theme="0" tint="-4.9989318521683403E-2"/>
      <name val="Arial Narrow"/>
      <family val="2"/>
    </font>
    <font>
      <b/>
      <sz val="8"/>
      <color theme="0" tint="-4.9989318521683403E-2"/>
      <name val="Arial Narrow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8"/>
      <color theme="2"/>
      <name val="Arial Narrow"/>
      <family val="2"/>
    </font>
    <font>
      <b/>
      <sz val="8"/>
      <color theme="2"/>
      <name val="Arial"/>
      <family val="2"/>
    </font>
    <font>
      <sz val="8"/>
      <color theme="2"/>
      <name val="Arial"/>
      <family val="2"/>
    </font>
    <font>
      <sz val="10"/>
      <color theme="2"/>
      <name val="Calibri"/>
      <family val="2"/>
      <scheme val="minor"/>
    </font>
    <font>
      <b/>
      <sz val="10"/>
      <name val="Arial Narrow"/>
      <family val="2"/>
    </font>
    <font>
      <b/>
      <u/>
      <sz val="7"/>
      <name val="Arial Narrow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u/>
      <sz val="8"/>
      <color theme="0"/>
      <name val="Arial Narrow"/>
      <family val="2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64"/>
      </bottom>
      <diagonal/>
    </border>
    <border>
      <left/>
      <right/>
      <top/>
      <bottom style="thin">
        <color indexed="49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 style="thin">
        <color indexed="8"/>
      </bottom>
      <diagonal/>
    </border>
    <border>
      <left/>
      <right style="thick">
        <color indexed="49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49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B0F0"/>
      </bottom>
      <diagonal/>
    </border>
    <border>
      <left style="thick">
        <color indexed="64"/>
      </left>
      <right/>
      <top/>
      <bottom/>
      <diagonal/>
    </border>
  </borders>
  <cellStyleXfs count="216">
    <xf numFmtId="0" fontId="0" fillId="0" borderId="0"/>
    <xf numFmtId="0" fontId="17" fillId="0" borderId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10" fillId="0" borderId="0" applyNumberForma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3" applyNumberFormat="0" applyFill="0" applyAlignment="0" applyProtection="0"/>
    <xf numFmtId="0" fontId="22" fillId="0" borderId="1" applyNumberFormat="0" applyFill="0" applyAlignment="0" applyProtection="0"/>
    <xf numFmtId="43" fontId="17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2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4" fontId="16" fillId="0" borderId="0"/>
    <xf numFmtId="0" fontId="18" fillId="0" borderId="0"/>
    <xf numFmtId="0" fontId="20" fillId="0" borderId="0"/>
    <xf numFmtId="0" fontId="22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16" fillId="0" borderId="0"/>
    <xf numFmtId="0" fontId="5" fillId="0" borderId="0"/>
    <xf numFmtId="0" fontId="5" fillId="0" borderId="0"/>
    <xf numFmtId="1" fontId="37" fillId="0" borderId="0"/>
    <xf numFmtId="0" fontId="38" fillId="0" borderId="0"/>
    <xf numFmtId="0" fontId="20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 applyNumberFormat="0" applyFill="0" applyBorder="0" applyAlignment="0" applyProtection="0"/>
    <xf numFmtId="0" fontId="31" fillId="2" borderId="0">
      <alignment horizontal="left"/>
    </xf>
    <xf numFmtId="16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5" fillId="0" borderId="0"/>
    <xf numFmtId="0" fontId="22" fillId="0" borderId="28" applyNumberFormat="0" applyFill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29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43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0" borderId="30" applyNumberFormat="0" applyFill="0" applyAlignment="0" applyProtection="0"/>
    <xf numFmtId="0" fontId="2" fillId="0" borderId="0"/>
    <xf numFmtId="0" fontId="5" fillId="0" borderId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1" fillId="0" borderId="0"/>
  </cellStyleXfs>
  <cellXfs count="296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9" fillId="0" borderId="9" xfId="0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3" fillId="0" borderId="0" xfId="86" applyFont="1" applyAlignment="1">
      <alignment horizontal="right" vertical="center"/>
    </xf>
    <xf numFmtId="170" fontId="14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14" fillId="0" borderId="0" xfId="86" applyFont="1" applyAlignment="1">
      <alignment horizontal="right" vertical="center"/>
    </xf>
    <xf numFmtId="0" fontId="11" fillId="0" borderId="0" xfId="86" applyFont="1" applyAlignment="1">
      <alignment horizontal="left" vertical="center" indent="2"/>
    </xf>
    <xf numFmtId="0" fontId="24" fillId="0" borderId="0" xfId="86" applyFont="1" applyAlignment="1">
      <alignment horizontal="left" vertical="center" indent="1"/>
    </xf>
    <xf numFmtId="0" fontId="25" fillId="0" borderId="0" xfId="86" applyFont="1" applyAlignment="1">
      <alignment horizontal="right" vertical="center"/>
    </xf>
    <xf numFmtId="0" fontId="25" fillId="3" borderId="0" xfId="86" applyFont="1" applyFill="1" applyAlignment="1">
      <alignment horizontal="right" vertical="center"/>
    </xf>
    <xf numFmtId="171" fontId="25" fillId="3" borderId="0" xfId="86" applyNumberFormat="1" applyFont="1" applyFill="1" applyAlignment="1">
      <alignment horizontal="right" vertical="center"/>
    </xf>
    <xf numFmtId="0" fontId="24" fillId="0" borderId="0" xfId="86" quotePrefix="1" applyFont="1" applyAlignment="1">
      <alignment horizontal="left" vertical="center" indent="1"/>
    </xf>
    <xf numFmtId="0" fontId="25" fillId="3" borderId="0" xfId="86" quotePrefix="1" applyFont="1" applyFill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70" fontId="14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1" fillId="0" borderId="0" xfId="0" applyFont="1"/>
    <xf numFmtId="0" fontId="9" fillId="0" borderId="8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left" vertical="center" indent="1"/>
    </xf>
    <xf numFmtId="170" fontId="12" fillId="0" borderId="4" xfId="0" applyNumberFormat="1" applyFont="1" applyBorder="1" applyAlignment="1">
      <alignment horizontal="right" vertical="center"/>
    </xf>
    <xf numFmtId="170" fontId="14" fillId="0" borderId="11" xfId="0" applyNumberFormat="1" applyFont="1" applyBorder="1" applyAlignment="1">
      <alignment horizontal="right"/>
    </xf>
    <xf numFmtId="170" fontId="1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70" fontId="14" fillId="0" borderId="0" xfId="0" applyNumberFormat="1" applyFont="1" applyAlignment="1">
      <alignment horizontal="right"/>
    </xf>
    <xf numFmtId="0" fontId="14" fillId="0" borderId="9" xfId="0" applyFont="1" applyBorder="1" applyAlignment="1">
      <alignment horizontal="left" indent="1"/>
    </xf>
    <xf numFmtId="170" fontId="14" fillId="2" borderId="0" xfId="0" applyNumberFormat="1" applyFont="1" applyFill="1" applyAlignment="1">
      <alignment horizontal="right" vertical="center"/>
    </xf>
    <xf numFmtId="170" fontId="12" fillId="2" borderId="4" xfId="0" applyNumberFormat="1" applyFont="1" applyFill="1" applyBorder="1" applyAlignment="1">
      <alignment horizontal="right" vertical="center"/>
    </xf>
    <xf numFmtId="1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indent="1"/>
    </xf>
    <xf numFmtId="170" fontId="12" fillId="2" borderId="0" xfId="0" applyNumberFormat="1" applyFont="1" applyFill="1" applyAlignment="1">
      <alignment horizontal="right" vertical="center"/>
    </xf>
    <xf numFmtId="174" fontId="14" fillId="0" borderId="0" xfId="91" applyNumberFormat="1" applyFont="1" applyAlignment="1">
      <alignment horizontal="right" vertical="center"/>
    </xf>
    <xf numFmtId="168" fontId="14" fillId="0" borderId="0" xfId="91" applyNumberFormat="1" applyFont="1" applyAlignment="1">
      <alignment horizontal="right" vertical="center"/>
    </xf>
    <xf numFmtId="174" fontId="9" fillId="0" borderId="0" xfId="91" applyNumberFormat="1" applyFont="1" applyAlignment="1">
      <alignment horizontal="right" vertical="center"/>
    </xf>
    <xf numFmtId="170" fontId="14" fillId="0" borderId="0" xfId="92" applyNumberFormat="1" applyFont="1" applyAlignment="1">
      <alignment horizontal="right" vertical="center"/>
    </xf>
    <xf numFmtId="174" fontId="14" fillId="0" borderId="0" xfId="97" applyNumberFormat="1" applyFont="1" applyAlignment="1">
      <alignment horizontal="right" vertical="center"/>
    </xf>
    <xf numFmtId="0" fontId="9" fillId="0" borderId="22" xfId="95" applyFont="1" applyBorder="1" applyAlignment="1">
      <alignment horizontal="right" vertical="center"/>
    </xf>
    <xf numFmtId="174" fontId="9" fillId="0" borderId="0" xfId="97" applyNumberFormat="1" applyFont="1" applyAlignment="1">
      <alignment horizontal="right" vertical="center"/>
    </xf>
    <xf numFmtId="174" fontId="9" fillId="0" borderId="0" xfId="97" applyNumberFormat="1" applyFont="1" applyAlignment="1">
      <alignment horizontal="right"/>
    </xf>
    <xf numFmtId="174" fontId="14" fillId="0" borderId="0" xfId="97" applyNumberFormat="1" applyFont="1" applyAlignment="1">
      <alignment horizontal="right"/>
    </xf>
    <xf numFmtId="174" fontId="14" fillId="0" borderId="18" xfId="97" applyNumberFormat="1" applyFont="1" applyBorder="1" applyAlignment="1">
      <alignment horizontal="right" vertical="center"/>
    </xf>
    <xf numFmtId="0" fontId="33" fillId="0" borderId="0" xfId="0" applyFont="1"/>
    <xf numFmtId="0" fontId="5" fillId="0" borderId="0" xfId="0" applyFont="1"/>
    <xf numFmtId="0" fontId="10" fillId="0" borderId="0" xfId="0" applyFont="1"/>
    <xf numFmtId="0" fontId="36" fillId="4" borderId="0" xfId="0" applyFont="1" applyFill="1"/>
    <xf numFmtId="0" fontId="10" fillId="2" borderId="0" xfId="0" applyFont="1" applyFill="1"/>
    <xf numFmtId="0" fontId="0" fillId="2" borderId="0" xfId="0" applyFill="1"/>
    <xf numFmtId="0" fontId="9" fillId="0" borderId="0" xfId="91" applyFont="1" applyAlignment="1">
      <alignment horizontal="right" vertical="center"/>
    </xf>
    <xf numFmtId="0" fontId="40" fillId="0" borderId="0" xfId="127" applyFont="1"/>
    <xf numFmtId="1" fontId="13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174" fontId="11" fillId="0" borderId="0" xfId="91" applyNumberFormat="1" applyFont="1" applyAlignment="1">
      <alignment horizontal="right" vertical="center"/>
    </xf>
    <xf numFmtId="176" fontId="11" fillId="0" borderId="0" xfId="91" applyNumberFormat="1" applyFont="1" applyAlignment="1">
      <alignment horizontal="right" vertical="center"/>
    </xf>
    <xf numFmtId="0" fontId="14" fillId="0" borderId="0" xfId="107" applyFont="1"/>
    <xf numFmtId="176" fontId="13" fillId="0" borderId="0" xfId="91" applyNumberFormat="1" applyFont="1" applyAlignment="1">
      <alignment horizontal="right" vertical="center"/>
    </xf>
    <xf numFmtId="0" fontId="14" fillId="2" borderId="0" xfId="86" applyFont="1" applyFill="1" applyAlignment="1">
      <alignment horizontal="right" vertical="center"/>
    </xf>
    <xf numFmtId="0" fontId="14" fillId="2" borderId="0" xfId="0" applyFont="1" applyFill="1" applyAlignment="1">
      <alignment vertical="center"/>
    </xf>
    <xf numFmtId="174" fontId="41" fillId="0" borderId="0" xfId="91" applyNumberFormat="1" applyFont="1" applyAlignment="1">
      <alignment horizontal="right" vertical="center"/>
    </xf>
    <xf numFmtId="168" fontId="14" fillId="0" borderId="0" xfId="101" applyNumberFormat="1" applyFont="1" applyAlignment="1">
      <alignment horizontal="right" vertical="center"/>
    </xf>
    <xf numFmtId="167" fontId="14" fillId="0" borderId="0" xfId="101" applyNumberFormat="1" applyFont="1" applyAlignment="1">
      <alignment horizontal="right" vertical="center"/>
    </xf>
    <xf numFmtId="0" fontId="11" fillId="0" borderId="0" xfId="101" applyFont="1" applyAlignment="1">
      <alignment horizontal="left" vertical="center"/>
    </xf>
    <xf numFmtId="171" fontId="25" fillId="0" borderId="0" xfId="86" applyNumberFormat="1" applyFont="1" applyAlignment="1">
      <alignment horizontal="right" vertical="center"/>
    </xf>
    <xf numFmtId="1" fontId="9" fillId="0" borderId="0" xfId="0" applyNumberFormat="1" applyFont="1" applyAlignment="1">
      <alignment vertical="center"/>
    </xf>
    <xf numFmtId="2" fontId="14" fillId="0" borderId="0" xfId="0" applyNumberFormat="1" applyFont="1" applyAlignment="1">
      <alignment vertical="center"/>
    </xf>
    <xf numFmtId="0" fontId="13" fillId="2" borderId="0" xfId="86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11" fillId="2" borderId="0" xfId="86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168" fontId="13" fillId="2" borderId="0" xfId="0" applyNumberFormat="1" applyFont="1" applyFill="1" applyAlignment="1">
      <alignment horizontal="right" vertical="center"/>
    </xf>
    <xf numFmtId="0" fontId="13" fillId="2" borderId="0" xfId="92" applyFont="1" applyFill="1" applyAlignment="1">
      <alignment horizontal="right" vertical="center"/>
    </xf>
    <xf numFmtId="0" fontId="35" fillId="2" borderId="18" xfId="92" applyFont="1" applyFill="1" applyBorder="1" applyAlignment="1">
      <alignment horizontal="left" vertical="center"/>
    </xf>
    <xf numFmtId="0" fontId="13" fillId="2" borderId="18" xfId="92" applyFont="1" applyFill="1" applyBorder="1" applyAlignment="1">
      <alignment horizontal="right" vertical="center"/>
    </xf>
    <xf numFmtId="0" fontId="9" fillId="2" borderId="20" xfId="92" applyFont="1" applyFill="1" applyBorder="1" applyAlignment="1">
      <alignment horizontal="right" vertical="center"/>
    </xf>
    <xf numFmtId="0" fontId="11" fillId="2" borderId="0" xfId="93" applyFont="1" applyFill="1" applyAlignment="1">
      <alignment horizontal="left" vertical="center"/>
    </xf>
    <xf numFmtId="0" fontId="9" fillId="2" borderId="0" xfId="0" quotePrefix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49" fillId="0" borderId="0" xfId="0" applyFont="1" applyAlignment="1">
      <alignment horizontal="right"/>
    </xf>
    <xf numFmtId="0" fontId="50" fillId="0" borderId="0" xfId="0" applyFont="1" applyAlignment="1">
      <alignment horizontal="right" vertical="center"/>
    </xf>
    <xf numFmtId="0" fontId="49" fillId="0" borderId="0" xfId="0" applyFont="1" applyAlignment="1">
      <alignment horizontal="right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75" fontId="50" fillId="0" borderId="0" xfId="0" applyNumberFormat="1" applyFont="1" applyAlignment="1">
      <alignment vertical="center"/>
    </xf>
    <xf numFmtId="170" fontId="50" fillId="2" borderId="0" xfId="92" applyNumberFormat="1" applyFont="1" applyFill="1" applyAlignment="1">
      <alignment horizontal="right" vertical="center"/>
    </xf>
    <xf numFmtId="11" fontId="50" fillId="0" borderId="0" xfId="0" applyNumberFormat="1" applyFont="1" applyAlignment="1">
      <alignment vertical="center"/>
    </xf>
    <xf numFmtId="175" fontId="50" fillId="2" borderId="0" xfId="0" applyNumberFormat="1" applyFont="1" applyFill="1" applyAlignment="1">
      <alignment vertical="center"/>
    </xf>
    <xf numFmtId="0" fontId="14" fillId="0" borderId="0" xfId="101" applyFont="1" applyAlignment="1">
      <alignment horizontal="right" vertical="center"/>
    </xf>
    <xf numFmtId="169" fontId="14" fillId="0" borderId="0" xfId="101" applyNumberFormat="1" applyFont="1" applyAlignment="1">
      <alignment horizontal="right" vertical="center"/>
    </xf>
    <xf numFmtId="167" fontId="14" fillId="0" borderId="0" xfId="101" applyNumberFormat="1" applyFont="1" applyAlignment="1">
      <alignment horizontal="center" vertical="center"/>
    </xf>
    <xf numFmtId="167" fontId="14" fillId="0" borderId="0" xfId="86" applyNumberFormat="1" applyFont="1" applyAlignment="1">
      <alignment horizontal="right" vertical="center"/>
    </xf>
    <xf numFmtId="0" fontId="32" fillId="0" borderId="18" xfId="86" applyFont="1" applyBorder="1" applyAlignment="1">
      <alignment horizontal="left" vertical="center"/>
    </xf>
    <xf numFmtId="0" fontId="32" fillId="0" borderId="0" xfId="86" applyFont="1" applyAlignment="1">
      <alignment horizontal="left" vertical="center"/>
    </xf>
    <xf numFmtId="0" fontId="9" fillId="0" borderId="23" xfId="86" applyFont="1" applyBorder="1" applyAlignment="1">
      <alignment horizontal="right" vertical="center"/>
    </xf>
    <xf numFmtId="0" fontId="30" fillId="0" borderId="0" xfId="86" applyFont="1" applyAlignment="1">
      <alignment horizontal="right" vertical="center"/>
    </xf>
    <xf numFmtId="0" fontId="9" fillId="0" borderId="0" xfId="86" applyFont="1" applyAlignment="1">
      <alignment horizontal="right" vertical="center"/>
    </xf>
    <xf numFmtId="0" fontId="30" fillId="0" borderId="0" xfId="86" applyFont="1" applyAlignment="1">
      <alignment horizontal="center" vertical="center"/>
    </xf>
    <xf numFmtId="168" fontId="14" fillId="0" borderId="0" xfId="86" applyNumberFormat="1" applyFont="1" applyAlignment="1">
      <alignment horizontal="right" vertical="center"/>
    </xf>
    <xf numFmtId="175" fontId="14" fillId="0" borderId="0" xfId="86" applyNumberFormat="1" applyFont="1" applyAlignment="1">
      <alignment horizontal="right" vertical="center"/>
    </xf>
    <xf numFmtId="169" fontId="14" fillId="0" borderId="0" xfId="86" applyNumberFormat="1" applyFont="1" applyAlignment="1">
      <alignment horizontal="right" vertical="center"/>
    </xf>
    <xf numFmtId="3" fontId="14" fillId="0" borderId="18" xfId="86" applyNumberFormat="1" applyFont="1" applyBorder="1" applyAlignment="1">
      <alignment horizontal="right" vertical="center"/>
    </xf>
    <xf numFmtId="3" fontId="34" fillId="0" borderId="0" xfId="86" applyNumberFormat="1" applyFont="1" applyAlignment="1">
      <alignment horizontal="right" vertical="center"/>
    </xf>
    <xf numFmtId="0" fontId="13" fillId="0" borderId="0" xfId="86" applyFont="1" applyAlignment="1">
      <alignment horizontal="left" vertical="center"/>
    </xf>
    <xf numFmtId="0" fontId="47" fillId="0" borderId="0" xfId="86" applyFont="1" applyAlignment="1">
      <alignment horizontal="left" vertical="center"/>
    </xf>
    <xf numFmtId="1" fontId="14" fillId="0" borderId="4" xfId="0" applyNumberFormat="1" applyFont="1" applyBorder="1" applyAlignment="1">
      <alignment horizontal="right" vertical="center"/>
    </xf>
    <xf numFmtId="1" fontId="9" fillId="0" borderId="12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right" vertical="center"/>
    </xf>
    <xf numFmtId="0" fontId="9" fillId="0" borderId="13" xfId="92" applyFont="1" applyBorder="1" applyAlignment="1">
      <alignment horizontal="right" vertical="center"/>
    </xf>
    <xf numFmtId="1" fontId="14" fillId="0" borderId="5" xfId="0" applyNumberFormat="1" applyFont="1" applyBorder="1" applyAlignment="1">
      <alignment vertical="center"/>
    </xf>
    <xf numFmtId="1" fontId="9" fillId="0" borderId="5" xfId="0" applyNumberFormat="1" applyFont="1" applyBorder="1" applyAlignment="1">
      <alignment vertical="center"/>
    </xf>
    <xf numFmtId="1" fontId="14" fillId="0" borderId="6" xfId="0" applyNumberFormat="1" applyFont="1" applyBorder="1" applyAlignment="1">
      <alignment vertical="center"/>
    </xf>
    <xf numFmtId="170" fontId="14" fillId="0" borderId="4" xfId="0" quotePrefix="1" applyNumberFormat="1" applyFont="1" applyBorder="1" applyAlignment="1">
      <alignment horizontal="right" vertical="center"/>
    </xf>
    <xf numFmtId="170" fontId="14" fillId="0" borderId="18" xfId="0" quotePrefix="1" applyNumberFormat="1" applyFont="1" applyBorder="1" applyAlignment="1">
      <alignment horizontal="right" vertical="center"/>
    </xf>
    <xf numFmtId="170" fontId="14" fillId="0" borderId="0" xfId="0" quotePrefix="1" applyNumberFormat="1" applyFont="1" applyAlignment="1">
      <alignment horizontal="right" vertical="center"/>
    </xf>
    <xf numFmtId="175" fontId="13" fillId="0" borderId="0" xfId="0" applyNumberFormat="1" applyFont="1" applyAlignment="1">
      <alignment horizontal="right" vertical="center"/>
    </xf>
    <xf numFmtId="1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168" fontId="13" fillId="0" borderId="0" xfId="0" applyNumberFormat="1" applyFont="1" applyAlignment="1">
      <alignment horizontal="right" vertical="center"/>
    </xf>
    <xf numFmtId="3" fontId="45" fillId="0" borderId="0" xfId="0" applyNumberFormat="1" applyFont="1"/>
    <xf numFmtId="174" fontId="14" fillId="0" borderId="0" xfId="103" applyNumberFormat="1" applyFont="1" applyAlignment="1" applyProtection="1">
      <alignment horizontal="right" vertical="center"/>
      <protection locked="0"/>
    </xf>
    <xf numFmtId="0" fontId="45" fillId="0" borderId="0" xfId="0" applyFont="1" applyAlignment="1">
      <alignment horizontal="center"/>
    </xf>
    <xf numFmtId="174" fontId="14" fillId="0" borderId="0" xfId="87" applyNumberFormat="1" applyFont="1" applyAlignment="1">
      <alignment horizontal="right" vertical="center"/>
    </xf>
    <xf numFmtId="174" fontId="14" fillId="0" borderId="0" xfId="96" applyNumberFormat="1" applyFont="1" applyAlignment="1">
      <alignment vertical="center"/>
    </xf>
    <xf numFmtId="171" fontId="11" fillId="0" borderId="0" xfId="85" applyNumberFormat="1" applyFont="1" applyAlignment="1">
      <alignment horizontal="left" vertical="center"/>
    </xf>
    <xf numFmtId="0" fontId="51" fillId="0" borderId="0" xfId="0" applyFont="1" applyAlignment="1">
      <alignment vertical="center"/>
    </xf>
    <xf numFmtId="0" fontId="9" fillId="0" borderId="0" xfId="92" applyFont="1" applyAlignment="1">
      <alignment horizontal="right" vertical="center"/>
    </xf>
    <xf numFmtId="0" fontId="42" fillId="0" borderId="0" xfId="0" applyFont="1" applyAlignment="1">
      <alignment vertical="center"/>
    </xf>
    <xf numFmtId="0" fontId="13" fillId="0" borderId="18" xfId="92" applyFont="1" applyBorder="1" applyAlignment="1">
      <alignment horizontal="right" vertical="center"/>
    </xf>
    <xf numFmtId="0" fontId="13" fillId="0" borderId="0" xfId="92" applyFont="1" applyAlignment="1">
      <alignment horizontal="left" vertical="center"/>
    </xf>
    <xf numFmtId="0" fontId="13" fillId="0" borderId="0" xfId="92" applyFont="1" applyAlignment="1">
      <alignment horizontal="right" vertical="center"/>
    </xf>
    <xf numFmtId="0" fontId="14" fillId="0" borderId="18" xfId="92" applyFont="1" applyBorder="1" applyAlignment="1">
      <alignment vertical="center"/>
    </xf>
    <xf numFmtId="0" fontId="14" fillId="0" borderId="4" xfId="92" applyFont="1" applyBorder="1" applyAlignment="1">
      <alignment vertical="center"/>
    </xf>
    <xf numFmtId="0" fontId="14" fillId="0" borderId="31" xfId="92" applyFont="1" applyBorder="1" applyAlignment="1">
      <alignment vertical="center"/>
    </xf>
    <xf numFmtId="170" fontId="14" fillId="0" borderId="0" xfId="92" applyNumberFormat="1" applyFont="1" applyAlignment="1">
      <alignment vertical="center"/>
    </xf>
    <xf numFmtId="170" fontId="14" fillId="0" borderId="20" xfId="92" applyNumberFormat="1" applyFont="1" applyBorder="1" applyAlignment="1">
      <alignment vertical="center"/>
    </xf>
    <xf numFmtId="0" fontId="9" fillId="0" borderId="12" xfId="84" applyFont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5" xfId="84" applyFont="1" applyBorder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4" fillId="0" borderId="5" xfId="0" applyFont="1" applyBorder="1" applyAlignment="1">
      <alignment horizontal="left" vertical="center"/>
    </xf>
    <xf numFmtId="170" fontId="14" fillId="0" borderId="0" xfId="0" applyNumberFormat="1" applyFont="1" applyAlignment="1">
      <alignment vertical="center"/>
    </xf>
    <xf numFmtId="0" fontId="14" fillId="0" borderId="5" xfId="0" quotePrefix="1" applyFont="1" applyBorder="1" applyAlignment="1">
      <alignment horizontal="left" vertical="center"/>
    </xf>
    <xf numFmtId="170" fontId="14" fillId="0" borderId="14" xfId="0" applyNumberFormat="1" applyFont="1" applyBorder="1" applyAlignment="1">
      <alignment horizontal="right" vertical="center"/>
    </xf>
    <xf numFmtId="174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9" fillId="0" borderId="21" xfId="97" applyFont="1" applyBorder="1" applyAlignment="1">
      <alignment horizontal="center" vertical="center"/>
    </xf>
    <xf numFmtId="0" fontId="9" fillId="0" borderId="23" xfId="91" applyFont="1" applyBorder="1" applyAlignment="1">
      <alignment horizontal="right" vertical="center"/>
    </xf>
    <xf numFmtId="0" fontId="9" fillId="0" borderId="19" xfId="97" applyFont="1" applyBorder="1" applyAlignment="1">
      <alignment horizontal="left" vertical="center"/>
    </xf>
    <xf numFmtId="0" fontId="9" fillId="0" borderId="19" xfId="91" applyFont="1" applyBorder="1" applyAlignment="1">
      <alignment horizontal="left" vertical="center"/>
    </xf>
    <xf numFmtId="0" fontId="14" fillId="0" borderId="19" xfId="107" applyFont="1" applyBorder="1"/>
    <xf numFmtId="174" fontId="14" fillId="0" borderId="0" xfId="91" quotePrefix="1" applyNumberFormat="1" applyFont="1" applyAlignment="1">
      <alignment horizontal="right" vertical="center"/>
    </xf>
    <xf numFmtId="0" fontId="9" fillId="0" borderId="19" xfId="107" applyFont="1" applyBorder="1"/>
    <xf numFmtId="0" fontId="13" fillId="0" borderId="24" xfId="91" applyFont="1" applyBorder="1" applyAlignment="1">
      <alignment horizontal="left" vertical="center"/>
    </xf>
    <xf numFmtId="0" fontId="13" fillId="0" borderId="18" xfId="91" applyFont="1" applyBorder="1" applyAlignment="1">
      <alignment horizontal="left" vertical="center"/>
    </xf>
    <xf numFmtId="0" fontId="11" fillId="0" borderId="0" xfId="92" quotePrefix="1" applyFont="1" applyAlignment="1">
      <alignment horizontal="left" vertical="center"/>
    </xf>
    <xf numFmtId="0" fontId="13" fillId="0" borderId="0" xfId="94" applyFont="1" applyAlignment="1">
      <alignment vertical="center"/>
    </xf>
    <xf numFmtId="0" fontId="48" fillId="0" borderId="0" xfId="0" applyFont="1" applyAlignment="1">
      <alignment vertical="center"/>
    </xf>
    <xf numFmtId="0" fontId="39" fillId="0" borderId="0" xfId="127" applyFill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44" fillId="0" borderId="0" xfId="0" applyFont="1" applyAlignment="1">
      <alignment vertical="center"/>
    </xf>
    <xf numFmtId="173" fontId="13" fillId="0" borderId="0" xfId="0" applyNumberFormat="1" applyFont="1" applyAlignment="1">
      <alignment horizontal="right"/>
    </xf>
    <xf numFmtId="0" fontId="46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right" vertical="center"/>
    </xf>
    <xf numFmtId="0" fontId="46" fillId="0" borderId="0" xfId="0" applyFont="1" applyAlignment="1">
      <alignment vertical="center"/>
    </xf>
    <xf numFmtId="174" fontId="14" fillId="0" borderId="0" xfId="106" applyNumberFormat="1" applyFont="1" applyAlignment="1">
      <alignment horizontal="right" vertical="center"/>
    </xf>
    <xf numFmtId="170" fontId="14" fillId="0" borderId="18" xfId="0" applyNumberFormat="1" applyFont="1" applyBorder="1" applyAlignment="1">
      <alignment horizontal="right" vertical="center"/>
    </xf>
    <xf numFmtId="174" fontId="14" fillId="0" borderId="18" xfId="106" applyNumberFormat="1" applyFont="1" applyBorder="1" applyAlignment="1">
      <alignment horizontal="right" vertical="center"/>
    </xf>
    <xf numFmtId="0" fontId="42" fillId="0" borderId="0" xfId="0" applyFont="1" applyAlignment="1">
      <alignment horizontal="left" vertical="center"/>
    </xf>
    <xf numFmtId="170" fontId="9" fillId="0" borderId="0" xfId="0" applyNumberFormat="1" applyFont="1" applyAlignment="1">
      <alignment vertical="center"/>
    </xf>
    <xf numFmtId="174" fontId="14" fillId="0" borderId="0" xfId="106" applyNumberFormat="1" applyFont="1" applyAlignment="1">
      <alignment vertical="center"/>
    </xf>
    <xf numFmtId="170" fontId="14" fillId="0" borderId="18" xfId="0" applyNumberFormat="1" applyFont="1" applyBorder="1" applyAlignment="1">
      <alignment vertical="center"/>
    </xf>
    <xf numFmtId="174" fontId="9" fillId="0" borderId="0" xfId="106" applyNumberFormat="1" applyFont="1" applyAlignment="1">
      <alignment horizontal="right" vertical="center"/>
    </xf>
    <xf numFmtId="0" fontId="13" fillId="0" borderId="0" xfId="0" applyFont="1" applyAlignment="1">
      <alignment horizontal="right"/>
    </xf>
    <xf numFmtId="0" fontId="52" fillId="0" borderId="0" xfId="0" applyFont="1" applyAlignment="1">
      <alignment horizontal="right" vertical="center"/>
    </xf>
    <xf numFmtId="170" fontId="51" fillId="0" borderId="0" xfId="0" applyNumberFormat="1" applyFont="1" applyAlignment="1">
      <alignment horizontal="right" vertical="center"/>
    </xf>
    <xf numFmtId="0" fontId="13" fillId="0" borderId="0" xfId="86" applyFont="1" applyAlignment="1">
      <alignment horizontal="right"/>
    </xf>
    <xf numFmtId="0" fontId="14" fillId="0" borderId="0" xfId="0" applyFont="1"/>
    <xf numFmtId="167" fontId="14" fillId="0" borderId="0" xfId="101" applyNumberFormat="1" applyFont="1" applyAlignment="1">
      <alignment horizontal="left" vertical="center"/>
    </xf>
    <xf numFmtId="0" fontId="8" fillId="0" borderId="0" xfId="0" applyFont="1"/>
    <xf numFmtId="168" fontId="13" fillId="0" borderId="0" xfId="0" applyNumberFormat="1" applyFont="1" applyAlignment="1">
      <alignment horizontal="right"/>
    </xf>
    <xf numFmtId="0" fontId="42" fillId="0" borderId="0" xfId="0" quotePrefix="1" applyFont="1" applyAlignment="1">
      <alignment horizontal="left" vertical="center"/>
    </xf>
    <xf numFmtId="170" fontId="41" fillId="0" borderId="0" xfId="0" applyNumberFormat="1" applyFont="1" applyAlignment="1">
      <alignment horizontal="right" vertical="center"/>
    </xf>
    <xf numFmtId="0" fontId="7" fillId="5" borderId="0" xfId="0" applyFont="1" applyFill="1" applyAlignment="1">
      <alignment horizontal="center" vertical="center" wrapText="1"/>
    </xf>
    <xf numFmtId="17" fontId="5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0" fontId="41" fillId="0" borderId="0" xfId="92" applyNumberFormat="1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17" fontId="54" fillId="0" borderId="0" xfId="0" applyNumberFormat="1" applyFont="1" applyAlignment="1">
      <alignment horizontal="left" vertical="center"/>
    </xf>
    <xf numFmtId="170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78" fontId="14" fillId="0" borderId="0" xfId="0" applyNumberFormat="1" applyFont="1" applyAlignment="1">
      <alignment vertical="center"/>
    </xf>
    <xf numFmtId="179" fontId="14" fillId="0" borderId="0" xfId="0" applyNumberFormat="1" applyFont="1" applyAlignment="1">
      <alignment vertical="center"/>
    </xf>
    <xf numFmtId="176" fontId="14" fillId="0" borderId="0" xfId="0" applyNumberFormat="1" applyFont="1" applyAlignment="1">
      <alignment vertical="center"/>
    </xf>
    <xf numFmtId="17" fontId="7" fillId="0" borderId="0" xfId="0" applyNumberFormat="1" applyFont="1" applyAlignment="1">
      <alignment horizontal="left" vertical="center"/>
    </xf>
    <xf numFmtId="171" fontId="13" fillId="0" borderId="0" xfId="85" applyNumberFormat="1" applyFont="1" applyAlignment="1">
      <alignment horizontal="left" vertical="center"/>
    </xf>
    <xf numFmtId="0" fontId="55" fillId="0" borderId="0" xfId="0" applyFont="1" applyAlignment="1">
      <alignment vertical="center"/>
    </xf>
    <xf numFmtId="17" fontId="56" fillId="0" borderId="0" xfId="0" applyNumberFormat="1" applyFont="1" applyAlignment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3" fontId="58" fillId="0" borderId="0" xfId="0" applyNumberFormat="1" applyFont="1"/>
    <xf numFmtId="0" fontId="9" fillId="0" borderId="5" xfId="0" applyFont="1" applyBorder="1" applyAlignment="1">
      <alignment horizontal="left" vertical="center"/>
    </xf>
    <xf numFmtId="0" fontId="28" fillId="0" borderId="0" xfId="0" applyFont="1"/>
    <xf numFmtId="3" fontId="28" fillId="0" borderId="0" xfId="0" applyNumberFormat="1" applyFont="1" applyAlignment="1">
      <alignment horizontal="right"/>
    </xf>
    <xf numFmtId="0" fontId="59" fillId="0" borderId="0" xfId="0" applyFont="1"/>
    <xf numFmtId="0" fontId="60" fillId="0" borderId="0" xfId="0" applyFont="1" applyAlignment="1">
      <alignment vertical="center"/>
    </xf>
    <xf numFmtId="0" fontId="41" fillId="0" borderId="0" xfId="86" applyFont="1" applyAlignment="1">
      <alignment horizontal="right" vertical="center"/>
    </xf>
    <xf numFmtId="180" fontId="14" fillId="0" borderId="0" xfId="86" applyNumberFormat="1" applyFont="1" applyAlignment="1">
      <alignment horizontal="right" vertical="center"/>
    </xf>
    <xf numFmtId="174" fontId="9" fillId="0" borderId="0" xfId="87" applyNumberFormat="1" applyFont="1" applyAlignment="1">
      <alignment horizontal="right" vertical="center"/>
    </xf>
    <xf numFmtId="0" fontId="14" fillId="0" borderId="18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9" fillId="0" borderId="26" xfId="84" applyFont="1" applyBorder="1" applyAlignment="1">
      <alignment horizontal="center" vertical="center"/>
    </xf>
    <xf numFmtId="0" fontId="9" fillId="0" borderId="26" xfId="86" applyFont="1" applyBorder="1" applyAlignment="1">
      <alignment horizontal="center" vertical="center"/>
    </xf>
    <xf numFmtId="0" fontId="9" fillId="0" borderId="5" xfId="86" applyFont="1" applyBorder="1" applyAlignment="1">
      <alignment horizontal="center" vertical="center"/>
    </xf>
    <xf numFmtId="0" fontId="14" fillId="0" borderId="5" xfId="86" quotePrefix="1" applyFont="1" applyBorder="1" applyAlignment="1">
      <alignment horizontal="left" vertical="center"/>
    </xf>
    <xf numFmtId="0" fontId="9" fillId="0" borderId="5" xfId="86" quotePrefix="1" applyFont="1" applyBorder="1" applyAlignment="1">
      <alignment horizontal="left" vertical="center" wrapText="1"/>
    </xf>
    <xf numFmtId="0" fontId="14" fillId="0" borderId="5" xfId="86" applyFont="1" applyBorder="1" applyAlignment="1">
      <alignment horizontal="left" vertical="center"/>
    </xf>
    <xf numFmtId="0" fontId="9" fillId="0" borderId="5" xfId="86" applyFont="1" applyBorder="1" applyAlignment="1">
      <alignment horizontal="left" vertical="center"/>
    </xf>
    <xf numFmtId="0" fontId="9" fillId="0" borderId="5" xfId="86" applyFont="1" applyBorder="1" applyAlignment="1">
      <alignment horizontal="left" vertical="center" wrapText="1"/>
    </xf>
    <xf numFmtId="0" fontId="14" fillId="0" borderId="27" xfId="86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center" vertical="center"/>
    </xf>
    <xf numFmtId="17" fontId="61" fillId="0" borderId="0" xfId="0" applyNumberFormat="1" applyFont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63" fillId="0" borderId="0" xfId="0" applyFont="1" applyAlignment="1">
      <alignment vertical="center"/>
    </xf>
    <xf numFmtId="1" fontId="44" fillId="2" borderId="0" xfId="0" applyNumberFormat="1" applyFont="1" applyFill="1" applyAlignment="1">
      <alignment vertical="center"/>
    </xf>
    <xf numFmtId="174" fontId="44" fillId="2" borderId="0" xfId="91" applyNumberFormat="1" applyFont="1" applyFill="1" applyAlignment="1">
      <alignment horizontal="right" vertical="center"/>
    </xf>
    <xf numFmtId="174" fontId="44" fillId="2" borderId="0" xfId="96" applyNumberFormat="1" applyFont="1" applyFill="1" applyAlignment="1">
      <alignment vertical="center"/>
    </xf>
    <xf numFmtId="170" fontId="44" fillId="2" borderId="0" xfId="92" applyNumberFormat="1" applyFont="1" applyFill="1" applyAlignment="1">
      <alignment horizontal="right" vertical="center"/>
    </xf>
    <xf numFmtId="0" fontId="44" fillId="2" borderId="0" xfId="0" applyFont="1" applyFill="1" applyAlignment="1">
      <alignment vertical="center"/>
    </xf>
    <xf numFmtId="3" fontId="44" fillId="0" borderId="0" xfId="0" applyNumberFormat="1" applyFont="1"/>
    <xf numFmtId="3" fontId="64" fillId="0" borderId="0" xfId="0" applyNumberFormat="1" applyFont="1"/>
    <xf numFmtId="0" fontId="63" fillId="2" borderId="0" xfId="0" applyFont="1" applyFill="1" applyAlignment="1">
      <alignment horizontal="right" vertical="center"/>
    </xf>
    <xf numFmtId="170" fontId="44" fillId="0" borderId="0" xfId="92" applyNumberFormat="1" applyFont="1" applyAlignment="1">
      <alignment horizontal="right" vertical="center"/>
    </xf>
    <xf numFmtId="0" fontId="46" fillId="0" borderId="0" xfId="0" applyFont="1" applyAlignment="1">
      <alignment horizontal="right" vertical="center"/>
    </xf>
    <xf numFmtId="2" fontId="44" fillId="0" borderId="0" xfId="0" applyNumberFormat="1" applyFont="1" applyAlignment="1">
      <alignment vertical="center"/>
    </xf>
    <xf numFmtId="1" fontId="44" fillId="0" borderId="0" xfId="0" applyNumberFormat="1" applyFont="1" applyAlignment="1">
      <alignment vertical="center"/>
    </xf>
    <xf numFmtId="179" fontId="44" fillId="0" borderId="0" xfId="0" applyNumberFormat="1" applyFont="1" applyAlignment="1">
      <alignment vertical="center"/>
    </xf>
    <xf numFmtId="176" fontId="44" fillId="0" borderId="0" xfId="0" applyNumberFormat="1" applyFont="1" applyAlignment="1">
      <alignment vertical="center"/>
    </xf>
    <xf numFmtId="1" fontId="44" fillId="0" borderId="0" xfId="0" applyNumberFormat="1" applyFont="1" applyAlignment="1">
      <alignment horizontal="right" vertical="center"/>
    </xf>
    <xf numFmtId="0" fontId="44" fillId="0" borderId="0" xfId="0" applyFont="1" applyAlignment="1">
      <alignment horizontal="center" vertical="center"/>
    </xf>
    <xf numFmtId="0" fontId="9" fillId="2" borderId="26" xfId="92" applyFont="1" applyFill="1" applyBorder="1" applyAlignment="1">
      <alignment horizontal="left" vertical="center"/>
    </xf>
    <xf numFmtId="0" fontId="9" fillId="0" borderId="5" xfId="92" applyFont="1" applyBorder="1" applyAlignment="1">
      <alignment horizontal="center" vertical="center"/>
    </xf>
    <xf numFmtId="0" fontId="9" fillId="0" borderId="5" xfId="92" applyFont="1" applyBorder="1" applyAlignment="1">
      <alignment horizontal="left" vertical="center"/>
    </xf>
    <xf numFmtId="0" fontId="14" fillId="0" borderId="5" xfId="92" applyFont="1" applyBorder="1" applyAlignment="1">
      <alignment vertical="center"/>
    </xf>
    <xf numFmtId="0" fontId="14" fillId="0" borderId="5" xfId="92" applyFont="1" applyBorder="1" applyAlignment="1">
      <alignment horizontal="left" vertical="center"/>
    </xf>
    <xf numFmtId="0" fontId="13" fillId="0" borderId="27" xfId="92" applyFont="1" applyBorder="1" applyAlignment="1">
      <alignment horizontal="left" vertical="center"/>
    </xf>
    <xf numFmtId="0" fontId="14" fillId="0" borderId="27" xfId="0" applyFont="1" applyBorder="1" applyAlignment="1">
      <alignment horizontal="center" vertical="center"/>
    </xf>
    <xf numFmtId="0" fontId="13" fillId="0" borderId="0" xfId="93" applyFont="1" applyAlignment="1">
      <alignment horizontal="left" vertical="center"/>
    </xf>
    <xf numFmtId="0" fontId="9" fillId="0" borderId="5" xfId="84" applyFont="1" applyBorder="1" applyAlignment="1">
      <alignment horizontal="center" vertical="center"/>
    </xf>
    <xf numFmtId="0" fontId="9" fillId="0" borderId="0" xfId="84" applyFont="1" applyAlignment="1">
      <alignment horizontal="center" vertical="center"/>
    </xf>
    <xf numFmtId="170" fontId="9" fillId="0" borderId="32" xfId="0" applyNumberFormat="1" applyFont="1" applyBorder="1" applyAlignment="1">
      <alignment horizontal="right" vertical="center"/>
    </xf>
    <xf numFmtId="170" fontId="9" fillId="0" borderId="18" xfId="0" applyNumberFormat="1" applyFont="1" applyBorder="1" applyAlignment="1">
      <alignment horizontal="right" vertical="center"/>
    </xf>
    <xf numFmtId="170" fontId="9" fillId="0" borderId="32" xfId="0" applyNumberFormat="1" applyFont="1" applyBorder="1" applyAlignment="1">
      <alignment vertical="center"/>
    </xf>
    <xf numFmtId="170" fontId="9" fillId="0" borderId="18" xfId="0" applyNumberFormat="1" applyFont="1" applyBorder="1" applyAlignment="1">
      <alignment vertical="center"/>
    </xf>
    <xf numFmtId="0" fontId="14" fillId="0" borderId="0" xfId="84" applyFont="1" applyAlignment="1">
      <alignment horizontal="center" vertical="center"/>
    </xf>
    <xf numFmtId="0" fontId="14" fillId="0" borderId="5" xfId="84" applyFont="1" applyBorder="1" applyAlignment="1">
      <alignment horizontal="center" vertical="center"/>
    </xf>
    <xf numFmtId="0" fontId="9" fillId="0" borderId="4" xfId="92" applyFont="1" applyBorder="1" applyAlignment="1">
      <alignment horizontal="right" vertical="center"/>
    </xf>
    <xf numFmtId="0" fontId="12" fillId="0" borderId="0" xfId="0" applyFont="1" applyAlignment="1">
      <alignment horizontal="left" vertical="top"/>
    </xf>
    <xf numFmtId="0" fontId="28" fillId="0" borderId="0" xfId="0" applyFont="1" applyAlignment="1">
      <alignment vertical="center"/>
    </xf>
    <xf numFmtId="0" fontId="11" fillId="0" borderId="0" xfId="86" applyFont="1" applyAlignment="1">
      <alignment vertical="center"/>
    </xf>
    <xf numFmtId="0" fontId="14" fillId="0" borderId="0" xfId="86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86" applyFont="1" applyAlignment="1">
      <alignment horizontal="left"/>
    </xf>
    <xf numFmtId="0" fontId="11" fillId="0" borderId="0" xfId="86" applyFont="1" applyAlignment="1">
      <alignment horizontal="distributed" vertical="justify" wrapText="1"/>
    </xf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27" fillId="2" borderId="0" xfId="92" quotePrefix="1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7" fillId="0" borderId="0" xfId="0" quotePrefix="1" applyFont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9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9" fillId="0" borderId="20" xfId="84" applyFont="1" applyBorder="1" applyAlignment="1">
      <alignment horizontal="center" vertical="center"/>
    </xf>
    <xf numFmtId="0" fontId="9" fillId="0" borderId="26" xfId="84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14" fillId="0" borderId="20" xfId="84" applyFont="1" applyBorder="1" applyAlignment="1">
      <alignment horizontal="center" vertical="center"/>
    </xf>
    <xf numFmtId="0" fontId="14" fillId="0" borderId="26" xfId="84" applyFont="1" applyBorder="1" applyAlignment="1">
      <alignment horizontal="center" vertical="center"/>
    </xf>
  </cellXfs>
  <cellStyles count="216">
    <cellStyle name="Border" xfId="104"/>
    <cellStyle name="Cancel" xfId="1"/>
    <cellStyle name="Cancel 2" xfId="131"/>
    <cellStyle name="Comma" xfId="2"/>
    <cellStyle name="Comma0" xfId="3"/>
    <cellStyle name="Currency" xfId="4"/>
    <cellStyle name="Currency0" xfId="5"/>
    <cellStyle name="Currency0 2" xfId="132"/>
    <cellStyle name="Currency0 3" xfId="203"/>
    <cellStyle name="Currency0 4" xfId="210"/>
    <cellStyle name="Date" xfId="6"/>
    <cellStyle name="Diseño" xfId="102"/>
    <cellStyle name="Euro" xfId="7"/>
    <cellStyle name="Euro 2" xfId="8"/>
    <cellStyle name="Euro 2 2" xfId="134"/>
    <cellStyle name="Euro 3" xfId="9"/>
    <cellStyle name="Euro 3 2" xfId="135"/>
    <cellStyle name="Euro 4" xfId="133"/>
    <cellStyle name="Euro_INGRE_LIMA" xfId="10"/>
    <cellStyle name="Fixed" xfId="11"/>
    <cellStyle name="Heading 1" xfId="12"/>
    <cellStyle name="Heading 2" xfId="13"/>
    <cellStyle name="Hipervínculo" xfId="127" builtinId="8"/>
    <cellStyle name="Millares [0] 2" xfId="110"/>
    <cellStyle name="Millares 2" xfId="14"/>
    <cellStyle name="Millares 2 2" xfId="109"/>
    <cellStyle name="Millares 2 3" xfId="129"/>
    <cellStyle name="Millares 2 3 2" xfId="208"/>
    <cellStyle name="Millares 2 4" xfId="136"/>
    <cellStyle name="Millares 3" xfId="207"/>
    <cellStyle name="Millares 4" xfId="213"/>
    <cellStyle name="Millares 5" xfId="214"/>
    <cellStyle name="Millares 8" xfId="130"/>
    <cellStyle name="Millares 8 2" xfId="209"/>
    <cellStyle name="No-definido" xfId="105"/>
    <cellStyle name="Normal" xfId="0" builtinId="0"/>
    <cellStyle name="Normal 10" xfId="15"/>
    <cellStyle name="Normal 10 2" xfId="16"/>
    <cellStyle name="Normal 10 2 2" xfId="138"/>
    <cellStyle name="Normal 10 3" xfId="137"/>
    <cellStyle name="Normal 11" xfId="103"/>
    <cellStyle name="Normal 12" xfId="17"/>
    <cellStyle name="Normal 12 2" xfId="18"/>
    <cellStyle name="Normal 12 2 2" xfId="140"/>
    <cellStyle name="Normal 12 3" xfId="139"/>
    <cellStyle name="Normal 13" xfId="19"/>
    <cellStyle name="Normal 13 2" xfId="20"/>
    <cellStyle name="Normal 13 2 2" xfId="142"/>
    <cellStyle name="Normal 13 3" xfId="141"/>
    <cellStyle name="Normal 14" xfId="215"/>
    <cellStyle name="Normal 16" xfId="21"/>
    <cellStyle name="Normal 16 2" xfId="22"/>
    <cellStyle name="Normal 16 2 2" xfId="144"/>
    <cellStyle name="Normal 16 3" xfId="143"/>
    <cellStyle name="Normal 17" xfId="23"/>
    <cellStyle name="Normal 17 2" xfId="24"/>
    <cellStyle name="Normal 17 2 2" xfId="146"/>
    <cellStyle name="Normal 17 3" xfId="145"/>
    <cellStyle name="Normal 18" xfId="25"/>
    <cellStyle name="Normal 18 2" xfId="26"/>
    <cellStyle name="Normal 18 2 2" xfId="148"/>
    <cellStyle name="Normal 18 3" xfId="147"/>
    <cellStyle name="Normal 19" xfId="27"/>
    <cellStyle name="Normal 19 2" xfId="149"/>
    <cellStyle name="Normal 2" xfId="98"/>
    <cellStyle name="Normal 2 10" xfId="28"/>
    <cellStyle name="Normal 2 10 2" xfId="150"/>
    <cellStyle name="Normal 2 11" xfId="29"/>
    <cellStyle name="Normal 2 11 2" xfId="151"/>
    <cellStyle name="Normal 2 12" xfId="30"/>
    <cellStyle name="Normal 2 12 2" xfId="152"/>
    <cellStyle name="Normal 2 13" xfId="31"/>
    <cellStyle name="Normal 2 13 2" xfId="153"/>
    <cellStyle name="Normal 2 14" xfId="32"/>
    <cellStyle name="Normal 2 14 2" xfId="154"/>
    <cellStyle name="Normal 2 15" xfId="33"/>
    <cellStyle name="Normal 2 15 2" xfId="155"/>
    <cellStyle name="Normal 2 16" xfId="34"/>
    <cellStyle name="Normal 2 16 2" xfId="156"/>
    <cellStyle name="Normal 2 17" xfId="35"/>
    <cellStyle name="Normal 2 17 2" xfId="157"/>
    <cellStyle name="Normal 2 18" xfId="36"/>
    <cellStyle name="Normal 2 18 2" xfId="158"/>
    <cellStyle name="Normal 2 19" xfId="37"/>
    <cellStyle name="Normal 2 19 2" xfId="159"/>
    <cellStyle name="Normal 2 2" xfId="38"/>
    <cellStyle name="normal 2 2 2" xfId="39"/>
    <cellStyle name="Normal 2 2 2 2" xfId="40"/>
    <cellStyle name="Normal 2 2 2 2 2" xfId="161"/>
    <cellStyle name="Normal 2 2 2 3" xfId="41"/>
    <cellStyle name="Normal 2 2 2 3 2" xfId="162"/>
    <cellStyle name="Normal 2 2 2 4" xfId="42"/>
    <cellStyle name="Normal 2 2 2 4 2" xfId="163"/>
    <cellStyle name="Normal 2 2 2 5" xfId="43"/>
    <cellStyle name="Normal 2 2 2 5 2" xfId="164"/>
    <cellStyle name="normal 2 2 3" xfId="44"/>
    <cellStyle name="normal 2 2 4" xfId="45"/>
    <cellStyle name="normal 2 2 5" xfId="46"/>
    <cellStyle name="Normal 2 2 6" xfId="160"/>
    <cellStyle name="Normal 2 2 7" xfId="165"/>
    <cellStyle name="Normal 2 2 8" xfId="212"/>
    <cellStyle name="Normal 2 20" xfId="47"/>
    <cellStyle name="Normal 2 20 2" xfId="166"/>
    <cellStyle name="Normal 2 21" xfId="48"/>
    <cellStyle name="Normal 2 21 2" xfId="167"/>
    <cellStyle name="Normal 2 22" xfId="107"/>
    <cellStyle name="Normal 2 23" xfId="108"/>
    <cellStyle name="Normal 2 24" xfId="112"/>
    <cellStyle name="Normal 2 25" xfId="113"/>
    <cellStyle name="Normal 2 26" xfId="114"/>
    <cellStyle name="Normal 2 27" xfId="115"/>
    <cellStyle name="Normal 2 28" xfId="116"/>
    <cellStyle name="Normal 2 29" xfId="117"/>
    <cellStyle name="Normal 2 3" xfId="49"/>
    <cellStyle name="Normal 2 3 2" xfId="168"/>
    <cellStyle name="Normal 2 30" xfId="118"/>
    <cellStyle name="Normal 2 31" xfId="119"/>
    <cellStyle name="Normal 2 32" xfId="120"/>
    <cellStyle name="Normal 2 33" xfId="121"/>
    <cellStyle name="Normal 2 34" xfId="122"/>
    <cellStyle name="Normal 2 35" xfId="123"/>
    <cellStyle name="Normal 2 36" xfId="124"/>
    <cellStyle name="Normal 2 37" xfId="125"/>
    <cellStyle name="Normal 2 38" xfId="126"/>
    <cellStyle name="Normal 2 39" xfId="111"/>
    <cellStyle name="Normal 2 4" xfId="50"/>
    <cellStyle name="Normal 2 4 2" xfId="169"/>
    <cellStyle name="Normal 2 40" xfId="204"/>
    <cellStyle name="Normal 2 41" xfId="211"/>
    <cellStyle name="Normal 2 42" xfId="206"/>
    <cellStyle name="Normal 2 5" xfId="51"/>
    <cellStyle name="Normal 2 5 2" xfId="170"/>
    <cellStyle name="Normal 2 6" xfId="52"/>
    <cellStyle name="Normal 2 6 2" xfId="171"/>
    <cellStyle name="Normal 2 7" xfId="53"/>
    <cellStyle name="Normal 2 7 2" xfId="172"/>
    <cellStyle name="Normal 2 8" xfId="54"/>
    <cellStyle name="Normal 2 8 2" xfId="173"/>
    <cellStyle name="Normal 2 9" xfId="55"/>
    <cellStyle name="Normal 2 9 2" xfId="174"/>
    <cellStyle name="Normal 3" xfId="56"/>
    <cellStyle name="Normal 3 2" xfId="57"/>
    <cellStyle name="Normal 3 2 2" xfId="58"/>
    <cellStyle name="Normal 3 2 2 2" xfId="177"/>
    <cellStyle name="Normal 3 2 3" xfId="59"/>
    <cellStyle name="Normal 3 2 3 2" xfId="178"/>
    <cellStyle name="Normal 3 2 4" xfId="60"/>
    <cellStyle name="Normal 3 2 4 2" xfId="179"/>
    <cellStyle name="Normal 3 2 5" xfId="61"/>
    <cellStyle name="Normal 3 2 5 2" xfId="180"/>
    <cellStyle name="Normal 3 2 6" xfId="176"/>
    <cellStyle name="Normal 3 3" xfId="62"/>
    <cellStyle name="Normal 3 3 2" xfId="181"/>
    <cellStyle name="Normal 3 4" xfId="63"/>
    <cellStyle name="Normal 3 4 2" xfId="182"/>
    <cellStyle name="Normal 3 5" xfId="64"/>
    <cellStyle name="Normal 3 5 2" xfId="183"/>
    <cellStyle name="Normal 3 6" xfId="65"/>
    <cellStyle name="Normal 3 6 2" xfId="184"/>
    <cellStyle name="Normal 3 7" xfId="175"/>
    <cellStyle name="Normal 4" xfId="100"/>
    <cellStyle name="Normal 5" xfId="66"/>
    <cellStyle name="Normal 5 2" xfId="67"/>
    <cellStyle name="Normal 5 2 2" xfId="186"/>
    <cellStyle name="Normal 5 3" xfId="185"/>
    <cellStyle name="Normal 6" xfId="68"/>
    <cellStyle name="Normal 6 2" xfId="69"/>
    <cellStyle name="Normal 6 2 2" xfId="188"/>
    <cellStyle name="Normal 6 3" xfId="187"/>
    <cellStyle name="Normal 7" xfId="70"/>
    <cellStyle name="Normal 7 2" xfId="71"/>
    <cellStyle name="Normal 7 2 2" xfId="190"/>
    <cellStyle name="Normal 7 3" xfId="189"/>
    <cellStyle name="Normal 8" xfId="72"/>
    <cellStyle name="Normal 8 2" xfId="73"/>
    <cellStyle name="Normal 8 2 2" xfId="192"/>
    <cellStyle name="Normal 8 3" xfId="74"/>
    <cellStyle name="Normal 8 3 2" xfId="193"/>
    <cellStyle name="Normal 8 4" xfId="75"/>
    <cellStyle name="Normal 8 4 2" xfId="194"/>
    <cellStyle name="Normal 8 5" xfId="76"/>
    <cellStyle name="Normal 8 5 2" xfId="195"/>
    <cellStyle name="Normal 8 6" xfId="77"/>
    <cellStyle name="Normal 8 6 2" xfId="196"/>
    <cellStyle name="Normal 8 7" xfId="191"/>
    <cellStyle name="Normal 9" xfId="78"/>
    <cellStyle name="Normal 9 2" xfId="79"/>
    <cellStyle name="Normal 9 2 2" xfId="198"/>
    <cellStyle name="Normal 9 3" xfId="80"/>
    <cellStyle name="Normal 9 3 2" xfId="199"/>
    <cellStyle name="Normal 9 4" xfId="81"/>
    <cellStyle name="Normal 9 4 2" xfId="200"/>
    <cellStyle name="Normal 9 5" xfId="82"/>
    <cellStyle name="Normal 9 5 2" xfId="201"/>
    <cellStyle name="Normal 9 6" xfId="83"/>
    <cellStyle name="Normal 9 6 2" xfId="202"/>
    <cellStyle name="Normal 9 7" xfId="197"/>
    <cellStyle name="Normal_CLIMA9207C" xfId="84"/>
    <cellStyle name="Normal_IEC11006" xfId="85"/>
    <cellStyle name="Normal_IEC12001" xfId="86"/>
    <cellStyle name="Normal_IEC12001 2" xfId="101"/>
    <cellStyle name="Normal_IEC12002" xfId="92"/>
    <cellStyle name="Normal_IEC12003" xfId="106"/>
    <cellStyle name="Normal_IEC12005" xfId="93"/>
    <cellStyle name="Normal_IEC12009" xfId="97"/>
    <cellStyle name="Normal_IEC12011" xfId="96"/>
    <cellStyle name="Normal_IEC12013" xfId="95"/>
    <cellStyle name="Normal_IEC12015" xfId="91"/>
    <cellStyle name="Normal_IEC12021" xfId="87"/>
    <cellStyle name="Normal_pag_12" xfId="94"/>
    <cellStyle name="Percent" xfId="88"/>
    <cellStyle name="Porcentaje 2" xfId="99"/>
    <cellStyle name="Porcentaje 2 2" xfId="205"/>
    <cellStyle name="TEXTO NORMAL" xfId="128"/>
    <cellStyle name="Total 2" xfId="89"/>
    <cellStyle name="Total 3" xfId="90"/>
  </cellStyles>
  <dxfs count="0"/>
  <tableStyles count="0" defaultTableStyle="TableStyleMedium9" defaultPivotStyle="PivotStyleLight16"/>
  <colors>
    <mruColors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</a:t>
            </a:r>
            <a:r>
              <a:rPr lang="es-PE" sz="900" b="1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VOLUMEN DE LA PRODUCCIÓN MINERA, 2023</a:t>
            </a:r>
            <a:endParaRPr lang="es-PE" sz="900" b="1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1588670166229222"/>
          <c:y val="0.17171296296296296"/>
          <c:w val="0.85355774278215224"/>
          <c:h val="0.591396544181977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'14.2'!$A$28:$A$33</c:f>
              <c:strCache>
                <c:ptCount val="6"/>
                <c:pt idx="0">
                  <c:v>Cobre (tmf)</c:v>
                </c:pt>
                <c:pt idx="1">
                  <c:v>Plomo (tmf)</c:v>
                </c:pt>
                <c:pt idx="2">
                  <c:v>Estaño (tmf) </c:v>
                </c:pt>
                <c:pt idx="3">
                  <c:v>Zinc (tmf)</c:v>
                </c:pt>
                <c:pt idx="4">
                  <c:v>Plata  (miles de onzas finas)</c:v>
                </c:pt>
                <c:pt idx="5">
                  <c:v>Oro (miles de onzas finas)</c:v>
                </c:pt>
              </c:strCache>
            </c:strRef>
          </c:cat>
          <c:val>
            <c:numRef>
              <c:f>'14.2'!$P$28:$P$33</c:f>
              <c:numCache>
                <c:formatCode>###\ ###\ ##0</c:formatCode>
                <c:ptCount val="6"/>
                <c:pt idx="0">
                  <c:v>929</c:v>
                </c:pt>
                <c:pt idx="1">
                  <c:v>2491</c:v>
                </c:pt>
                <c:pt idx="2">
                  <c:v>20236</c:v>
                </c:pt>
                <c:pt idx="3">
                  <c:v>1718</c:v>
                </c:pt>
                <c:pt idx="4">
                  <c:v>522</c:v>
                </c:pt>
                <c:pt idx="5">
                  <c:v>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F0-470E-A6F9-529B52B1C7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519584816"/>
        <c:axId val="-1519589712"/>
      </c:barChart>
      <c:catAx>
        <c:axId val="-1519584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l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PE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Nota:</a:t>
                </a:r>
                <a:r>
                  <a:rPr lang="es-PE" sz="700" b="1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</a:t>
                </a:r>
                <a:r>
                  <a:rPr lang="es-PE" sz="7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Información al mes de octubre 2023</a:t>
                </a:r>
              </a:p>
              <a:p>
                <a:pPr algn="l">
                  <a:defRPr>
                    <a:solidFill>
                      <a:sysClr val="windowText" lastClr="000000"/>
                    </a:solidFill>
                  </a:defRPr>
                </a:pPr>
                <a:r>
                  <a:rPr lang="es-PE" sz="700" b="1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Fuente: Instituto Nacional de Estadística e Informatica - Ministerio de Energía y Minas</a:t>
                </a:r>
                <a:endParaRPr lang="es-PE" sz="700" b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6422353455818025E-2"/>
              <c:y val="0.895780110819480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l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19589712"/>
        <c:crosses val="autoZero"/>
        <c:auto val="1"/>
        <c:lblAlgn val="ctr"/>
        <c:lblOffset val="100"/>
        <c:noMultiLvlLbl val="0"/>
      </c:catAx>
      <c:valAx>
        <c:axId val="-1519589712"/>
        <c:scaling>
          <c:orientation val="minMax"/>
        </c:scaling>
        <c:delete val="0"/>
        <c:axPos val="l"/>
        <c:numFmt formatCode="###\ ##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-151958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VOLUMEN MENSUAL DE PRODUCCIÓN DE CONCENTRADO DE  ESTAÑO,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2014 - 2023</a:t>
            </a:r>
          </a:p>
        </c:rich>
      </c:tx>
      <c:layout>
        <c:manualLayout>
          <c:xMode val="edge"/>
          <c:yMode val="edge"/>
          <c:x val="0.12031908831908832"/>
          <c:y val="2.88065843621399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2.0512820512820513E-2"/>
          <c:y val="0.12590065130747546"/>
          <c:w val="0.94985754985754989"/>
          <c:h val="0.698766063332992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'14.4'!$A$16:$A$25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'14.4'!$B$16:$B$25</c:f>
              <c:numCache>
                <c:formatCode>###\ ###\ ##0</c:formatCode>
                <c:ptCount val="10"/>
                <c:pt idx="0">
                  <c:v>23105.261869000002</c:v>
                </c:pt>
                <c:pt idx="1">
                  <c:v>19511</c:v>
                </c:pt>
                <c:pt idx="2">
                  <c:v>18788</c:v>
                </c:pt>
                <c:pt idx="3">
                  <c:v>17790.363567</c:v>
                </c:pt>
                <c:pt idx="4">
                  <c:v>18601.214008000003</c:v>
                </c:pt>
                <c:pt idx="5">
                  <c:v>18309.113700000002</c:v>
                </c:pt>
                <c:pt idx="6">
                  <c:v>20646.649514500001</c:v>
                </c:pt>
                <c:pt idx="7">
                  <c:v>26995.669981999999</c:v>
                </c:pt>
                <c:pt idx="8">
                  <c:v>28231.76683</c:v>
                </c:pt>
                <c:pt idx="9">
                  <c:v>26231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C8-4FEB-842D-32B15F8DF6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27"/>
        <c:axId val="-1519589168"/>
        <c:axId val="-1519585360"/>
      </c:barChart>
      <c:catAx>
        <c:axId val="-151958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PE" sz="700" b="1" i="0" u="none" strike="noStrike" baseline="0">
                    <a:solidFill>
                      <a:sysClr val="windowText" lastClr="000000"/>
                    </a:solidFill>
                    <a:effectLst/>
                    <a:latin typeface="Arial Narrow" panose="020B0606020202030204" pitchFamily="34" charset="0"/>
                  </a:rPr>
                  <a:t>Fuente: Ministerio de Energía y Minas  - Dirección General de Minería - Estadística Minera.</a:t>
                </a:r>
                <a:endParaRPr lang="es-PE" sz="7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8204634677075626E-2"/>
              <c:y val="0.914446712679433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19585360"/>
        <c:crosses val="autoZero"/>
        <c:auto val="1"/>
        <c:lblAlgn val="ctr"/>
        <c:lblOffset val="100"/>
        <c:noMultiLvlLbl val="0"/>
      </c:catAx>
      <c:valAx>
        <c:axId val="-1519585360"/>
        <c:scaling>
          <c:orientation val="minMax"/>
        </c:scaling>
        <c:delete val="1"/>
        <c:axPos val="l"/>
        <c:numFmt formatCode="###\ ###\ ##0" sourceLinked="1"/>
        <c:majorTickMark val="out"/>
        <c:minorTickMark val="none"/>
        <c:tickLblPos val="nextTo"/>
        <c:crossAx val="-151958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166688</xdr:colOff>
      <xdr:row>38</xdr:row>
      <xdr:rowOff>29367</xdr:rowOff>
    </xdr:from>
    <xdr:to>
      <xdr:col>14</xdr:col>
      <xdr:colOff>388938</xdr:colOff>
      <xdr:row>55</xdr:row>
      <xdr:rowOff>73817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66675</xdr:rowOff>
    </xdr:from>
    <xdr:to>
      <xdr:col>14</xdr:col>
      <xdr:colOff>31750</xdr:colOff>
      <xdr:row>47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0.32707</cdr:x>
      <cdr:y>0.13066</cdr:y>
    </cdr:from>
    <cdr:to>
      <cdr:x>0.61709</cdr:x>
      <cdr:y>0.18519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822450" y="403225"/>
          <a:ext cx="1616075" cy="16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 baseline="0">
              <a:effectLst/>
              <a:latin typeface="Arial Narrow" panose="020B0606020202030204" pitchFamily="34" charset="0"/>
              <a:ea typeface="+mn-ea"/>
              <a:cs typeface="+mn-cs"/>
            </a:rPr>
            <a:t>(Tonelada métrica de contenido fino)</a:t>
          </a:r>
          <a:endParaRPr lang="en-US" sz="800" b="0">
            <a:latin typeface="Arial Narrow" panose="020B0606020202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showGridLines="0" tabSelected="1" zoomScaleNormal="100" workbookViewId="0"/>
  </sheetViews>
  <sheetFormatPr baseColWidth="10" defaultColWidth="11.42578125" defaultRowHeight="12.75" x14ac:dyDescent="0.2"/>
  <cols>
    <col min="1" max="1" width="108" style="56" customWidth="1"/>
    <col min="2" max="16384" width="11.42578125" style="56"/>
  </cols>
  <sheetData>
    <row r="1" spans="1:2" ht="15.75" x14ac:dyDescent="0.25">
      <c r="A1" s="54" t="s">
        <v>181</v>
      </c>
      <c r="B1" s="55"/>
    </row>
    <row r="2" spans="1:2" ht="21" customHeight="1" x14ac:dyDescent="0.3">
      <c r="A2" s="58" t="str">
        <f>TRIM('14.1'!A1)</f>
        <v>14.1 PERÚ: PRINCIPALES INDICADORES DEL SECTOR MINERÍA E HIDROCARBUROS, 2014 - 2023</v>
      </c>
      <c r="B2" s="55"/>
    </row>
    <row r="3" spans="1:2" ht="21" customHeight="1" x14ac:dyDescent="0.3">
      <c r="A3" s="58" t="str">
        <f>TRIM('14.2'!A1:I1)</f>
        <v>14.2 PUNO: VOLUMEN DE LA PRODUCCIÓN MINERA, 2012 - 2023</v>
      </c>
      <c r="B3" s="55"/>
    </row>
    <row r="4" spans="1:2" ht="21" customHeight="1" x14ac:dyDescent="0.3">
      <c r="A4" s="58" t="str">
        <f>TRIM('14.3'!A1)</f>
        <v>14.3 PERÚ: PRODUCCIÓN MINERA METÁLICA, POR PRINCIPALES METALES, 1991 - 2023</v>
      </c>
      <c r="B4" s="55"/>
    </row>
    <row r="5" spans="1:2" ht="21" customHeight="1" x14ac:dyDescent="0.3">
      <c r="A5" s="58" t="str">
        <f>TRIM('14.4'!A1)</f>
        <v>14.4 PUNO: VOLUMEN MENSUAL DE PRODUCCIÓN DE CONCENTRADO DE ESTAÑO, 2006 - 2023</v>
      </c>
      <c r="B5" s="55"/>
    </row>
    <row r="6" spans="1:2" ht="21" customHeight="1" x14ac:dyDescent="0.3">
      <c r="A6" s="58" t="str">
        <f>TRIM('14.5'!A1)</f>
        <v>14.5 PERÚ: PRODUCCIÓN DE ORO, SEGÚN EMPRESA MINERA, 2015 - 2023</v>
      </c>
      <c r="B6" s="55"/>
    </row>
    <row r="7" spans="1:2" ht="21" customHeight="1" x14ac:dyDescent="0.3">
      <c r="A7" s="58" t="str">
        <f>TRIM('14.6'!A1)</f>
        <v>14.6 PUNO: VOLUMEN MENSUAL DE LA PRODUCCIÓN MINERA NO METÁLICA, 2018 - 2023</v>
      </c>
      <c r="B7" s="55"/>
    </row>
  </sheetData>
  <hyperlinks>
    <hyperlink ref="A3" location="'14.2'!A1" display="'14.2'!A1"/>
    <hyperlink ref="A4" location="'14.3'!A1" display="'14.3'!A1"/>
    <hyperlink ref="A5" location="'14.4'!A1" display="'14.4'!A1"/>
    <hyperlink ref="A2" location="'14.1'!A1" display="'14.1'!A1"/>
    <hyperlink ref="A7" location="'14.6'!A1" display="'14.6'!A1"/>
    <hyperlink ref="A6" location="'14.5'!A1" display="'14.5'!A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defaultGridColor="0" colorId="49" zoomScaleNormal="100" zoomScaleSheetLayoutView="115" workbookViewId="0">
      <selection sqref="A1:X1"/>
    </sheetView>
  </sheetViews>
  <sheetFormatPr baseColWidth="10" defaultColWidth="9.85546875" defaultRowHeight="12.75" x14ac:dyDescent="0.2"/>
  <cols>
    <col min="1" max="1" width="26.42578125" style="3" customWidth="1"/>
    <col min="2" max="2" width="0.140625" style="3" hidden="1" customWidth="1"/>
    <col min="3" max="3" width="6.7109375" style="3" hidden="1" customWidth="1"/>
    <col min="4" max="4" width="6.42578125" style="3" hidden="1" customWidth="1"/>
    <col min="5" max="5" width="6" style="3" hidden="1" customWidth="1"/>
    <col min="6" max="6" width="5.7109375" style="3" hidden="1" customWidth="1"/>
    <col min="7" max="8" width="7.7109375" style="3" hidden="1" customWidth="1"/>
    <col min="9" max="9" width="0.7109375" style="3" hidden="1" customWidth="1"/>
    <col min="10" max="10" width="6.28515625" style="3" hidden="1" customWidth="1"/>
    <col min="11" max="11" width="6" style="3" hidden="1" customWidth="1"/>
    <col min="12" max="12" width="1.5703125" style="3" hidden="1" customWidth="1"/>
    <col min="13" max="13" width="5.85546875" style="3" hidden="1" customWidth="1"/>
    <col min="14" max="14" width="8.85546875" style="3" hidden="1" customWidth="1"/>
    <col min="15" max="16" width="5.85546875" style="3" customWidth="1"/>
    <col min="17" max="20" width="5.42578125" style="3" customWidth="1"/>
    <col min="21" max="23" width="5.85546875" style="3" customWidth="1"/>
    <col min="24" max="24" width="6.7109375" style="3" customWidth="1"/>
    <col min="25" max="25" width="9.85546875" style="3" customWidth="1"/>
    <col min="26" max="26" width="3.5703125" style="3" customWidth="1"/>
    <col min="27" max="16384" width="9.85546875" style="3"/>
  </cols>
  <sheetData>
    <row r="1" spans="1:27" s="186" customFormat="1" ht="13.5" x14ac:dyDescent="0.25">
      <c r="A1" s="271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185"/>
    </row>
    <row r="2" spans="1:27" ht="5.0999999999999996" customHeight="1" x14ac:dyDescent="0.2">
      <c r="A2" s="101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2"/>
      <c r="S2" s="102"/>
      <c r="T2" s="9"/>
      <c r="U2" s="9"/>
      <c r="V2" s="9"/>
      <c r="W2" s="9"/>
      <c r="X2" s="9"/>
      <c r="Y2" s="9"/>
    </row>
    <row r="3" spans="1:27" ht="31.5" customHeight="1" x14ac:dyDescent="0.2">
      <c r="A3" s="220" t="s">
        <v>27</v>
      </c>
      <c r="B3" s="103">
        <v>2000</v>
      </c>
      <c r="C3" s="103">
        <v>2001</v>
      </c>
      <c r="D3" s="103">
        <v>2002</v>
      </c>
      <c r="E3" s="103">
        <v>2003</v>
      </c>
      <c r="F3" s="103">
        <v>2004</v>
      </c>
      <c r="G3" s="103">
        <v>2005</v>
      </c>
      <c r="H3" s="103">
        <v>2006</v>
      </c>
      <c r="I3" s="103">
        <v>2007</v>
      </c>
      <c r="J3" s="103">
        <v>2008</v>
      </c>
      <c r="K3" s="103">
        <v>2010</v>
      </c>
      <c r="L3" s="103">
        <v>2011</v>
      </c>
      <c r="M3" s="103">
        <v>2012</v>
      </c>
      <c r="N3" s="103">
        <v>2013</v>
      </c>
      <c r="O3" s="103">
        <v>2014</v>
      </c>
      <c r="P3" s="103">
        <v>2015</v>
      </c>
      <c r="Q3" s="103">
        <v>2016</v>
      </c>
      <c r="R3" s="103">
        <v>2017</v>
      </c>
      <c r="S3" s="103">
        <v>2018</v>
      </c>
      <c r="T3" s="103">
        <v>2019</v>
      </c>
      <c r="U3" s="103">
        <v>2020</v>
      </c>
      <c r="V3" s="103">
        <v>2021</v>
      </c>
      <c r="W3" s="103">
        <v>2022</v>
      </c>
      <c r="X3" s="103" t="s">
        <v>172</v>
      </c>
      <c r="Y3" s="104"/>
      <c r="Z3" s="60"/>
      <c r="AA3" s="136"/>
    </row>
    <row r="4" spans="1:27" ht="5.0999999999999996" customHeight="1" x14ac:dyDescent="0.2">
      <c r="A4" s="221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6"/>
      <c r="S4" s="106"/>
      <c r="T4" s="106"/>
      <c r="U4" s="104"/>
      <c r="V4" s="104"/>
      <c r="W4" s="104"/>
      <c r="X4" s="104"/>
      <c r="Y4" s="104"/>
    </row>
    <row r="5" spans="1:27" ht="23.45" customHeight="1" x14ac:dyDescent="0.2">
      <c r="A5" s="222" t="s">
        <v>61</v>
      </c>
      <c r="B5" s="107">
        <v>180584</v>
      </c>
      <c r="C5" s="107">
        <v>182527</v>
      </c>
      <c r="D5" s="107">
        <v>192691</v>
      </c>
      <c r="E5" s="107">
        <v>204337</v>
      </c>
      <c r="F5" s="107">
        <v>227935</v>
      </c>
      <c r="G5" s="107">
        <v>250749</v>
      </c>
      <c r="H5" s="107">
        <v>290271</v>
      </c>
      <c r="I5" s="107">
        <v>319693</v>
      </c>
      <c r="J5" s="108">
        <v>352719</v>
      </c>
      <c r="K5" s="108">
        <v>416784</v>
      </c>
      <c r="L5" s="108">
        <v>473049</v>
      </c>
      <c r="M5" s="108">
        <v>508131</v>
      </c>
      <c r="N5" s="108">
        <v>543556</v>
      </c>
      <c r="O5" s="108">
        <v>570041</v>
      </c>
      <c r="P5" s="108">
        <v>604416</v>
      </c>
      <c r="Q5" s="68">
        <v>647668</v>
      </c>
      <c r="R5" s="68">
        <v>687989</v>
      </c>
      <c r="S5" s="68">
        <v>731588</v>
      </c>
      <c r="T5" s="68">
        <v>761984</v>
      </c>
      <c r="U5" s="107">
        <v>703915</v>
      </c>
      <c r="V5" s="107">
        <v>878380</v>
      </c>
      <c r="W5" s="107">
        <v>945329</v>
      </c>
      <c r="X5" s="36">
        <v>1001860</v>
      </c>
      <c r="Y5" s="107"/>
      <c r="Z5" s="68"/>
    </row>
    <row r="6" spans="1:27" ht="23.45" customHeight="1" x14ac:dyDescent="0.2">
      <c r="A6" s="222" t="s">
        <v>62</v>
      </c>
      <c r="B6" s="107">
        <v>222207</v>
      </c>
      <c r="C6" s="107">
        <v>223580</v>
      </c>
      <c r="D6" s="107">
        <v>235773</v>
      </c>
      <c r="E6" s="107">
        <v>245593</v>
      </c>
      <c r="F6" s="107">
        <v>257770</v>
      </c>
      <c r="G6" s="107">
        <v>273971</v>
      </c>
      <c r="H6" s="107">
        <v>294598</v>
      </c>
      <c r="I6" s="107">
        <v>319693</v>
      </c>
      <c r="J6" s="108">
        <v>348870</v>
      </c>
      <c r="K6" s="108">
        <v>382081</v>
      </c>
      <c r="L6" s="108">
        <v>406256</v>
      </c>
      <c r="M6" s="108">
        <v>431199</v>
      </c>
      <c r="N6" s="108">
        <v>456435</v>
      </c>
      <c r="O6" s="108">
        <v>467308</v>
      </c>
      <c r="P6" s="108">
        <v>482506</v>
      </c>
      <c r="Q6" s="68">
        <v>501581</v>
      </c>
      <c r="R6" s="68">
        <v>514215</v>
      </c>
      <c r="S6" s="68">
        <v>534626</v>
      </c>
      <c r="T6" s="68">
        <v>546605</v>
      </c>
      <c r="U6" s="107">
        <v>486843</v>
      </c>
      <c r="V6" s="107">
        <v>551862</v>
      </c>
      <c r="W6" s="107">
        <v>566903</v>
      </c>
      <c r="X6" s="107">
        <v>563784</v>
      </c>
      <c r="Y6" s="107"/>
      <c r="Z6" s="68"/>
    </row>
    <row r="7" spans="1:27" ht="33.75" customHeight="1" x14ac:dyDescent="0.2">
      <c r="A7" s="223" t="s">
        <v>34</v>
      </c>
      <c r="B7" s="12"/>
      <c r="C7" s="12"/>
      <c r="D7" s="12"/>
      <c r="E7" s="12"/>
      <c r="F7" s="12"/>
      <c r="G7" s="12"/>
      <c r="H7" s="12"/>
      <c r="I7" s="12"/>
      <c r="J7" s="108"/>
      <c r="K7" s="108"/>
      <c r="L7" s="108"/>
      <c r="M7" s="108"/>
      <c r="N7" s="108"/>
      <c r="O7" s="108"/>
      <c r="P7" s="108"/>
      <c r="Q7" s="97"/>
      <c r="R7" s="97"/>
      <c r="S7" s="97"/>
      <c r="T7" s="97"/>
      <c r="U7" s="12"/>
      <c r="V7" s="12"/>
      <c r="W7" s="12"/>
      <c r="X7" s="214"/>
      <c r="Y7" s="12"/>
      <c r="Z7" s="97"/>
    </row>
    <row r="8" spans="1:27" ht="23.45" customHeight="1" x14ac:dyDescent="0.2">
      <c r="A8" s="222" t="s">
        <v>63</v>
      </c>
      <c r="B8" s="107">
        <v>11730</v>
      </c>
      <c r="C8" s="107">
        <v>11506</v>
      </c>
      <c r="D8" s="107">
        <v>13161</v>
      </c>
      <c r="E8" s="107">
        <v>15193</v>
      </c>
      <c r="F8" s="107">
        <v>21550</v>
      </c>
      <c r="G8" s="107">
        <v>27749</v>
      </c>
      <c r="H8" s="107">
        <v>41685</v>
      </c>
      <c r="I8" s="107">
        <v>45892</v>
      </c>
      <c r="J8" s="108">
        <v>44419</v>
      </c>
      <c r="K8" s="108">
        <v>51157</v>
      </c>
      <c r="L8" s="108">
        <v>69294</v>
      </c>
      <c r="M8" s="108">
        <v>61782</v>
      </c>
      <c r="N8" s="108">
        <v>56620</v>
      </c>
      <c r="O8" s="108">
        <v>49761</v>
      </c>
      <c r="P8" s="108">
        <v>45244</v>
      </c>
      <c r="Q8" s="68">
        <v>53112</v>
      </c>
      <c r="R8" s="68">
        <v>64714</v>
      </c>
      <c r="S8" s="68">
        <v>67705</v>
      </c>
      <c r="T8" s="68">
        <v>63036</v>
      </c>
      <c r="U8" s="107">
        <v>59839</v>
      </c>
      <c r="V8" s="107">
        <v>120609</v>
      </c>
      <c r="W8" s="107">
        <v>118361</v>
      </c>
      <c r="X8" s="107">
        <v>115110</v>
      </c>
      <c r="Y8" s="107"/>
      <c r="Z8" s="68"/>
    </row>
    <row r="9" spans="1:27" ht="23.45" customHeight="1" x14ac:dyDescent="0.2">
      <c r="A9" s="224" t="s">
        <v>35</v>
      </c>
      <c r="B9" s="100">
        <f t="shared" ref="B9:I9" si="0">+B8/B5*100</f>
        <v>6.4955920790324724</v>
      </c>
      <c r="C9" s="100">
        <f t="shared" si="0"/>
        <v>6.303724928366762</v>
      </c>
      <c r="D9" s="100">
        <f t="shared" si="0"/>
        <v>6.8301062322578643</v>
      </c>
      <c r="E9" s="100">
        <f t="shared" si="0"/>
        <v>7.4352662513396988</v>
      </c>
      <c r="F9" s="100">
        <f t="shared" si="0"/>
        <v>9.4544497334766486</v>
      </c>
      <c r="G9" s="100">
        <f t="shared" si="0"/>
        <v>11.066444930986762</v>
      </c>
      <c r="H9" s="100">
        <f t="shared" si="0"/>
        <v>14.360718087580226</v>
      </c>
      <c r="I9" s="100">
        <f t="shared" si="0"/>
        <v>14.355021849086466</v>
      </c>
      <c r="J9" s="100">
        <v>12.593310822496095</v>
      </c>
      <c r="K9" s="100">
        <v>12.274223578640255</v>
      </c>
      <c r="L9" s="100">
        <v>14.648376806631024</v>
      </c>
      <c r="M9" s="100">
        <v>12.158675617114485</v>
      </c>
      <c r="N9" s="100">
        <v>10.41659001096483</v>
      </c>
      <c r="O9" s="100">
        <v>8.7209271757627587</v>
      </c>
      <c r="P9" s="100">
        <v>7.485572850487082</v>
      </c>
      <c r="Q9" s="69">
        <v>8.2001584049577971</v>
      </c>
      <c r="R9" s="69">
        <v>9.4</v>
      </c>
      <c r="S9" s="69">
        <v>9.2545257713357802</v>
      </c>
      <c r="T9" s="69">
        <v>8.2726146480765994</v>
      </c>
      <c r="U9" s="100">
        <v>8.5</v>
      </c>
      <c r="V9" s="100">
        <v>13.7</v>
      </c>
      <c r="W9" s="100">
        <v>12.5</v>
      </c>
      <c r="X9" s="100">
        <v>11.5</v>
      </c>
      <c r="Y9" s="100"/>
      <c r="Z9" s="69"/>
    </row>
    <row r="10" spans="1:27" ht="23.45" customHeight="1" x14ac:dyDescent="0.2">
      <c r="A10" s="222" t="s">
        <v>64</v>
      </c>
      <c r="B10" s="107">
        <v>29440</v>
      </c>
      <c r="C10" s="107">
        <v>32360</v>
      </c>
      <c r="D10" s="107">
        <v>35582</v>
      </c>
      <c r="E10" s="107">
        <v>36993</v>
      </c>
      <c r="F10" s="107">
        <v>39206</v>
      </c>
      <c r="G10" s="107">
        <v>43236</v>
      </c>
      <c r="H10" s="107">
        <v>44058</v>
      </c>
      <c r="I10" s="107">
        <v>45892</v>
      </c>
      <c r="J10" s="108">
        <v>49601</v>
      </c>
      <c r="K10" s="108">
        <v>50601</v>
      </c>
      <c r="L10" s="108">
        <v>50750</v>
      </c>
      <c r="M10" s="108">
        <v>51662</v>
      </c>
      <c r="N10" s="108">
        <v>54304</v>
      </c>
      <c r="O10" s="108">
        <v>53454</v>
      </c>
      <c r="P10" s="108">
        <v>57948</v>
      </c>
      <c r="Q10" s="68">
        <v>65095</v>
      </c>
      <c r="R10" s="68">
        <v>67439</v>
      </c>
      <c r="S10" s="68">
        <v>66429</v>
      </c>
      <c r="T10" s="68">
        <v>66272</v>
      </c>
      <c r="U10" s="107">
        <v>57237</v>
      </c>
      <c r="V10" s="107">
        <v>62229</v>
      </c>
      <c r="W10" s="107">
        <v>62759</v>
      </c>
      <c r="X10" s="107">
        <v>67899</v>
      </c>
      <c r="Y10" s="107"/>
      <c r="Z10" s="68"/>
    </row>
    <row r="11" spans="1:27" ht="23.45" customHeight="1" x14ac:dyDescent="0.2">
      <c r="A11" s="224" t="s">
        <v>36</v>
      </c>
      <c r="B11" s="100">
        <v>0.87719298245613686</v>
      </c>
      <c r="C11" s="100">
        <v>9.9184782608695627</v>
      </c>
      <c r="D11" s="100">
        <f t="shared" ref="D11:I11" si="1">+D10/C10*100-100</f>
        <v>9.9567367119901178</v>
      </c>
      <c r="E11" s="100">
        <f t="shared" si="1"/>
        <v>3.9654881681749288</v>
      </c>
      <c r="F11" s="100">
        <f t="shared" si="1"/>
        <v>5.9822128510799359</v>
      </c>
      <c r="G11" s="100">
        <f t="shared" si="1"/>
        <v>10.279038922613879</v>
      </c>
      <c r="H11" s="100">
        <f t="shared" si="1"/>
        <v>1.9011934499028484</v>
      </c>
      <c r="I11" s="100">
        <f t="shared" si="1"/>
        <v>4.1626946298061682</v>
      </c>
      <c r="J11" s="100">
        <v>8.0820186524884576</v>
      </c>
      <c r="K11" s="100">
        <v>1.3844920857543457</v>
      </c>
      <c r="L11" s="100">
        <v>0.29446058378293571</v>
      </c>
      <c r="M11" s="100">
        <v>1.797044334975368</v>
      </c>
      <c r="N11" s="100">
        <v>5.1140102977043114</v>
      </c>
      <c r="O11" s="100">
        <v>-1.5836770771950484</v>
      </c>
      <c r="P11" s="100">
        <v>8.4072286451902585</v>
      </c>
      <c r="Q11" s="69">
        <v>12.321792260692462</v>
      </c>
      <c r="R11" s="69">
        <v>3.6</v>
      </c>
      <c r="S11" s="69">
        <v>-1.4976497279022567</v>
      </c>
      <c r="T11" s="69">
        <v>-0.23634256123078501</v>
      </c>
      <c r="U11" s="69">
        <v>-13.633208594881694</v>
      </c>
      <c r="V11" s="69">
        <v>8.7216311127417612</v>
      </c>
      <c r="W11" s="69">
        <v>0.85169294059039657</v>
      </c>
      <c r="X11" s="215">
        <v>8.1900603897449002</v>
      </c>
      <c r="Y11" s="100"/>
      <c r="Z11" s="69"/>
    </row>
    <row r="12" spans="1:27" ht="22.35" customHeight="1" x14ac:dyDescent="0.2">
      <c r="A12" s="225" t="s">
        <v>28</v>
      </c>
      <c r="B12" s="100"/>
      <c r="C12" s="100"/>
      <c r="D12" s="100"/>
      <c r="E12" s="100"/>
      <c r="F12" s="100"/>
      <c r="G12" s="100"/>
      <c r="H12" s="100"/>
      <c r="I12" s="100" t="s">
        <v>33</v>
      </c>
      <c r="J12" s="100"/>
      <c r="K12" s="100"/>
      <c r="L12" s="100"/>
      <c r="M12" s="100"/>
      <c r="N12" s="100"/>
      <c r="O12" s="100"/>
      <c r="P12" s="100"/>
      <c r="Q12" s="69"/>
      <c r="R12" s="69"/>
      <c r="S12" s="69"/>
      <c r="T12" s="69"/>
      <c r="U12" s="100"/>
      <c r="V12" s="100"/>
      <c r="W12" s="100"/>
      <c r="X12" s="100"/>
      <c r="Y12" s="100"/>
      <c r="Z12" s="69"/>
    </row>
    <row r="13" spans="1:27" ht="23.45" customHeight="1" x14ac:dyDescent="0.2">
      <c r="A13" s="224" t="s">
        <v>37</v>
      </c>
      <c r="B13" s="107">
        <v>6954.9095083495713</v>
      </c>
      <c r="C13" s="107">
        <v>7025.7299382182291</v>
      </c>
      <c r="D13" s="107">
        <v>7713.9000002489493</v>
      </c>
      <c r="E13" s="107">
        <v>9090.7327071601649</v>
      </c>
      <c r="F13" s="107">
        <v>12809.169414004527</v>
      </c>
      <c r="G13" s="107">
        <v>17367.684267048156</v>
      </c>
      <c r="H13" s="107">
        <v>23830.147244838314</v>
      </c>
      <c r="I13" s="107">
        <v>28094.019126088009</v>
      </c>
      <c r="J13" s="108">
        <v>31018.47962919527</v>
      </c>
      <c r="K13" s="108">
        <v>35803.08081459505</v>
      </c>
      <c r="L13" s="108">
        <v>46375.961566173552</v>
      </c>
      <c r="M13" s="108">
        <v>47410.606678139018</v>
      </c>
      <c r="N13" s="108">
        <v>42860.636594149357</v>
      </c>
      <c r="O13" s="108">
        <v>39532.68288636714</v>
      </c>
      <c r="P13" s="108">
        <v>34414.35452530616</v>
      </c>
      <c r="Q13" s="68">
        <v>37081.738042331854</v>
      </c>
      <c r="R13" s="68">
        <v>45421.593444473627</v>
      </c>
      <c r="S13" s="68">
        <v>49066.475807756193</v>
      </c>
      <c r="T13" s="68">
        <v>47980.454822131273</v>
      </c>
      <c r="U13" s="107">
        <v>42825.601105662805</v>
      </c>
      <c r="V13" s="107">
        <v>63114.118479664896</v>
      </c>
      <c r="W13" s="107">
        <v>66167.115089779531</v>
      </c>
      <c r="X13" s="107">
        <v>67518.106566501083</v>
      </c>
      <c r="Y13" s="107"/>
      <c r="Z13" s="68"/>
    </row>
    <row r="14" spans="1:27" ht="22.35" customHeight="1" x14ac:dyDescent="0.2">
      <c r="A14" s="226" t="s">
        <v>38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98"/>
      <c r="R14" s="98"/>
      <c r="S14" s="98"/>
      <c r="T14" s="98"/>
      <c r="U14" s="109"/>
      <c r="V14" s="109"/>
      <c r="W14" s="109"/>
      <c r="X14" s="109"/>
      <c r="Y14" s="109"/>
      <c r="Z14" s="98"/>
    </row>
    <row r="15" spans="1:27" ht="23.45" customHeight="1" x14ac:dyDescent="0.2">
      <c r="A15" s="224" t="s">
        <v>37</v>
      </c>
      <c r="B15" s="107">
        <f t="shared" ref="B15:H15" si="2">SUM(B60:B68)</f>
        <v>952.4765072815477</v>
      </c>
      <c r="C15" s="107">
        <f t="shared" si="2"/>
        <v>857.48805752592125</v>
      </c>
      <c r="D15" s="107">
        <f t="shared" si="2"/>
        <v>1361.4194626929248</v>
      </c>
      <c r="E15" s="107">
        <f t="shared" si="2"/>
        <v>1747.3897603955318</v>
      </c>
      <c r="F15" s="107">
        <f t="shared" si="2"/>
        <v>2475.754127894998</v>
      </c>
      <c r="G15" s="107">
        <f t="shared" si="2"/>
        <v>4256.8541945334109</v>
      </c>
      <c r="H15" s="107">
        <f t="shared" si="2"/>
        <v>5811.701745132209</v>
      </c>
      <c r="I15" s="107">
        <f>SUM(I60:I68)</f>
        <v>7306.3721371031406</v>
      </c>
      <c r="J15" s="108">
        <v>18100.967948299396</v>
      </c>
      <c r="K15" s="108">
        <v>21902.831565768924</v>
      </c>
      <c r="L15" s="108">
        <v>27525.674834212736</v>
      </c>
      <c r="M15" s="108">
        <v>27466.673086776646</v>
      </c>
      <c r="N15" s="108">
        <v>23789.445431569566</v>
      </c>
      <c r="O15" s="108">
        <v>20545.413916138499</v>
      </c>
      <c r="P15" s="108">
        <v>18950.140011644264</v>
      </c>
      <c r="Q15" s="68">
        <v>21819.079289828664</v>
      </c>
      <c r="R15" s="68">
        <v>27581.607245410356</v>
      </c>
      <c r="S15" s="68">
        <v>28898.657866237914</v>
      </c>
      <c r="T15" s="68">
        <v>28336.207651007775</v>
      </c>
      <c r="U15" s="107">
        <v>26127.691951754783</v>
      </c>
      <c r="V15" s="107">
        <v>39900.752334794619</v>
      </c>
      <c r="W15" s="107">
        <v>38105.893981375455</v>
      </c>
      <c r="X15" s="107">
        <v>42789.545630438341</v>
      </c>
      <c r="Y15" s="107"/>
      <c r="Z15" s="68"/>
    </row>
    <row r="16" spans="1:27" ht="23.45" customHeight="1" x14ac:dyDescent="0.2">
      <c r="A16" s="224" t="s">
        <v>39</v>
      </c>
      <c r="B16" s="100">
        <f t="shared" ref="B16:H16" si="3">+B15/B13*100</f>
        <v>13.695023725874103</v>
      </c>
      <c r="C16" s="100">
        <f t="shared" si="3"/>
        <v>12.20496752745076</v>
      </c>
      <c r="D16" s="100">
        <f t="shared" si="3"/>
        <v>17.648912517001619</v>
      </c>
      <c r="E16" s="100">
        <f t="shared" si="3"/>
        <v>19.221660307086459</v>
      </c>
      <c r="F16" s="100">
        <f t="shared" si="3"/>
        <v>19.327983320981023</v>
      </c>
      <c r="G16" s="100">
        <f t="shared" si="3"/>
        <v>24.510200260894734</v>
      </c>
      <c r="H16" s="100">
        <f t="shared" si="3"/>
        <v>24.388022807500871</v>
      </c>
      <c r="I16" s="100">
        <f>+I15/I13*100</f>
        <v>26.006859696049929</v>
      </c>
      <c r="J16" s="100">
        <v>58.355432518563454</v>
      </c>
      <c r="K16" s="100">
        <v>61.175829195235856</v>
      </c>
      <c r="L16" s="100">
        <v>59.35332423228904</v>
      </c>
      <c r="M16" s="100">
        <v>57.933603915348122</v>
      </c>
      <c r="N16" s="100">
        <v>55.504181276712337</v>
      </c>
      <c r="O16" s="100">
        <v>51.970704784176412</v>
      </c>
      <c r="P16" s="100">
        <v>55.064638791087937</v>
      </c>
      <c r="Q16" s="69">
        <v>58.840497888530443</v>
      </c>
      <c r="R16" s="69">
        <v>60.723557131759243</v>
      </c>
      <c r="S16" s="69">
        <v>58.896950291403961</v>
      </c>
      <c r="T16" s="69">
        <v>59.057813761985287</v>
      </c>
      <c r="U16" s="100">
        <v>61.009515983886409</v>
      </c>
      <c r="V16" s="100">
        <v>63.220010507871507</v>
      </c>
      <c r="W16" s="100">
        <v>57.590381460142368</v>
      </c>
      <c r="X16" s="215">
        <v>63.374919420012667</v>
      </c>
      <c r="Y16" s="100"/>
      <c r="Z16" s="69"/>
    </row>
    <row r="17" spans="1:30" ht="23.45" customHeight="1" x14ac:dyDescent="0.2">
      <c r="A17" s="224" t="s">
        <v>40</v>
      </c>
      <c r="B17" s="100">
        <f t="shared" ref="B17:I18" si="4">+B60/B$13*100</f>
        <v>7.1282315498510371</v>
      </c>
      <c r="C17" s="100">
        <f t="shared" si="4"/>
        <v>5.9697323085649483</v>
      </c>
      <c r="D17" s="100">
        <f t="shared" si="4"/>
        <v>5.5606112743271607</v>
      </c>
      <c r="E17" s="100">
        <f t="shared" si="4"/>
        <v>5.8160647314584759</v>
      </c>
      <c r="F17" s="100">
        <f t="shared" si="4"/>
        <v>4.5033203101672541</v>
      </c>
      <c r="G17" s="100">
        <f t="shared" si="4"/>
        <v>4.6356901808490969</v>
      </c>
      <c r="H17" s="100">
        <f t="shared" si="4"/>
        <v>8.3558275722608109</v>
      </c>
      <c r="I17" s="100">
        <f t="shared" si="4"/>
        <v>9.0389604590484556</v>
      </c>
      <c r="J17" s="100">
        <v>23.460053900300228</v>
      </c>
      <c r="K17" s="100">
        <v>24.799952525236517</v>
      </c>
      <c r="L17" s="100">
        <v>23.11764741264825</v>
      </c>
      <c r="M17" s="100">
        <v>22.634053772642496</v>
      </c>
      <c r="N17" s="100">
        <v>22.913210361140013</v>
      </c>
      <c r="O17" s="100">
        <v>22.449541576253701</v>
      </c>
      <c r="P17" s="100">
        <v>23.73294932951233</v>
      </c>
      <c r="Q17" s="69">
        <v>27.428264868726032</v>
      </c>
      <c r="R17" s="69">
        <v>30.481006061312687</v>
      </c>
      <c r="S17" s="69">
        <v>30.445523199157165</v>
      </c>
      <c r="T17" s="69">
        <v>29.18049502099803</v>
      </c>
      <c r="U17" s="100">
        <v>30.447969917480723</v>
      </c>
      <c r="V17" s="100">
        <v>32.788541016210253</v>
      </c>
      <c r="W17" s="100">
        <v>29.730477144964723</v>
      </c>
      <c r="X17" s="215">
        <v>34.7003991338212</v>
      </c>
      <c r="Y17" s="100"/>
      <c r="Z17" s="69"/>
    </row>
    <row r="18" spans="1:30" ht="23.45" customHeight="1" x14ac:dyDescent="0.2">
      <c r="A18" s="224" t="s">
        <v>41</v>
      </c>
      <c r="B18" s="100">
        <f t="shared" si="4"/>
        <v>0.95701666248913764</v>
      </c>
      <c r="C18" s="100">
        <f t="shared" si="4"/>
        <v>1.158463431278713</v>
      </c>
      <c r="D18" s="100">
        <f t="shared" si="4"/>
        <v>1.0753101558881764</v>
      </c>
      <c r="E18" s="100">
        <f t="shared" si="4"/>
        <v>1.0348027856103659</v>
      </c>
      <c r="F18" s="100">
        <f t="shared" si="4"/>
        <v>1.00776541780767</v>
      </c>
      <c r="G18" s="100">
        <f t="shared" si="4"/>
        <v>1.244196964654291</v>
      </c>
      <c r="H18" s="100">
        <f t="shared" si="4"/>
        <v>1.0741872963494599</v>
      </c>
      <c r="I18" s="100">
        <f t="shared" si="4"/>
        <v>1.0159330510222166</v>
      </c>
      <c r="J18" s="100">
        <v>18.008731157336676</v>
      </c>
      <c r="K18" s="100">
        <v>21.631187355439597</v>
      </c>
      <c r="L18" s="100">
        <v>22.070384606362829</v>
      </c>
      <c r="M18" s="100">
        <v>22.664792777659699</v>
      </c>
      <c r="N18" s="100">
        <v>19.91636188440264</v>
      </c>
      <c r="O18" s="100">
        <v>17.021541991570537</v>
      </c>
      <c r="P18" s="100">
        <v>19.325062045856285</v>
      </c>
      <c r="Q18" s="69">
        <v>20.025252103537294</v>
      </c>
      <c r="R18" s="69">
        <v>18.208257771415003</v>
      </c>
      <c r="S18" s="69">
        <v>16.831276184211362</v>
      </c>
      <c r="T18" s="69">
        <v>17.830418123368627</v>
      </c>
      <c r="U18" s="100">
        <v>18.282444009979589</v>
      </c>
      <c r="V18" s="100">
        <v>16.137427008889563</v>
      </c>
      <c r="W18" s="100">
        <v>15.407052229536713</v>
      </c>
      <c r="X18" s="215">
        <v>16.207064197219641</v>
      </c>
      <c r="Y18" s="100"/>
      <c r="Z18" s="69"/>
    </row>
    <row r="19" spans="1:30" ht="23.45" customHeight="1" x14ac:dyDescent="0.2">
      <c r="A19" s="224" t="s">
        <v>43</v>
      </c>
      <c r="B19" s="100">
        <f t="shared" ref="B19:I20" si="5">+B61/B$13*100</f>
        <v>0.95701666248913764</v>
      </c>
      <c r="C19" s="100">
        <f t="shared" si="5"/>
        <v>1.158463431278713</v>
      </c>
      <c r="D19" s="100">
        <f t="shared" si="5"/>
        <v>1.0753101558881764</v>
      </c>
      <c r="E19" s="100">
        <f t="shared" si="5"/>
        <v>1.0348027856103659</v>
      </c>
      <c r="F19" s="100">
        <f t="shared" si="5"/>
        <v>1.00776541780767</v>
      </c>
      <c r="G19" s="100">
        <f t="shared" si="5"/>
        <v>1.244196964654291</v>
      </c>
      <c r="H19" s="100">
        <f t="shared" si="5"/>
        <v>1.0741872963494599</v>
      </c>
      <c r="I19" s="100">
        <f t="shared" si="5"/>
        <v>1.0159330510222166</v>
      </c>
      <c r="J19" s="100">
        <v>4.7336140822620756</v>
      </c>
      <c r="K19" s="100">
        <v>4.7372273133757563</v>
      </c>
      <c r="L19" s="100">
        <v>3.2830384748020962</v>
      </c>
      <c r="M19" s="100">
        <v>2.8523942741683834</v>
      </c>
      <c r="N19" s="100">
        <v>3.2986989959685555</v>
      </c>
      <c r="O19" s="100">
        <v>3.8033017635852073</v>
      </c>
      <c r="P19" s="100">
        <v>4.3809002149938889</v>
      </c>
      <c r="Q19" s="69">
        <v>3.9608740111091509</v>
      </c>
      <c r="R19" s="69">
        <v>5.2805475890691769</v>
      </c>
      <c r="S19" s="69">
        <v>5.2457468096372448</v>
      </c>
      <c r="T19" s="69">
        <v>4.4060024347517261</v>
      </c>
      <c r="U19" s="100">
        <v>3.986289870199347</v>
      </c>
      <c r="V19" s="100">
        <v>4.2543280822241956</v>
      </c>
      <c r="W19" s="100">
        <v>4.0459335942387673</v>
      </c>
      <c r="X19" s="215">
        <v>3.4895962528712681</v>
      </c>
      <c r="Y19" s="100"/>
      <c r="Z19" s="69"/>
    </row>
    <row r="20" spans="1:30" ht="23.45" customHeight="1" x14ac:dyDescent="0.2">
      <c r="A20" s="224" t="s">
        <v>30</v>
      </c>
      <c r="B20" s="100">
        <f t="shared" si="5"/>
        <v>2.447694020958544</v>
      </c>
      <c r="C20" s="100">
        <f t="shared" si="5"/>
        <v>2.1283643895445943</v>
      </c>
      <c r="D20" s="100">
        <f t="shared" si="5"/>
        <v>2.0139015759512073</v>
      </c>
      <c r="E20" s="100">
        <f t="shared" si="5"/>
        <v>2.3215742193411315</v>
      </c>
      <c r="F20" s="100">
        <f t="shared" si="5"/>
        <v>2.6986047193456444</v>
      </c>
      <c r="G20" s="100">
        <f t="shared" si="5"/>
        <v>1.7355696063317823</v>
      </c>
      <c r="H20" s="100">
        <f t="shared" si="5"/>
        <v>1.7161431497071495</v>
      </c>
      <c r="I20" s="100">
        <f t="shared" si="5"/>
        <v>2.1182426437522444</v>
      </c>
      <c r="J20" s="100">
        <v>3.6612520419987895</v>
      </c>
      <c r="K20" s="100">
        <v>4.4097011323188644</v>
      </c>
      <c r="L20" s="100">
        <v>5.2327453077376234</v>
      </c>
      <c r="M20" s="100">
        <v>5.4319788349031697</v>
      </c>
      <c r="N20" s="100">
        <v>4.143801088876458</v>
      </c>
      <c r="O20" s="100">
        <v>1.6358737961623702</v>
      </c>
      <c r="P20" s="100">
        <v>1.017025021634635</v>
      </c>
      <c r="Q20" s="69">
        <v>0.92641503020874683</v>
      </c>
      <c r="R20" s="69">
        <v>0.95630836992244739</v>
      </c>
      <c r="S20" s="69">
        <v>0.98716001958979105</v>
      </c>
      <c r="T20" s="69">
        <v>2.0384608686301258</v>
      </c>
      <c r="U20" s="100">
        <v>2.6773887313241285</v>
      </c>
      <c r="V20" s="100">
        <v>3.575717770750829</v>
      </c>
      <c r="W20" s="100">
        <v>2.6444700466323465</v>
      </c>
      <c r="X20" s="215">
        <v>2.5539677675520664</v>
      </c>
      <c r="Y20" s="100"/>
      <c r="Z20" s="99"/>
      <c r="AA20" s="187"/>
      <c r="AB20" s="69"/>
      <c r="AC20" s="100"/>
      <c r="AD20" s="100"/>
    </row>
    <row r="21" spans="1:30" ht="23.45" customHeight="1" x14ac:dyDescent="0.2">
      <c r="A21" s="224" t="s">
        <v>42</v>
      </c>
      <c r="B21" s="100">
        <f t="shared" ref="B21:I21" si="6">+B64/B$13*100</f>
        <v>0.47637528924395939</v>
      </c>
      <c r="C21" s="100">
        <f t="shared" si="6"/>
        <v>0.46799046748881162</v>
      </c>
      <c r="D21" s="100">
        <f t="shared" si="6"/>
        <v>0.83435226789599082</v>
      </c>
      <c r="E21" s="100">
        <f t="shared" si="6"/>
        <v>1.0404201828743238</v>
      </c>
      <c r="F21" s="100">
        <f t="shared" si="6"/>
        <v>3.9497539223409621</v>
      </c>
      <c r="G21" s="100">
        <f t="shared" si="6"/>
        <v>6.3725598201415945</v>
      </c>
      <c r="H21" s="100">
        <f t="shared" si="6"/>
        <v>3.5003722305151239</v>
      </c>
      <c r="I21" s="100">
        <f t="shared" si="6"/>
        <v>3.5280378935025585</v>
      </c>
      <c r="J21" s="100">
        <v>1.2414789559298833</v>
      </c>
      <c r="K21" s="100">
        <v>1.4615404427669116</v>
      </c>
      <c r="L21" s="100">
        <v>2.2211340899533436</v>
      </c>
      <c r="M21" s="100">
        <v>1.7819398212484758</v>
      </c>
      <c r="N21" s="100">
        <v>1.9990568100657973</v>
      </c>
      <c r="O21" s="100">
        <v>3.8512780058364076</v>
      </c>
      <c r="P21" s="100">
        <v>4.4989064082914174</v>
      </c>
      <c r="Q21" s="69">
        <v>4.4706901924470328</v>
      </c>
      <c r="R21" s="69">
        <v>3.8002478871014156</v>
      </c>
      <c r="S21" s="69">
        <v>3.149744861692322</v>
      </c>
      <c r="T21" s="69">
        <v>3.2658595500277916</v>
      </c>
      <c r="U21" s="100">
        <v>3.4106383940456473</v>
      </c>
      <c r="V21" s="100">
        <v>3.2137578366625661</v>
      </c>
      <c r="W21" s="100">
        <v>2.6997053175756585</v>
      </c>
      <c r="X21" s="215">
        <v>2.8433818551697962</v>
      </c>
      <c r="Y21" s="100"/>
      <c r="Z21" s="69"/>
    </row>
    <row r="22" spans="1:30" ht="23.45" customHeight="1" x14ac:dyDescent="0.2">
      <c r="A22" s="224" t="s">
        <v>32</v>
      </c>
      <c r="B22" s="100">
        <f t="shared" ref="B22:I23" si="7">+B64/B$13*100</f>
        <v>0.47637528924395939</v>
      </c>
      <c r="C22" s="100">
        <f t="shared" si="7"/>
        <v>0.46799046748881162</v>
      </c>
      <c r="D22" s="100">
        <f t="shared" si="7"/>
        <v>0.83435226789599082</v>
      </c>
      <c r="E22" s="100">
        <f t="shared" si="7"/>
        <v>1.0404201828743238</v>
      </c>
      <c r="F22" s="100">
        <f t="shared" si="7"/>
        <v>3.9497539223409621</v>
      </c>
      <c r="G22" s="100">
        <f t="shared" si="7"/>
        <v>6.3725598201415945</v>
      </c>
      <c r="H22" s="100">
        <f t="shared" si="7"/>
        <v>3.5003722305151239</v>
      </c>
      <c r="I22" s="100">
        <f t="shared" si="7"/>
        <v>3.5280378935025585</v>
      </c>
      <c r="J22" s="100">
        <v>3.0404290702180656</v>
      </c>
      <c r="K22" s="100">
        <v>1.3740038107773034</v>
      </c>
      <c r="L22" s="100">
        <v>1.2154776986874452</v>
      </c>
      <c r="M22" s="100">
        <v>0.90331577820022635</v>
      </c>
      <c r="N22" s="100">
        <v>0.8294807876837984</v>
      </c>
      <c r="O22" s="100">
        <v>0.911048542486256</v>
      </c>
      <c r="P22" s="100">
        <v>0.63820663176570847</v>
      </c>
      <c r="Q22" s="69">
        <v>0.73532567780471236</v>
      </c>
      <c r="R22" s="69">
        <v>0.80987218463716892</v>
      </c>
      <c r="S22" s="69">
        <v>1.24829682513105</v>
      </c>
      <c r="T22" s="69">
        <v>1.367090398625681</v>
      </c>
      <c r="U22" s="100">
        <v>1.1173060831002746</v>
      </c>
      <c r="V22" s="100">
        <v>1.6561747111106873</v>
      </c>
      <c r="W22" s="100">
        <v>1.7373810113303103</v>
      </c>
      <c r="X22" s="215">
        <v>2.4585706364832363</v>
      </c>
      <c r="Y22" s="100"/>
      <c r="Z22" s="69"/>
    </row>
    <row r="23" spans="1:30" ht="23.45" customHeight="1" x14ac:dyDescent="0.2">
      <c r="A23" s="224" t="s">
        <v>31</v>
      </c>
      <c r="B23" s="100">
        <f t="shared" si="7"/>
        <v>0.10485103442668062</v>
      </c>
      <c r="C23" s="100">
        <f t="shared" si="7"/>
        <v>8.0176759385369667E-2</v>
      </c>
      <c r="D23" s="100">
        <f t="shared" si="7"/>
        <v>6.626941501094101E-2</v>
      </c>
      <c r="E23" s="100">
        <f t="shared" si="7"/>
        <v>7.6394140794379436E-2</v>
      </c>
      <c r="F23" s="100">
        <f t="shared" si="7"/>
        <v>9.4599729767103069E-2</v>
      </c>
      <c r="G23" s="100">
        <f t="shared" si="7"/>
        <v>0.12230229650902399</v>
      </c>
      <c r="H23" s="100">
        <f t="shared" si="7"/>
        <v>0.10127505761023878</v>
      </c>
      <c r="I23" s="100">
        <f t="shared" si="7"/>
        <v>0.18011039003234477</v>
      </c>
      <c r="J23" s="100">
        <v>2.1366932235350857</v>
      </c>
      <c r="K23" s="100">
        <v>2.3506955529358513</v>
      </c>
      <c r="L23" s="100">
        <v>1.6724072437006359</v>
      </c>
      <c r="M23" s="100">
        <v>1.1774986037300241</v>
      </c>
      <c r="N23" s="100">
        <v>1.2312284943892666</v>
      </c>
      <c r="O23" s="100">
        <v>1.3648408594888173</v>
      </c>
      <c r="P23" s="100">
        <v>0.99285698675701828</v>
      </c>
      <c r="Q23" s="69">
        <v>0.92838753895005377</v>
      </c>
      <c r="R23" s="69">
        <v>0.81563875597531332</v>
      </c>
      <c r="S23" s="69">
        <v>0.71691755224113596</v>
      </c>
      <c r="T23" s="69">
        <v>0.79681287665421474</v>
      </c>
      <c r="U23" s="100">
        <v>0.85618504830167075</v>
      </c>
      <c r="V23" s="100">
        <v>1.4036472211291893</v>
      </c>
      <c r="W23" s="100">
        <v>1.1832422056148146</v>
      </c>
      <c r="X23" s="100">
        <v>0.96808650653763939</v>
      </c>
      <c r="Y23" s="100"/>
      <c r="Z23" s="69"/>
    </row>
    <row r="24" spans="1:30" ht="23.45" customHeight="1" x14ac:dyDescent="0.2">
      <c r="A24" s="224" t="s">
        <v>44</v>
      </c>
      <c r="B24" s="100">
        <f t="shared" ref="B24:B25" si="8">+B67/B$13*100</f>
        <v>0</v>
      </c>
      <c r="C24" s="100">
        <f t="shared" ref="C24:I25" si="9">+C67/C$13*100</f>
        <v>0</v>
      </c>
      <c r="D24" s="100">
        <f t="shared" si="9"/>
        <v>0</v>
      </c>
      <c r="E24" s="100">
        <f t="shared" si="9"/>
        <v>0</v>
      </c>
      <c r="F24" s="100">
        <f t="shared" si="9"/>
        <v>0</v>
      </c>
      <c r="G24" s="100">
        <f t="shared" si="9"/>
        <v>0</v>
      </c>
      <c r="H24" s="100">
        <f t="shared" si="9"/>
        <v>0</v>
      </c>
      <c r="I24" s="100">
        <f t="shared" si="9"/>
        <v>0</v>
      </c>
      <c r="J24" s="100">
        <v>1.9196468778003093</v>
      </c>
      <c r="K24" s="100">
        <v>0.33016259349542437</v>
      </c>
      <c r="L24" s="100">
        <v>0.47319477913241853</v>
      </c>
      <c r="M24" s="100">
        <v>0.44203184921883643</v>
      </c>
      <c r="N24" s="100">
        <v>1.1181630570156313</v>
      </c>
      <c r="O24" s="100">
        <v>0.83747656018296446</v>
      </c>
      <c r="P24" s="100">
        <v>0.40040371197331681</v>
      </c>
      <c r="Q24" s="69">
        <v>0.3248397133687459</v>
      </c>
      <c r="R24" s="69">
        <v>0.25985250178256664</v>
      </c>
      <c r="S24" s="69">
        <v>0.25004575876559282</v>
      </c>
      <c r="T24" s="69">
        <v>0.16816814221350895</v>
      </c>
      <c r="U24" s="100">
        <v>0.2184491076942538</v>
      </c>
      <c r="V24" s="100">
        <v>0.18542370258685442</v>
      </c>
      <c r="W24" s="100">
        <v>0.1363494877441134</v>
      </c>
      <c r="X24" s="100">
        <v>0.14502591791963482</v>
      </c>
      <c r="Y24" s="100"/>
      <c r="Z24" s="69"/>
    </row>
    <row r="25" spans="1:30" ht="23.45" customHeight="1" x14ac:dyDescent="0.2">
      <c r="A25" s="222" t="s">
        <v>23</v>
      </c>
      <c r="B25" s="100">
        <f t="shared" si="8"/>
        <v>0</v>
      </c>
      <c r="C25" s="100">
        <f t="shared" si="9"/>
        <v>0</v>
      </c>
      <c r="D25" s="100">
        <f t="shared" si="9"/>
        <v>0</v>
      </c>
      <c r="E25" s="100">
        <f t="shared" si="9"/>
        <v>0</v>
      </c>
      <c r="F25" s="100">
        <f t="shared" si="9"/>
        <v>0</v>
      </c>
      <c r="G25" s="100">
        <f t="shared" si="9"/>
        <v>0</v>
      </c>
      <c r="H25" s="100">
        <f t="shared" si="9"/>
        <v>0</v>
      </c>
      <c r="I25" s="100">
        <f t="shared" si="9"/>
        <v>0</v>
      </c>
      <c r="J25" s="100">
        <v>0.15353320918235308</v>
      </c>
      <c r="K25" s="100">
        <v>8.1358468528116498E-2</v>
      </c>
      <c r="L25" s="100">
        <v>6.7294608489086208E-2</v>
      </c>
      <c r="M25" s="100">
        <v>4.5598206435348343E-2</v>
      </c>
      <c r="N25" s="100">
        <v>5.4179797170183716E-2</v>
      </c>
      <c r="O25" s="100">
        <v>9.5801688610158184E-2</v>
      </c>
      <c r="P25" s="100">
        <v>7.8328440303339283E-2</v>
      </c>
      <c r="Q25" s="69">
        <v>4.0448752378685518E-2</v>
      </c>
      <c r="R25" s="69">
        <v>0.11182601054346816</v>
      </c>
      <c r="S25" s="69">
        <v>2.2239080978299988E-2</v>
      </c>
      <c r="T25" s="69">
        <v>4.5063467155852972E-3</v>
      </c>
      <c r="U25" s="100">
        <v>1.2844821760768284E-2</v>
      </c>
      <c r="V25" s="100">
        <v>4.9931583073846838E-3</v>
      </c>
      <c r="W25" s="100">
        <v>5.7704225049246011E-3</v>
      </c>
      <c r="X25" s="100">
        <v>8.8271524381831525E-3</v>
      </c>
      <c r="Y25" s="100"/>
      <c r="Z25" s="69"/>
    </row>
    <row r="26" spans="1:30" ht="22.35" customHeight="1" x14ac:dyDescent="0.2">
      <c r="A26" s="226" t="s">
        <v>45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69"/>
      <c r="R26" s="69"/>
      <c r="S26" s="69"/>
      <c r="T26" s="69"/>
      <c r="U26" s="100"/>
      <c r="V26" s="100"/>
      <c r="W26" s="100"/>
      <c r="X26" s="107"/>
      <c r="Y26" s="100"/>
      <c r="Z26" s="69"/>
    </row>
    <row r="27" spans="1:30" ht="23.45" customHeight="1" x14ac:dyDescent="0.2">
      <c r="A27" s="224" t="s">
        <v>37</v>
      </c>
      <c r="B27" s="107">
        <v>380.73058601903142</v>
      </c>
      <c r="C27" s="107">
        <v>391.33984570791347</v>
      </c>
      <c r="D27" s="107">
        <v>451.05595395441799</v>
      </c>
      <c r="E27" s="107">
        <v>620.98282677546308</v>
      </c>
      <c r="F27" s="107">
        <v>645.956850735986</v>
      </c>
      <c r="G27" s="107">
        <f t="shared" ref="G27:H27" si="10">+G69+G70</f>
        <v>0</v>
      </c>
      <c r="H27" s="107">
        <f t="shared" si="10"/>
        <v>0</v>
      </c>
      <c r="I27" s="107">
        <f>+I69+I70</f>
        <v>0</v>
      </c>
      <c r="J27" s="108">
        <v>2681.4368000245331</v>
      </c>
      <c r="K27" s="108">
        <v>3088.1233844173053</v>
      </c>
      <c r="L27" s="108">
        <v>4567.8024539648532</v>
      </c>
      <c r="M27" s="108">
        <v>4995.5372719897332</v>
      </c>
      <c r="N27" s="108">
        <v>5270.9630859503377</v>
      </c>
      <c r="O27" s="108">
        <v>4562.2725959757963</v>
      </c>
      <c r="P27" s="108">
        <v>2302.3120197518474</v>
      </c>
      <c r="Q27" s="68">
        <v>2216.6974493786051</v>
      </c>
      <c r="R27" s="68">
        <v>3368.8558075212045</v>
      </c>
      <c r="S27" s="68">
        <v>4038.7122725853042</v>
      </c>
      <c r="T27" s="68">
        <v>2975.0747060300018</v>
      </c>
      <c r="U27" s="107">
        <v>1584.2206256799977</v>
      </c>
      <c r="V27" s="107">
        <v>3710.7444045197808</v>
      </c>
      <c r="W27" s="107">
        <v>5904.7864427747973</v>
      </c>
      <c r="X27" s="107">
        <v>3951.3351864400038</v>
      </c>
      <c r="Y27" s="107"/>
      <c r="Z27" s="68"/>
    </row>
    <row r="28" spans="1:30" ht="23.45" customHeight="1" x14ac:dyDescent="0.2">
      <c r="A28" s="224" t="s">
        <v>39</v>
      </c>
      <c r="B28" s="100">
        <f t="shared" ref="B28:I28" si="11">+B27/B13*100</f>
        <v>5.4742708810510514</v>
      </c>
      <c r="C28" s="100">
        <f t="shared" si="11"/>
        <v>5.5700951950789017</v>
      </c>
      <c r="D28" s="100">
        <f t="shared" si="11"/>
        <v>5.8473139908458904</v>
      </c>
      <c r="E28" s="100">
        <f t="shared" si="11"/>
        <v>6.8309436299491715</v>
      </c>
      <c r="F28" s="100">
        <f t="shared" si="11"/>
        <v>5.0429253440098005</v>
      </c>
      <c r="G28" s="100">
        <f t="shared" si="11"/>
        <v>0</v>
      </c>
      <c r="H28" s="100">
        <f t="shared" si="11"/>
        <v>0</v>
      </c>
      <c r="I28" s="100">
        <f t="shared" si="11"/>
        <v>0</v>
      </c>
      <c r="J28" s="100">
        <v>8.6446429099017035</v>
      </c>
      <c r="K28" s="100">
        <v>8.6253007119947025</v>
      </c>
      <c r="L28" s="100">
        <v>9.8495045702655375</v>
      </c>
      <c r="M28" s="100">
        <v>10.536750364540621</v>
      </c>
      <c r="N28" s="100">
        <v>12.29791133496567</v>
      </c>
      <c r="O28" s="100">
        <v>11.54050841702195</v>
      </c>
      <c r="P28" s="100">
        <v>6.6899758879942706</v>
      </c>
      <c r="Q28" s="69">
        <v>5.9778682618599559</v>
      </c>
      <c r="R28" s="69">
        <v>7.4168595860458248</v>
      </c>
      <c r="S28" s="69">
        <v>8.231103224957689</v>
      </c>
      <c r="T28" s="69">
        <v>6.2005971328511267</v>
      </c>
      <c r="U28" s="100">
        <v>3.6992373364971103</v>
      </c>
      <c r="V28" s="100">
        <v>5.8794204750168015</v>
      </c>
      <c r="W28" s="100">
        <v>8.9240500130054432</v>
      </c>
      <c r="X28" s="100">
        <v>5.8522600638218245</v>
      </c>
      <c r="Y28" s="100"/>
      <c r="Z28" s="69"/>
    </row>
    <row r="29" spans="1:30" ht="23.45" customHeight="1" x14ac:dyDescent="0.2">
      <c r="A29" s="224" t="s">
        <v>46</v>
      </c>
      <c r="B29" s="100"/>
      <c r="C29" s="100"/>
      <c r="D29" s="100">
        <f t="shared" ref="D29:I29" si="12">+D69/D$13*100</f>
        <v>0</v>
      </c>
      <c r="E29" s="100">
        <f t="shared" si="12"/>
        <v>0</v>
      </c>
      <c r="F29" s="100">
        <f t="shared" si="12"/>
        <v>0</v>
      </c>
      <c r="G29" s="100">
        <f t="shared" si="12"/>
        <v>0</v>
      </c>
      <c r="H29" s="100">
        <f t="shared" si="12"/>
        <v>0</v>
      </c>
      <c r="I29" s="100">
        <f t="shared" si="12"/>
        <v>0</v>
      </c>
      <c r="J29" s="100">
        <v>8.6446429099017035</v>
      </c>
      <c r="K29" s="100">
        <v>7.8333629959409015</v>
      </c>
      <c r="L29" s="100">
        <v>7.0818697109461093</v>
      </c>
      <c r="M29" s="100">
        <v>7.7302874563080621</v>
      </c>
      <c r="N29" s="100">
        <v>9.0972222814641626</v>
      </c>
      <c r="O29" s="100">
        <v>9.5513641337707433</v>
      </c>
      <c r="P29" s="100">
        <v>5.3850690920821807</v>
      </c>
      <c r="Q29" s="69">
        <v>4.5664563270619611</v>
      </c>
      <c r="R29" s="69">
        <v>5.7168673155105703</v>
      </c>
      <c r="S29" s="69">
        <v>6.1078480429841013</v>
      </c>
      <c r="T29" s="69">
        <v>4.9019839725552794</v>
      </c>
      <c r="U29" s="100">
        <v>2.3538131152506017</v>
      </c>
      <c r="V29" s="100">
        <v>3.1806549033348057</v>
      </c>
      <c r="W29" s="100">
        <v>4.138926777756736</v>
      </c>
      <c r="X29" s="100">
        <v>3.55248736662596</v>
      </c>
      <c r="Y29" s="100"/>
      <c r="Z29" s="69"/>
    </row>
    <row r="30" spans="1:30" ht="23.45" customHeight="1" x14ac:dyDescent="0.2">
      <c r="A30" s="224" t="s">
        <v>47</v>
      </c>
      <c r="B30" s="100"/>
      <c r="C30" s="100" t="s">
        <v>1</v>
      </c>
      <c r="D30" s="100" t="s">
        <v>1</v>
      </c>
      <c r="E30" s="100" t="s">
        <v>1</v>
      </c>
      <c r="F30" s="100" t="s">
        <v>1</v>
      </c>
      <c r="G30" s="100" t="s">
        <v>1</v>
      </c>
      <c r="H30" s="100" t="s">
        <v>1</v>
      </c>
      <c r="I30" s="100" t="s">
        <v>1</v>
      </c>
      <c r="J30" s="100" t="s">
        <v>1</v>
      </c>
      <c r="K30" s="100">
        <v>0.79193771605379903</v>
      </c>
      <c r="L30" s="100">
        <v>2.7676348593194291</v>
      </c>
      <c r="M30" s="100">
        <v>2.8064629082325592</v>
      </c>
      <c r="N30" s="100">
        <v>3.2006890535015078</v>
      </c>
      <c r="O30" s="100">
        <v>1.9891442832512061</v>
      </c>
      <c r="P30" s="100">
        <v>1.3049067959120899</v>
      </c>
      <c r="Q30" s="69">
        <v>1.4114119347979945</v>
      </c>
      <c r="R30" s="69">
        <v>1.6999922705352555</v>
      </c>
      <c r="S30" s="69">
        <v>2.1232551819735876</v>
      </c>
      <c r="T30" s="69">
        <v>1.2986131602958468</v>
      </c>
      <c r="U30" s="100">
        <v>1.3454242212465086</v>
      </c>
      <c r="V30" s="100">
        <v>2.6987655716819958</v>
      </c>
      <c r="W30" s="100">
        <v>4.7851232352487072</v>
      </c>
      <c r="X30" s="100">
        <v>2.2997726971958645</v>
      </c>
      <c r="Y30" s="100"/>
      <c r="Z30" s="69"/>
    </row>
    <row r="31" spans="1:30" ht="5.0999999999999996" customHeight="1" x14ac:dyDescent="0.2">
      <c r="A31" s="227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1"/>
    </row>
    <row r="32" spans="1:30" s="4" customFormat="1" ht="9.75" customHeight="1" x14ac:dyDescent="0.2">
      <c r="A32" s="112" t="s">
        <v>148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12"/>
      <c r="S32" s="112"/>
      <c r="T32" s="9"/>
      <c r="U32" s="9"/>
      <c r="V32" s="9"/>
      <c r="W32" s="9"/>
      <c r="X32" s="9"/>
      <c r="Y32" s="9"/>
    </row>
    <row r="33" spans="1:25" s="4" customFormat="1" ht="9.75" hidden="1" customHeight="1" x14ac:dyDescent="0.2">
      <c r="A33" s="113" t="s">
        <v>152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12"/>
      <c r="S33" s="112"/>
      <c r="T33" s="9"/>
      <c r="U33" s="9"/>
      <c r="V33" s="9"/>
      <c r="W33" s="9"/>
      <c r="X33" s="9"/>
      <c r="Y33" s="9"/>
    </row>
    <row r="34" spans="1:25" s="4" customFormat="1" ht="9.75" hidden="1" customHeight="1" x14ac:dyDescent="0.2">
      <c r="A34" s="75" t="s">
        <v>153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76"/>
      <c r="S34" s="76"/>
      <c r="T34" s="74"/>
      <c r="U34" s="74"/>
      <c r="V34" s="74"/>
      <c r="W34" s="74"/>
      <c r="X34" s="74"/>
      <c r="Y34" s="9"/>
    </row>
    <row r="35" spans="1:25" ht="9.75" customHeight="1" x14ac:dyDescent="0.2">
      <c r="A35" s="272" t="s">
        <v>188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2"/>
      <c r="T35" s="272"/>
      <c r="U35" s="272"/>
      <c r="V35" s="272"/>
      <c r="W35" s="272"/>
      <c r="X35" s="272"/>
      <c r="Y35" s="9"/>
    </row>
    <row r="36" spans="1:25" ht="9" customHeight="1" x14ac:dyDescent="0.2">
      <c r="A36" s="268" t="s">
        <v>189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</row>
    <row r="37" spans="1:25" x14ac:dyDescent="0.2">
      <c r="A37" s="269"/>
      <c r="B37" s="270"/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</row>
    <row r="43" spans="1:25" x14ac:dyDescent="0.2">
      <c r="R43" s="70"/>
    </row>
    <row r="44" spans="1:25" x14ac:dyDescent="0.2">
      <c r="R44" s="70"/>
    </row>
    <row r="51" spans="1:15" x14ac:dyDescent="0.2">
      <c r="A51" s="13"/>
    </row>
    <row r="55" spans="1:15" x14ac:dyDescent="0.2">
      <c r="A55" s="13"/>
    </row>
    <row r="57" spans="1:15" x14ac:dyDescent="0.2">
      <c r="A57" s="14" t="s">
        <v>40</v>
      </c>
      <c r="B57" s="15">
        <v>932.57593714502525</v>
      </c>
      <c r="C57" s="15">
        <v>985.64759252032627</v>
      </c>
      <c r="D57" s="15">
        <v>1187.0908471244556</v>
      </c>
      <c r="E57" s="15">
        <v>1260.5186561952255</v>
      </c>
      <c r="F57" s="15">
        <v>2480.623697920556</v>
      </c>
      <c r="G57" s="15">
        <v>3471.7925030825727</v>
      </c>
      <c r="H57" s="15">
        <v>5995.5425857802074</v>
      </c>
      <c r="I57" s="15">
        <v>7219.0687201917526</v>
      </c>
      <c r="J57" s="15">
        <v>7276.9520400628562</v>
      </c>
      <c r="K57" s="15">
        <v>5935.4024202705696</v>
      </c>
      <c r="L57" s="15">
        <v>8879.1470329311687</v>
      </c>
      <c r="M57" s="15">
        <v>10721.031282565797</v>
      </c>
      <c r="N57" s="15">
        <v>10730.942210401816</v>
      </c>
      <c r="O57" s="15">
        <v>9812.572563174308</v>
      </c>
    </row>
    <row r="58" spans="1:15" x14ac:dyDescent="0.2">
      <c r="A58" s="14" t="s">
        <v>41</v>
      </c>
      <c r="B58" s="16">
        <v>1144.6879007819434</v>
      </c>
      <c r="C58" s="16">
        <v>1166.1510018972363</v>
      </c>
      <c r="D58" s="16">
        <v>1500.7131947480184</v>
      </c>
      <c r="E58" s="16">
        <v>2101.6390659258686</v>
      </c>
      <c r="F58" s="16">
        <v>2424.2925796680302</v>
      </c>
      <c r="G58" s="16">
        <v>3095.3817285179334</v>
      </c>
      <c r="H58" s="16">
        <v>4032.3967101888061</v>
      </c>
      <c r="I58" s="16">
        <v>4187.4032129251573</v>
      </c>
      <c r="J58" s="16">
        <v>5586.0346055150185</v>
      </c>
      <c r="K58" s="16">
        <v>6790.9480920625147</v>
      </c>
      <c r="L58" s="16">
        <v>7744.6314899523886</v>
      </c>
      <c r="M58" s="16">
        <v>10235.353079840146</v>
      </c>
      <c r="N58" s="16">
        <v>9701.6220257578152</v>
      </c>
      <c r="O58" s="15">
        <v>8061.3128816554417</v>
      </c>
    </row>
    <row r="59" spans="1:15" x14ac:dyDescent="0.2">
      <c r="A59" s="14" t="s">
        <v>42</v>
      </c>
      <c r="B59" s="17">
        <v>190.38862364315452</v>
      </c>
      <c r="C59" s="17">
        <v>196.00646277058104</v>
      </c>
      <c r="D59" s="17">
        <v>210.78124708255982</v>
      </c>
      <c r="E59" s="17">
        <v>201.34993409332668</v>
      </c>
      <c r="F59" s="17">
        <v>389.10418488135406</v>
      </c>
      <c r="G59" s="17">
        <v>491.44418980452406</v>
      </c>
      <c r="H59" s="17">
        <v>712.57749036803477</v>
      </c>
      <c r="I59" s="17">
        <v>1032.9556582579808</v>
      </c>
      <c r="J59" s="17">
        <v>1135.6647188208904</v>
      </c>
      <c r="K59" s="17">
        <v>1115.8065786717914</v>
      </c>
      <c r="L59" s="17">
        <v>1578.8088600715344</v>
      </c>
      <c r="M59" s="17">
        <v>2426.735952128829</v>
      </c>
      <c r="N59" s="17">
        <v>2575.3341204307012</v>
      </c>
      <c r="O59" s="71">
        <v>1758.9973969439329</v>
      </c>
    </row>
    <row r="60" spans="1:15" x14ac:dyDescent="0.2">
      <c r="A60" s="14" t="s">
        <v>43</v>
      </c>
      <c r="B60" s="17">
        <v>495.7620538377638</v>
      </c>
      <c r="C60" s="17">
        <v>419.4172700343338</v>
      </c>
      <c r="D60" s="17">
        <v>428.93999310416598</v>
      </c>
      <c r="E60" s="17">
        <v>528.72289881230267</v>
      </c>
      <c r="F60" s="17">
        <v>576.8379277845977</v>
      </c>
      <c r="G60" s="17">
        <v>805.1120342084248</v>
      </c>
      <c r="H60" s="17">
        <v>1991.2060139945499</v>
      </c>
      <c r="I60" s="17">
        <v>2539.4072801646053</v>
      </c>
      <c r="J60" s="17">
        <v>1468.2951198311805</v>
      </c>
      <c r="K60" s="17">
        <v>1233.2203045912822</v>
      </c>
      <c r="L60" s="17">
        <v>1696.0733253334295</v>
      </c>
      <c r="M60" s="17">
        <v>1522.5406592484687</v>
      </c>
      <c r="N60" s="17">
        <v>1352.3374325660052</v>
      </c>
      <c r="O60" s="71">
        <v>1413.1183742396281</v>
      </c>
    </row>
    <row r="61" spans="1:15" x14ac:dyDescent="0.2">
      <c r="A61" s="14" t="s">
        <v>30</v>
      </c>
      <c r="B61" s="17">
        <v>66.559642855946763</v>
      </c>
      <c r="C61" s="17">
        <v>81.390512114658691</v>
      </c>
      <c r="D61" s="17">
        <v>82.948350117735004</v>
      </c>
      <c r="E61" s="17">
        <v>94.071155286085997</v>
      </c>
      <c r="F61" s="17">
        <v>129.086379662735</v>
      </c>
      <c r="G61" s="17">
        <v>216.08820048135402</v>
      </c>
      <c r="H61" s="17">
        <v>255.980414405424</v>
      </c>
      <c r="I61" s="17">
        <v>285.41642566243098</v>
      </c>
      <c r="J61" s="17">
        <v>385.08789704585701</v>
      </c>
      <c r="K61" s="17">
        <v>297.68320635250899</v>
      </c>
      <c r="L61" s="17">
        <v>523.27650585695505</v>
      </c>
      <c r="M61" s="17">
        <v>1030.072291616872</v>
      </c>
      <c r="N61" s="17">
        <v>844.8284799506572</v>
      </c>
      <c r="O61" s="71">
        <v>856.80847467289618</v>
      </c>
    </row>
    <row r="62" spans="1:15" x14ac:dyDescent="0.2">
      <c r="A62" s="14" t="s">
        <v>31</v>
      </c>
      <c r="B62" s="17">
        <v>170.23490419894972</v>
      </c>
      <c r="C62" s="17">
        <v>149.53313411061021</v>
      </c>
      <c r="D62" s="17">
        <v>155.35035367231379</v>
      </c>
      <c r="E62" s="17">
        <v>211.04810687864253</v>
      </c>
      <c r="F62" s="17">
        <v>345.66885031530501</v>
      </c>
      <c r="G62" s="17">
        <v>301.42824946255462</v>
      </c>
      <c r="H62" s="17">
        <v>408.95943950741975</v>
      </c>
      <c r="I62" s="17">
        <v>595.09949347270776</v>
      </c>
      <c r="J62" s="17">
        <v>662.76975228062634</v>
      </c>
      <c r="K62" s="17">
        <v>591.21348325130839</v>
      </c>
      <c r="L62" s="17">
        <v>841.62143845581932</v>
      </c>
      <c r="M62" s="17">
        <v>775.59494796720764</v>
      </c>
      <c r="N62" s="17">
        <v>558.25922602627895</v>
      </c>
      <c r="O62" s="71">
        <v>495.51119921701576</v>
      </c>
    </row>
    <row r="63" spans="1:15" x14ac:dyDescent="0.2">
      <c r="A63" s="14" t="s">
        <v>44</v>
      </c>
      <c r="B63" s="17">
        <v>179.49614153888743</v>
      </c>
      <c r="C63" s="17">
        <v>168.63439229631859</v>
      </c>
      <c r="D63" s="17">
        <v>173.65175584429198</v>
      </c>
      <c r="E63" s="17">
        <v>191.03816764303701</v>
      </c>
      <c r="F63" s="17">
        <v>260.15600839637301</v>
      </c>
      <c r="G63" s="17">
        <v>280.59696729592804</v>
      </c>
      <c r="H63" s="17">
        <v>479.57414763659699</v>
      </c>
      <c r="I63" s="17">
        <v>538.233568262017</v>
      </c>
      <c r="J63" s="17">
        <v>595.44527574297194</v>
      </c>
      <c r="K63" s="17">
        <v>214.08494407795499</v>
      </c>
      <c r="L63" s="17">
        <v>118.20838016762899</v>
      </c>
      <c r="M63" s="17">
        <v>219.44862884541499</v>
      </c>
      <c r="N63" s="17">
        <v>209.569981439488</v>
      </c>
      <c r="O63" s="71">
        <v>479.2518043975009</v>
      </c>
    </row>
    <row r="64" spans="1:15" x14ac:dyDescent="0.2">
      <c r="A64" s="14" t="s">
        <v>32</v>
      </c>
      <c r="B64" s="17">
        <v>33.131470287055905</v>
      </c>
      <c r="C64" s="17">
        <v>32.879746382368886</v>
      </c>
      <c r="D64" s="17">
        <v>64.361099595305944</v>
      </c>
      <c r="E64" s="17">
        <v>94.581817856451764</v>
      </c>
      <c r="F64" s="17">
        <v>505.93067134894267</v>
      </c>
      <c r="G64" s="17">
        <v>1106.766069290964</v>
      </c>
      <c r="H64" s="17">
        <v>834.1438566491853</v>
      </c>
      <c r="I64" s="17">
        <v>991.16764057624141</v>
      </c>
      <c r="J64" s="17">
        <v>943.09487178572181</v>
      </c>
      <c r="K64" s="17">
        <v>275.96500791530212</v>
      </c>
      <c r="L64" s="17">
        <v>491.9356947636328</v>
      </c>
      <c r="M64" s="17">
        <v>563.68947023926762</v>
      </c>
      <c r="N64" s="17">
        <v>428.26749069318208</v>
      </c>
      <c r="O64" s="71">
        <v>356.07470557561561</v>
      </c>
    </row>
    <row r="65" spans="1:15" x14ac:dyDescent="0.2">
      <c r="A65" s="18" t="s">
        <v>23</v>
      </c>
      <c r="B65" s="17">
        <v>7.2922945629440932</v>
      </c>
      <c r="C65" s="17">
        <v>5.6330025876311103</v>
      </c>
      <c r="D65" s="17">
        <v>5.1119564046939558</v>
      </c>
      <c r="E65" s="17">
        <v>6.9447871435486377</v>
      </c>
      <c r="F65" s="17">
        <v>12.117439651058703</v>
      </c>
      <c r="G65" s="17">
        <v>21.241076709036349</v>
      </c>
      <c r="H65" s="17">
        <v>24.133995350814729</v>
      </c>
      <c r="I65" s="17">
        <v>50.600247423758653</v>
      </c>
      <c r="J65" s="17">
        <v>47.623667214277958</v>
      </c>
      <c r="K65" s="17">
        <v>27.489491084697907</v>
      </c>
      <c r="L65" s="17">
        <v>29.128838236367177</v>
      </c>
      <c r="M65" s="17">
        <v>31.208521760732285</v>
      </c>
      <c r="N65" s="17">
        <v>21.6183863068179</v>
      </c>
      <c r="O65" s="71">
        <v>23.221756424384385</v>
      </c>
    </row>
    <row r="66" spans="1:15" x14ac:dyDescent="0.2">
      <c r="A66" s="19" t="s">
        <v>48</v>
      </c>
      <c r="B66" s="17"/>
      <c r="C66" s="17"/>
      <c r="D66" s="17">
        <v>451.05595395441799</v>
      </c>
      <c r="E66" s="17">
        <v>620.98282677546308</v>
      </c>
      <c r="F66" s="17">
        <v>645.956850735986</v>
      </c>
      <c r="G66" s="17">
        <v>1525.621597085149</v>
      </c>
      <c r="H66" s="17">
        <v>1817.7038775882188</v>
      </c>
      <c r="I66" s="17">
        <v>2306.4474815413805</v>
      </c>
      <c r="J66" s="17">
        <v>2681.4368000245331</v>
      </c>
      <c r="K66" s="17">
        <v>1920.8202588002309</v>
      </c>
      <c r="L66" s="17">
        <v>2804.5852839373051</v>
      </c>
      <c r="M66" s="17">
        <v>3284.2851753148539</v>
      </c>
      <c r="N66" s="17">
        <v>3664.9761809997326</v>
      </c>
      <c r="O66" s="71">
        <v>3833.5348290523721</v>
      </c>
    </row>
    <row r="67" spans="1:15" x14ac:dyDescent="0.2">
      <c r="A67" s="19" t="s">
        <v>49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>
        <v>283.53810047999997</v>
      </c>
      <c r="M67" s="17">
        <v>1283.51727865</v>
      </c>
      <c r="N67" s="17">
        <v>1330.5610909899999</v>
      </c>
      <c r="O67" s="71">
        <v>1371.83570373</v>
      </c>
    </row>
  </sheetData>
  <mergeCells count="3">
    <mergeCell ref="A37:O37"/>
    <mergeCell ref="A1:X1"/>
    <mergeCell ref="A35:X35"/>
  </mergeCells>
  <phoneticPr fontId="0" type="noConversion"/>
  <pageMargins left="0.78740157480314965" right="0.78740157480314965" top="0.98425196850393704" bottom="0.98425196850393704" header="0" footer="0"/>
  <pageSetup paperSize="9" orientation="portrait" verticalDpi="180" r:id="rId1"/>
  <headerFooter alignWithMargins="0"/>
  <ignoredErrors>
    <ignoredError sqref="I15 F15:H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showGridLines="0" defaultGridColor="0" colorId="49" zoomScaleNormal="100" zoomScaleSheetLayoutView="130" workbookViewId="0">
      <selection sqref="A1:P1"/>
    </sheetView>
  </sheetViews>
  <sheetFormatPr baseColWidth="10" defaultColWidth="11.42578125" defaultRowHeight="12.75" x14ac:dyDescent="0.2"/>
  <cols>
    <col min="1" max="1" width="28" style="3" customWidth="1"/>
    <col min="2" max="5" width="8.7109375" style="3" hidden="1" customWidth="1"/>
    <col min="6" max="8" width="6.85546875" style="3" hidden="1" customWidth="1"/>
    <col min="9" max="9" width="9.28515625" style="3" hidden="1" customWidth="1"/>
    <col min="10" max="10" width="0.140625" style="3" customWidth="1"/>
    <col min="11" max="16" width="9.28515625" style="3" customWidth="1"/>
    <col min="17" max="17" width="4.7109375" style="3" customWidth="1"/>
    <col min="18" max="18" width="8.140625" style="3" customWidth="1"/>
    <col min="19" max="19" width="7" style="3" customWidth="1"/>
    <col min="20" max="20" width="6.42578125" style="3" customWidth="1"/>
    <col min="21" max="27" width="8.140625" style="3" customWidth="1"/>
    <col min="28" max="16384" width="11.42578125" style="3"/>
  </cols>
  <sheetData>
    <row r="1" spans="1:16" s="188" customFormat="1" ht="14.1" customHeight="1" x14ac:dyDescent="0.25">
      <c r="A1" s="274" t="s">
        <v>185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</row>
    <row r="2" spans="1:16" ht="5.0999999999999996" customHeight="1" x14ac:dyDescent="0.2">
      <c r="A2" s="273"/>
      <c r="B2" s="273"/>
      <c r="C2" s="273"/>
      <c r="D2" s="273"/>
      <c r="E2" s="114"/>
      <c r="F2" s="114"/>
      <c r="G2" s="114"/>
      <c r="H2" s="114"/>
      <c r="I2" s="114"/>
    </row>
    <row r="3" spans="1:16" ht="30.75" customHeight="1" x14ac:dyDescent="0.2">
      <c r="A3" s="115" t="s">
        <v>3</v>
      </c>
      <c r="B3" s="116">
        <v>2002</v>
      </c>
      <c r="C3" s="116">
        <v>2003</v>
      </c>
      <c r="D3" s="116">
        <v>2004</v>
      </c>
      <c r="E3" s="116">
        <v>2005</v>
      </c>
      <c r="F3" s="116">
        <v>2006</v>
      </c>
      <c r="G3" s="116">
        <v>2007</v>
      </c>
      <c r="H3" s="116">
        <v>2008</v>
      </c>
      <c r="I3" s="116">
        <v>2010</v>
      </c>
      <c r="J3" s="116">
        <v>2011</v>
      </c>
      <c r="K3" s="116">
        <v>2012</v>
      </c>
      <c r="L3" s="116">
        <v>2013</v>
      </c>
      <c r="M3" s="117">
        <v>2014</v>
      </c>
      <c r="N3" s="117">
        <v>2015</v>
      </c>
      <c r="O3" s="117">
        <v>2016</v>
      </c>
      <c r="P3" s="117">
        <v>2017</v>
      </c>
    </row>
    <row r="4" spans="1:16" ht="38.25" hidden="1" customHeight="1" x14ac:dyDescent="0.2">
      <c r="A4" s="118" t="s">
        <v>135</v>
      </c>
      <c r="B4" s="41">
        <v>844552.87496100005</v>
      </c>
      <c r="C4" s="41">
        <v>842605.07863000024</v>
      </c>
      <c r="D4" s="41">
        <v>1035574.0497300001</v>
      </c>
      <c r="E4" s="41">
        <v>1009898.5723259998</v>
      </c>
      <c r="F4" s="41">
        <v>1048472.4635900002</v>
      </c>
      <c r="G4" s="41">
        <v>1190273.6039159999</v>
      </c>
      <c r="H4" s="41">
        <v>1267866.5800789997</v>
      </c>
      <c r="I4" s="41">
        <v>1247184.0293920001</v>
      </c>
      <c r="J4" s="41">
        <v>1235345.0680179996</v>
      </c>
      <c r="K4" s="41">
        <v>1298761.3646880004</v>
      </c>
      <c r="L4" s="41">
        <v>1375640.6942070005</v>
      </c>
      <c r="M4" s="41">
        <v>1377642.4139869998</v>
      </c>
      <c r="N4" s="41">
        <v>1700817.4199590001</v>
      </c>
      <c r="O4" s="41">
        <v>1700817.4199590001</v>
      </c>
      <c r="P4" s="44">
        <v>3937.0892369999997</v>
      </c>
    </row>
    <row r="5" spans="1:16" ht="38.25" hidden="1" customHeight="1" x14ac:dyDescent="0.2">
      <c r="A5" s="118" t="s">
        <v>131</v>
      </c>
      <c r="B5" s="41">
        <v>305650.71951300016</v>
      </c>
      <c r="C5" s="41">
        <v>309163.88219000009</v>
      </c>
      <c r="D5" s="41">
        <v>306210.77793799993</v>
      </c>
      <c r="E5" s="41">
        <v>319367.50521099998</v>
      </c>
      <c r="F5" s="41">
        <v>313332.28608800005</v>
      </c>
      <c r="G5" s="41">
        <v>329164.77903500001</v>
      </c>
      <c r="H5" s="41">
        <v>345109.27027199988</v>
      </c>
      <c r="I5" s="41">
        <v>261989.605794</v>
      </c>
      <c r="J5" s="41">
        <v>230199.08238499996</v>
      </c>
      <c r="K5" s="41">
        <v>249236.15747600002</v>
      </c>
      <c r="L5" s="41">
        <v>266472.33039299998</v>
      </c>
      <c r="M5" s="41">
        <v>277294.48259600002</v>
      </c>
      <c r="N5" s="41">
        <v>315524.81577999995</v>
      </c>
      <c r="O5" s="41">
        <v>315524.81577999995</v>
      </c>
      <c r="P5" s="44">
        <v>1647.985193</v>
      </c>
    </row>
    <row r="6" spans="1:16" ht="38.25" hidden="1" customHeight="1" x14ac:dyDescent="0.2">
      <c r="A6" s="118" t="s">
        <v>133</v>
      </c>
      <c r="B6" s="41">
        <v>1232996.9204690005</v>
      </c>
      <c r="C6" s="41">
        <v>1373792.2671210002</v>
      </c>
      <c r="D6" s="41">
        <v>1209005.7091610006</v>
      </c>
      <c r="E6" s="41">
        <v>1201671</v>
      </c>
      <c r="F6" s="41">
        <v>1203364.0679980004</v>
      </c>
      <c r="G6" s="41">
        <v>1444361.4378260002</v>
      </c>
      <c r="H6" s="41">
        <v>1602597.0080210001</v>
      </c>
      <c r="I6" s="41">
        <v>1470449.7064989998</v>
      </c>
      <c r="J6" s="41">
        <v>1256382.6002110001</v>
      </c>
      <c r="K6" s="41">
        <v>1281282.4314850003</v>
      </c>
      <c r="L6" s="41">
        <v>1351273.4971280003</v>
      </c>
      <c r="M6" s="41">
        <v>1315474.5571109999</v>
      </c>
      <c r="N6" s="41">
        <v>1421217.9398519997</v>
      </c>
      <c r="O6" s="41">
        <v>1421217.9398519997</v>
      </c>
      <c r="P6" s="44">
        <v>17790.363567</v>
      </c>
    </row>
    <row r="7" spans="1:16" ht="38.25" hidden="1" customHeight="1" x14ac:dyDescent="0.2">
      <c r="A7" s="118" t="s">
        <v>51</v>
      </c>
      <c r="B7" s="41">
        <v>92260.670300190381</v>
      </c>
      <c r="C7" s="41">
        <v>93998.328240139454</v>
      </c>
      <c r="D7" s="41">
        <v>98375.455756343246</v>
      </c>
      <c r="E7" s="41">
        <v>103064.39961660367</v>
      </c>
      <c r="F7" s="41">
        <v>111583.94394412349</v>
      </c>
      <c r="G7" s="41">
        <v>112574.20528090166</v>
      </c>
      <c r="H7" s="41">
        <v>118505.00219672387</v>
      </c>
      <c r="I7" s="41">
        <v>128413.77878098254</v>
      </c>
      <c r="J7" s="41">
        <v>120596.942328587</v>
      </c>
      <c r="K7" s="41">
        <v>122783.74671342391</v>
      </c>
      <c r="L7" s="41">
        <v>129606.64128587693</v>
      </c>
      <c r="M7" s="41">
        <v>132917.62501008235</v>
      </c>
      <c r="N7" s="41">
        <v>144678.69965029968</v>
      </c>
      <c r="O7" s="41">
        <v>144678.69965029968</v>
      </c>
      <c r="P7" s="44">
        <v>490.63325899999995</v>
      </c>
    </row>
    <row r="8" spans="1:16" ht="38.25" hidden="1" customHeight="1" x14ac:dyDescent="0.2">
      <c r="A8" s="118" t="s">
        <v>50</v>
      </c>
      <c r="B8" s="41">
        <v>5064.6844267478045</v>
      </c>
      <c r="C8" s="41">
        <v>5549.9887422742077</v>
      </c>
      <c r="D8" s="41">
        <v>5569.2529927678197</v>
      </c>
      <c r="E8" s="41">
        <v>6687.3861769258174</v>
      </c>
      <c r="F8" s="41">
        <v>6520.9835473825678</v>
      </c>
      <c r="G8" s="41">
        <v>5473.1902168015031</v>
      </c>
      <c r="H8" s="41">
        <v>5782.9489456235742</v>
      </c>
      <c r="I8" s="41">
        <v>5787.912734101953</v>
      </c>
      <c r="J8" s="41">
        <v>5862.0702548108302</v>
      </c>
      <c r="K8" s="41">
        <v>5698.3265538875175</v>
      </c>
      <c r="L8" s="41">
        <v>5343.5196927894267</v>
      </c>
      <c r="M8" s="41">
        <v>4941.7815107507549</v>
      </c>
      <c r="N8" s="41">
        <v>5179.031205191076</v>
      </c>
      <c r="O8" s="41">
        <v>5179.031205191076</v>
      </c>
      <c r="P8" s="44">
        <v>48.13742206717049</v>
      </c>
    </row>
    <row r="9" spans="1:16" ht="38.25" hidden="1" customHeight="1" x14ac:dyDescent="0.2">
      <c r="A9" s="118" t="s">
        <v>136</v>
      </c>
      <c r="B9" s="41">
        <v>3056055.2522</v>
      </c>
      <c r="C9" s="41">
        <v>3484900.3702520002</v>
      </c>
      <c r="D9" s="41">
        <v>4247173.7726000007</v>
      </c>
      <c r="E9" s="41">
        <v>4564989.1370999999</v>
      </c>
      <c r="F9" s="41">
        <v>4784600.5820000004</v>
      </c>
      <c r="G9" s="41">
        <v>5103597.2635999992</v>
      </c>
      <c r="H9" s="41">
        <v>5160707.0164000001</v>
      </c>
      <c r="I9" s="41">
        <v>6042644.2223000005</v>
      </c>
      <c r="J9" s="41">
        <v>7010937.8915999997</v>
      </c>
      <c r="K9" s="41">
        <v>6684539.3917999994</v>
      </c>
      <c r="L9" s="41">
        <v>6680658.79</v>
      </c>
      <c r="M9" s="41">
        <v>7192591.9308000002</v>
      </c>
      <c r="N9" s="41">
        <v>7320806.8477000007</v>
      </c>
      <c r="O9" s="41">
        <v>7320806.8477000007</v>
      </c>
      <c r="P9" s="44">
        <v>375.71753336944772</v>
      </c>
    </row>
    <row r="10" spans="1:16" ht="38.25" hidden="1" customHeight="1" x14ac:dyDescent="0.2">
      <c r="A10" s="118" t="s">
        <v>137</v>
      </c>
      <c r="B10" s="41">
        <v>38815.044966000001</v>
      </c>
      <c r="C10" s="41">
        <v>40202.178839999993</v>
      </c>
      <c r="D10" s="41">
        <v>41613.363517999998</v>
      </c>
      <c r="E10" s="41">
        <v>42144.586210999994</v>
      </c>
      <c r="F10" s="41">
        <v>38469.547186000011</v>
      </c>
      <c r="G10" s="41">
        <v>39018.915689000001</v>
      </c>
      <c r="H10" s="41">
        <v>39037.065935000006</v>
      </c>
      <c r="I10" s="41">
        <v>33847.813441999999</v>
      </c>
      <c r="J10" s="41">
        <v>28881.790966</v>
      </c>
      <c r="K10" s="41">
        <v>26104.854507000004</v>
      </c>
      <c r="L10" s="41">
        <v>23667.787451</v>
      </c>
      <c r="M10" s="41">
        <v>23105.261869000002</v>
      </c>
      <c r="N10" s="41">
        <v>19510.729780999998</v>
      </c>
      <c r="O10" s="41">
        <v>19510.729780999998</v>
      </c>
    </row>
    <row r="11" spans="1:16" hidden="1" x14ac:dyDescent="0.2">
      <c r="A11" s="118" t="s">
        <v>138</v>
      </c>
      <c r="B11" s="41">
        <v>8612.8507310000005</v>
      </c>
      <c r="C11" s="41">
        <v>9589.5781260000003</v>
      </c>
      <c r="D11" s="41">
        <v>14246.326868</v>
      </c>
      <c r="E11" s="41">
        <v>17325.373314000004</v>
      </c>
      <c r="F11" s="41">
        <v>17209.346067999999</v>
      </c>
      <c r="G11" s="41">
        <v>16786.886077000003</v>
      </c>
      <c r="H11" s="41">
        <v>16720.528117000002</v>
      </c>
      <c r="I11" s="41">
        <v>16963.268972999998</v>
      </c>
      <c r="J11" s="41">
        <v>19141.078052000001</v>
      </c>
      <c r="K11" s="41">
        <v>16790.374244000002</v>
      </c>
      <c r="L11" s="41">
        <v>18139.597244000001</v>
      </c>
      <c r="M11" s="41">
        <v>17017.692464999996</v>
      </c>
      <c r="N11" s="41">
        <v>20153.237615999999</v>
      </c>
      <c r="O11" s="41">
        <v>20153.237615999999</v>
      </c>
    </row>
    <row r="12" spans="1:16" ht="5.0999999999999996" customHeight="1" x14ac:dyDescent="0.2">
      <c r="A12" s="118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6" ht="15" customHeight="1" x14ac:dyDescent="0.2">
      <c r="A13" s="119" t="s">
        <v>56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20.100000000000001" customHeight="1" x14ac:dyDescent="0.2">
      <c r="A14" s="118" t="s">
        <v>134</v>
      </c>
      <c r="B14" s="41" t="s">
        <v>25</v>
      </c>
      <c r="C14" s="41" t="s">
        <v>25</v>
      </c>
      <c r="D14" s="41" t="s">
        <v>25</v>
      </c>
      <c r="E14" s="41" t="s">
        <v>25</v>
      </c>
      <c r="F14" s="41">
        <v>38469.547186000011</v>
      </c>
      <c r="G14" s="41">
        <v>1830.4414080000001</v>
      </c>
      <c r="H14" s="41">
        <v>2299.2437749999999</v>
      </c>
      <c r="I14" s="41">
        <v>21.052800000000001</v>
      </c>
      <c r="J14" s="41">
        <v>2062</v>
      </c>
      <c r="K14" s="41">
        <v>2175</v>
      </c>
      <c r="L14" s="41">
        <v>2942.7176240000003</v>
      </c>
      <c r="M14" s="41">
        <v>3069.599459</v>
      </c>
      <c r="N14" s="41">
        <v>2932.9722969999998</v>
      </c>
      <c r="O14" s="41">
        <v>3717.1968849999998</v>
      </c>
      <c r="P14" s="44">
        <v>3937.0892369999997</v>
      </c>
    </row>
    <row r="15" spans="1:16" ht="20.100000000000001" customHeight="1" x14ac:dyDescent="0.2">
      <c r="A15" s="118" t="s">
        <v>131</v>
      </c>
      <c r="B15" s="41" t="s">
        <v>25</v>
      </c>
      <c r="C15" s="41" t="s">
        <v>25</v>
      </c>
      <c r="D15" s="41">
        <v>1461</v>
      </c>
      <c r="E15" s="41">
        <v>1646.2034570000001</v>
      </c>
      <c r="F15" s="41">
        <v>2403.7450490000001</v>
      </c>
      <c r="G15" s="41">
        <v>3089.4241890000003</v>
      </c>
      <c r="H15" s="41">
        <v>1931.220325</v>
      </c>
      <c r="I15" s="41">
        <v>2183.758366</v>
      </c>
      <c r="J15" s="41">
        <v>1779.1017879999999</v>
      </c>
      <c r="K15" s="41">
        <v>1682.2281269999996</v>
      </c>
      <c r="L15" s="41">
        <v>1568.3132920000003</v>
      </c>
      <c r="M15" s="41">
        <v>1531.7018770000002</v>
      </c>
      <c r="N15" s="41">
        <v>2715.1902640000008</v>
      </c>
      <c r="O15" s="41">
        <v>1332.820011</v>
      </c>
      <c r="P15" s="44">
        <v>1647.985193</v>
      </c>
    </row>
    <row r="16" spans="1:16" ht="20.100000000000001" customHeight="1" x14ac:dyDescent="0.2">
      <c r="A16" s="118" t="s">
        <v>132</v>
      </c>
      <c r="B16" s="41">
        <v>38815</v>
      </c>
      <c r="C16" s="41">
        <v>40202.17884</v>
      </c>
      <c r="D16" s="41">
        <v>41613.363517999998</v>
      </c>
      <c r="E16" s="41">
        <v>42144.586221000005</v>
      </c>
      <c r="F16" s="41">
        <v>38469.547186000011</v>
      </c>
      <c r="G16" s="41">
        <v>39018.915689000001</v>
      </c>
      <c r="H16" s="41">
        <v>39037.065935000006</v>
      </c>
      <c r="I16" s="41">
        <v>33847.813441999999</v>
      </c>
      <c r="J16" s="41">
        <v>22663.059721000001</v>
      </c>
      <c r="K16" s="41">
        <v>26104.854506</v>
      </c>
      <c r="L16" s="41">
        <v>23667.787451</v>
      </c>
      <c r="M16" s="41">
        <v>23105.261869000002</v>
      </c>
      <c r="N16" s="41">
        <v>19510.729781000002</v>
      </c>
      <c r="O16" s="41">
        <v>18789.004763000001</v>
      </c>
      <c r="P16" s="44">
        <v>17790.363567</v>
      </c>
    </row>
    <row r="17" spans="1:28" ht="20.100000000000001" customHeight="1" x14ac:dyDescent="0.2">
      <c r="A17" s="118" t="s">
        <v>133</v>
      </c>
      <c r="B17" s="41" t="s">
        <v>25</v>
      </c>
      <c r="C17" s="41" t="s">
        <v>25</v>
      </c>
      <c r="D17" s="41">
        <v>1868</v>
      </c>
      <c r="E17" s="41">
        <v>2105.5375009999998</v>
      </c>
      <c r="F17" s="41">
        <v>3788.0130630000003</v>
      </c>
      <c r="G17" s="41">
        <v>4406.394749000001</v>
      </c>
      <c r="H17" s="41">
        <v>2507.4212779999998</v>
      </c>
      <c r="I17" s="41">
        <v>2431.642531</v>
      </c>
      <c r="J17" s="41">
        <v>2472.0246860000002</v>
      </c>
      <c r="K17" s="41">
        <v>2404.748744</v>
      </c>
      <c r="L17" s="41">
        <v>2631.3706149999998</v>
      </c>
      <c r="M17" s="41">
        <v>2172.5939169999992</v>
      </c>
      <c r="N17" s="41">
        <v>2624.6044179999999</v>
      </c>
      <c r="O17" s="41">
        <v>1158.7828199999999</v>
      </c>
      <c r="P17" s="44">
        <v>490.63325899999995</v>
      </c>
    </row>
    <row r="18" spans="1:28" ht="20.100000000000001" customHeight="1" x14ac:dyDescent="0.2">
      <c r="A18" s="118" t="s">
        <v>51</v>
      </c>
      <c r="B18" s="41" t="s">
        <v>25</v>
      </c>
      <c r="C18" s="41" t="s">
        <v>25</v>
      </c>
      <c r="D18" s="41">
        <v>21523</v>
      </c>
      <c r="E18" s="41">
        <v>27527.429051000003</v>
      </c>
      <c r="F18" s="41">
        <v>37191.283919000001</v>
      </c>
      <c r="G18" s="41">
        <v>43721.412899000003</v>
      </c>
      <c r="H18" s="41">
        <v>50892.964720999997</v>
      </c>
      <c r="I18" s="41">
        <v>1593.6750303462068</v>
      </c>
      <c r="J18" s="41">
        <v>862.37108874907335</v>
      </c>
      <c r="K18" s="41">
        <v>589.548442703962</v>
      </c>
      <c r="L18" s="41">
        <v>583.25858937693283</v>
      </c>
      <c r="M18" s="41">
        <v>458.78499622625918</v>
      </c>
      <c r="N18" s="41">
        <v>230.8962705680766</v>
      </c>
      <c r="O18" s="41">
        <v>86.573513199784102</v>
      </c>
      <c r="P18" s="44">
        <v>48.13742206717049</v>
      </c>
    </row>
    <row r="19" spans="1:28" ht="20.100000000000001" customHeight="1" x14ac:dyDescent="0.2">
      <c r="A19" s="118" t="s">
        <v>50</v>
      </c>
      <c r="B19" s="41">
        <v>0.12223555463033219</v>
      </c>
      <c r="C19" s="41">
        <v>1.5478530295528494</v>
      </c>
      <c r="D19" s="41">
        <v>3.4669023171594291</v>
      </c>
      <c r="E19" s="41">
        <v>3.5779189203239885</v>
      </c>
      <c r="F19" s="41">
        <v>25.885843484208738</v>
      </c>
      <c r="G19" s="41">
        <v>70.019877200156003</v>
      </c>
      <c r="H19" s="41">
        <v>105.66539725510783</v>
      </c>
      <c r="I19" s="41">
        <v>98.860207679975218</v>
      </c>
      <c r="J19" s="41">
        <v>106.09195226511022</v>
      </c>
      <c r="K19" s="41">
        <v>136.82517108305458</v>
      </c>
      <c r="L19" s="41">
        <v>158.83805300708178</v>
      </c>
      <c r="M19" s="41">
        <v>177.15249524380383</v>
      </c>
      <c r="N19" s="41">
        <v>170.53153781516124</v>
      </c>
      <c r="O19" s="41">
        <v>364.16165034717397</v>
      </c>
      <c r="P19" s="44">
        <v>375.71753336944772</v>
      </c>
    </row>
    <row r="20" spans="1:28" ht="5.0999999999999996" customHeight="1" x14ac:dyDescent="0.2">
      <c r="A20" s="120"/>
      <c r="B20" s="21"/>
      <c r="C20" s="21"/>
      <c r="D20" s="21"/>
      <c r="E20" s="21"/>
      <c r="F20" s="21"/>
      <c r="G20" s="21"/>
      <c r="H20" s="21"/>
      <c r="I20" s="21"/>
      <c r="J20" s="121"/>
      <c r="K20" s="121"/>
      <c r="L20" s="121"/>
      <c r="M20" s="121"/>
      <c r="N20" s="122"/>
      <c r="O20" s="122"/>
      <c r="P20" s="122"/>
    </row>
    <row r="21" spans="1:28" ht="11.1" customHeight="1" x14ac:dyDescent="0.2">
      <c r="A21" s="38"/>
      <c r="B21" s="10"/>
      <c r="C21" s="10"/>
      <c r="D21" s="10"/>
      <c r="E21" s="10"/>
      <c r="F21" s="10"/>
      <c r="G21" s="10"/>
      <c r="H21" s="10"/>
      <c r="I21" s="10"/>
      <c r="J21" s="123"/>
      <c r="K21" s="123"/>
      <c r="L21" s="123"/>
      <c r="M21" s="123"/>
      <c r="N21" s="124"/>
      <c r="P21" s="124" t="s">
        <v>60</v>
      </c>
    </row>
    <row r="22" spans="1:28" ht="9.75" customHeight="1" x14ac:dyDescent="0.2">
      <c r="A22" s="38"/>
      <c r="B22" s="10"/>
      <c r="C22" s="10"/>
      <c r="D22" s="10"/>
      <c r="E22" s="10"/>
      <c r="F22" s="10"/>
      <c r="G22" s="10"/>
      <c r="H22" s="10"/>
      <c r="I22" s="10"/>
      <c r="J22" s="123"/>
      <c r="K22" s="123"/>
      <c r="L22" s="123"/>
      <c r="M22" s="123"/>
      <c r="N22" s="124"/>
      <c r="O22"/>
    </row>
    <row r="23" spans="1:28" ht="12.75" customHeight="1" x14ac:dyDescent="0.2">
      <c r="A23" s="275" t="str">
        <f>A1</f>
        <v>14.2  PUNO: VOLUMEN DE LA PRODUCCIÓN MINERA, 2012 - 2023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</row>
    <row r="24" spans="1:28" ht="9.75" customHeight="1" x14ac:dyDescent="0.15">
      <c r="A24" s="32"/>
      <c r="D24" s="125"/>
      <c r="J24" s="126"/>
      <c r="N24" s="127"/>
      <c r="O24" s="189"/>
      <c r="P24" s="189" t="s">
        <v>169</v>
      </c>
      <c r="T24" s="24"/>
    </row>
    <row r="25" spans="1:28" ht="30.75" customHeight="1" x14ac:dyDescent="0.2">
      <c r="A25" s="115" t="s">
        <v>3</v>
      </c>
      <c r="I25" s="117"/>
      <c r="J25" s="117">
        <v>2017</v>
      </c>
      <c r="K25" s="117">
        <v>2018</v>
      </c>
      <c r="L25" s="117">
        <v>2019</v>
      </c>
      <c r="M25" s="117">
        <v>2020</v>
      </c>
      <c r="N25" s="117">
        <v>2021</v>
      </c>
      <c r="O25" s="117">
        <v>2022</v>
      </c>
      <c r="P25" s="117" t="s">
        <v>168</v>
      </c>
      <c r="R25" s="128"/>
      <c r="S25" s="128"/>
      <c r="T25" s="128"/>
      <c r="U25"/>
    </row>
    <row r="26" spans="1:28" ht="5.0999999999999996" customHeight="1" x14ac:dyDescent="0.2">
      <c r="A26" s="228"/>
      <c r="I26" s="135"/>
      <c r="J26" s="135"/>
      <c r="K26" s="135"/>
      <c r="L26" s="135"/>
      <c r="M26" s="135"/>
      <c r="N26" s="135"/>
      <c r="O26" s="135"/>
      <c r="P26" s="135"/>
      <c r="R26" s="128"/>
      <c r="S26" s="128"/>
      <c r="T26" s="128"/>
      <c r="U26"/>
    </row>
    <row r="27" spans="1:28" ht="15" customHeight="1" x14ac:dyDescent="0.2">
      <c r="A27" s="119" t="s">
        <v>56</v>
      </c>
      <c r="I27" s="135"/>
      <c r="J27" s="135"/>
      <c r="K27" s="135"/>
      <c r="L27" s="135"/>
      <c r="M27" s="135"/>
      <c r="N27" s="135"/>
      <c r="O27" s="135"/>
      <c r="P27" s="135"/>
      <c r="R27" s="128"/>
      <c r="S27" s="128"/>
      <c r="T27" s="128"/>
      <c r="U27"/>
    </row>
    <row r="28" spans="1:28" ht="20.100000000000001" customHeight="1" x14ac:dyDescent="0.2">
      <c r="A28" s="118" t="s">
        <v>134</v>
      </c>
      <c r="I28" s="129"/>
      <c r="J28" s="44">
        <v>3937.0892369999997</v>
      </c>
      <c r="K28" s="44">
        <v>3538.3328710000001</v>
      </c>
      <c r="L28" s="44">
        <v>3272</v>
      </c>
      <c r="M28" s="44">
        <v>2824.2884045999999</v>
      </c>
      <c r="N28" s="44">
        <v>1876</v>
      </c>
      <c r="O28" s="44">
        <v>1249.7276909999998</v>
      </c>
      <c r="P28" s="44">
        <v>929</v>
      </c>
      <c r="Q28" s="126"/>
      <c r="R28" s="128"/>
      <c r="S28" s="128"/>
      <c r="T28" s="128"/>
      <c r="U28" s="130"/>
    </row>
    <row r="29" spans="1:28" ht="20.100000000000001" customHeight="1" x14ac:dyDescent="0.2">
      <c r="A29" s="118" t="s">
        <v>131</v>
      </c>
      <c r="I29" s="45"/>
      <c r="J29" s="44">
        <v>1647.985193</v>
      </c>
      <c r="K29" s="44">
        <v>428.396885</v>
      </c>
      <c r="L29" s="44">
        <v>859</v>
      </c>
      <c r="M29" s="44">
        <v>181.9071434</v>
      </c>
      <c r="N29" s="44">
        <v>1459.5684991999999</v>
      </c>
      <c r="O29" s="44">
        <v>3180</v>
      </c>
      <c r="P29" s="44">
        <v>2491</v>
      </c>
      <c r="Q29" s="126"/>
      <c r="R29" s="128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</row>
    <row r="30" spans="1:28" ht="20.100000000000001" customHeight="1" x14ac:dyDescent="0.2">
      <c r="A30" s="118" t="s">
        <v>132</v>
      </c>
      <c r="I30" s="131"/>
      <c r="J30" s="44">
        <v>17790.363567</v>
      </c>
      <c r="K30" s="44">
        <v>18601.344508000002</v>
      </c>
      <c r="L30" s="44">
        <v>18309</v>
      </c>
      <c r="M30" s="44">
        <v>20646.581029500001</v>
      </c>
      <c r="N30" s="44">
        <v>26995.271559000001</v>
      </c>
      <c r="O30" s="44">
        <v>30908</v>
      </c>
      <c r="P30" s="44">
        <v>20236</v>
      </c>
      <c r="Q30" s="126"/>
      <c r="R30" s="128"/>
      <c r="U30" s="130"/>
    </row>
    <row r="31" spans="1:28" ht="20.100000000000001" customHeight="1" x14ac:dyDescent="0.2">
      <c r="A31" s="118" t="s">
        <v>133</v>
      </c>
      <c r="I31" s="129"/>
      <c r="J31" s="44">
        <v>490.63325899999995</v>
      </c>
      <c r="K31" s="44">
        <v>280.93935800000003</v>
      </c>
      <c r="L31" s="129">
        <v>372</v>
      </c>
      <c r="M31" s="129">
        <v>184.71671720000001</v>
      </c>
      <c r="N31" s="129">
        <v>546.80772009999998</v>
      </c>
      <c r="O31" s="44">
        <v>1875</v>
      </c>
      <c r="P31" s="44">
        <v>1718</v>
      </c>
      <c r="Q31" s="126"/>
      <c r="R31" s="60"/>
      <c r="S31" s="195"/>
      <c r="T31" s="197"/>
      <c r="U31" s="130"/>
    </row>
    <row r="32" spans="1:28" ht="20.100000000000001" customHeight="1" x14ac:dyDescent="0.2">
      <c r="A32" s="118" t="s">
        <v>51</v>
      </c>
      <c r="I32" s="132"/>
      <c r="J32" s="44">
        <v>48.13742206717049</v>
      </c>
      <c r="K32" s="44">
        <v>62.771365456111873</v>
      </c>
      <c r="L32" s="3">
        <v>67</v>
      </c>
      <c r="M32" s="44">
        <v>29</v>
      </c>
      <c r="N32" s="44">
        <v>101</v>
      </c>
      <c r="O32" s="44">
        <v>415</v>
      </c>
      <c r="P32" s="44">
        <v>522</v>
      </c>
      <c r="Q32" s="126"/>
      <c r="R32" s="60"/>
      <c r="S32" s="195"/>
      <c r="T32" s="197"/>
      <c r="U32" s="130"/>
    </row>
    <row r="33" spans="1:29" ht="20.100000000000001" customHeight="1" x14ac:dyDescent="0.2">
      <c r="A33" s="118" t="s">
        <v>50</v>
      </c>
      <c r="I33" s="41"/>
      <c r="J33" s="44">
        <v>375.71753336944772</v>
      </c>
      <c r="K33" s="44">
        <v>355</v>
      </c>
      <c r="L33" s="3">
        <v>322</v>
      </c>
      <c r="M33" s="44">
        <v>130</v>
      </c>
      <c r="N33" s="44">
        <v>126</v>
      </c>
      <c r="O33" s="44">
        <v>122</v>
      </c>
      <c r="P33" s="44">
        <v>79</v>
      </c>
      <c r="Q33" s="126"/>
      <c r="S33" s="44"/>
      <c r="T33" s="203"/>
    </row>
    <row r="34" spans="1:29" ht="5.0999999999999996" customHeight="1" x14ac:dyDescent="0.2">
      <c r="A34" s="120"/>
      <c r="I34" s="122"/>
      <c r="J34" s="122"/>
      <c r="K34" s="122"/>
      <c r="L34" s="122"/>
      <c r="M34" s="122"/>
      <c r="N34" s="122"/>
      <c r="O34" s="122"/>
      <c r="P34" s="122"/>
      <c r="Q34" s="193"/>
      <c r="S34" s="44"/>
      <c r="T34" s="203"/>
      <c r="U34" s="38"/>
    </row>
    <row r="35" spans="1:29" ht="11.1" customHeight="1" x14ac:dyDescent="0.2">
      <c r="A35" s="204" t="s">
        <v>170</v>
      </c>
      <c r="Q35" s="193"/>
      <c r="R35" s="194"/>
    </row>
    <row r="36" spans="1:29" x14ac:dyDescent="0.2">
      <c r="A36" s="133" t="s">
        <v>87</v>
      </c>
      <c r="Q36" s="193"/>
      <c r="R36" s="194"/>
      <c r="Z36" s="196"/>
    </row>
    <row r="37" spans="1:29" x14ac:dyDescent="0.2">
      <c r="O37" s="169"/>
      <c r="P37" s="169"/>
      <c r="Q37" s="229"/>
      <c r="R37" s="230"/>
      <c r="S37" s="169"/>
      <c r="T37" s="169"/>
      <c r="U37" s="169"/>
      <c r="V37" s="169"/>
      <c r="W37" s="169"/>
      <c r="X37" s="169"/>
      <c r="Y37" s="169"/>
      <c r="Z37" s="231"/>
      <c r="AA37" s="169"/>
    </row>
    <row r="38" spans="1:29" x14ac:dyDescent="0.2">
      <c r="O38" s="169"/>
      <c r="P38" s="232"/>
      <c r="Q38" s="173">
        <v>2013</v>
      </c>
      <c r="R38" s="173">
        <v>2014</v>
      </c>
      <c r="S38" s="173">
        <v>2015</v>
      </c>
      <c r="T38" s="173">
        <v>2016</v>
      </c>
      <c r="U38" s="173">
        <v>2017</v>
      </c>
      <c r="V38" s="173">
        <v>2018</v>
      </c>
      <c r="W38" s="173">
        <v>2019</v>
      </c>
      <c r="X38" s="173">
        <v>2020</v>
      </c>
      <c r="Y38" s="173">
        <v>2021</v>
      </c>
      <c r="Z38" s="173">
        <v>2022</v>
      </c>
      <c r="AA38" s="173">
        <v>2023</v>
      </c>
    </row>
    <row r="39" spans="1:29" x14ac:dyDescent="0.2">
      <c r="O39" s="169"/>
      <c r="P39" s="233" t="s">
        <v>154</v>
      </c>
      <c r="Q39" s="234">
        <v>583.25858937693283</v>
      </c>
      <c r="R39" s="234">
        <v>458.78499622625918</v>
      </c>
      <c r="S39" s="234">
        <v>230.8962705680766</v>
      </c>
      <c r="T39" s="235">
        <v>87</v>
      </c>
      <c r="U39" s="236">
        <v>48</v>
      </c>
      <c r="V39" s="236">
        <v>62.771365456111873</v>
      </c>
      <c r="W39" s="237">
        <v>67</v>
      </c>
      <c r="X39" s="236">
        <v>32</v>
      </c>
      <c r="Y39" s="236">
        <v>101</v>
      </c>
      <c r="Z39" s="169">
        <v>415</v>
      </c>
      <c r="AA39" s="169">
        <v>522</v>
      </c>
    </row>
    <row r="40" spans="1:29" x14ac:dyDescent="0.25">
      <c r="O40" s="169"/>
      <c r="P40" s="233" t="s">
        <v>155</v>
      </c>
      <c r="Q40" s="238">
        <v>158.83805300708178</v>
      </c>
      <c r="R40" s="238">
        <v>177.15249524380383</v>
      </c>
      <c r="S40" s="234">
        <v>170.53153781516124</v>
      </c>
      <c r="T40" s="234">
        <v>364</v>
      </c>
      <c r="U40" s="236">
        <v>376</v>
      </c>
      <c r="V40" s="236">
        <v>355</v>
      </c>
      <c r="W40" s="237">
        <v>322</v>
      </c>
      <c r="X40" s="236">
        <v>130</v>
      </c>
      <c r="Y40" s="236">
        <v>126</v>
      </c>
      <c r="Z40" s="169">
        <v>122</v>
      </c>
      <c r="AA40" s="169">
        <v>79</v>
      </c>
    </row>
    <row r="41" spans="1:29" x14ac:dyDescent="0.2">
      <c r="O41" s="169"/>
      <c r="P41" s="169"/>
      <c r="Q41" s="229"/>
      <c r="R41" s="230"/>
      <c r="S41" s="239"/>
      <c r="T41" s="239"/>
      <c r="U41" s="169"/>
      <c r="V41" s="169"/>
      <c r="W41" s="169"/>
      <c r="X41" s="169"/>
      <c r="Y41" s="169"/>
      <c r="Z41" s="169"/>
      <c r="AA41" s="169"/>
      <c r="AC41" s="134"/>
    </row>
    <row r="42" spans="1:29" x14ac:dyDescent="0.2">
      <c r="P42" s="205"/>
      <c r="Q42" s="206"/>
      <c r="R42" s="207"/>
      <c r="S42" s="208"/>
      <c r="T42" s="208"/>
      <c r="U42" s="205"/>
      <c r="V42" s="205"/>
      <c r="W42" s="205"/>
      <c r="X42" s="205"/>
      <c r="Y42" s="205"/>
      <c r="Z42" s="205"/>
      <c r="AA42" s="205"/>
      <c r="AB42" s="60"/>
    </row>
    <row r="43" spans="1:29" x14ac:dyDescent="0.2">
      <c r="P43" s="205"/>
      <c r="Q43" s="206"/>
      <c r="R43" s="205"/>
      <c r="S43" s="207"/>
      <c r="T43" s="205"/>
      <c r="U43" s="205"/>
      <c r="V43" s="205"/>
      <c r="W43" s="205"/>
      <c r="X43" s="205"/>
      <c r="Y43" s="205"/>
      <c r="Z43" s="205"/>
      <c r="AA43" s="205"/>
      <c r="AB43" s="60"/>
    </row>
    <row r="44" spans="1:29" x14ac:dyDescent="0.2">
      <c r="Q44" s="193"/>
      <c r="R44" s="194"/>
    </row>
    <row r="45" spans="1:29" x14ac:dyDescent="0.2">
      <c r="Q45" s="193"/>
      <c r="R45" s="194"/>
    </row>
    <row r="46" spans="1:29" x14ac:dyDescent="0.2">
      <c r="Q46" s="193"/>
      <c r="R46" s="194"/>
    </row>
  </sheetData>
  <mergeCells count="3">
    <mergeCell ref="A2:D2"/>
    <mergeCell ref="A1:P1"/>
    <mergeCell ref="A23:P23"/>
  </mergeCells>
  <phoneticPr fontId="7" type="noConversion"/>
  <pageMargins left="0.78740157480314965" right="0.78740157480314965" top="0.98425196850393704" bottom="0.98425196850393704" header="0" footer="0"/>
  <pageSetup paperSize="9" orientation="portrait" verticalDpi="18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defaultGridColor="0" colorId="49" zoomScaleNormal="100" zoomScaleSheetLayoutView="130" workbookViewId="0">
      <selection sqref="A1:I1"/>
    </sheetView>
  </sheetViews>
  <sheetFormatPr baseColWidth="10" defaultColWidth="11.42578125" defaultRowHeight="12.75" x14ac:dyDescent="0.2"/>
  <cols>
    <col min="1" max="1" width="11.28515625" style="3" customWidth="1"/>
    <col min="2" max="8" width="8.85546875" style="3" customWidth="1"/>
    <col min="9" max="9" width="10.42578125" style="3" customWidth="1"/>
    <col min="10" max="10" width="7.7109375" style="3" customWidth="1"/>
    <col min="11" max="11" width="6.42578125" style="3" customWidth="1"/>
    <col min="12" max="12" width="9.7109375" style="3" customWidth="1"/>
    <col min="13" max="13" width="10" style="3" customWidth="1"/>
    <col min="14" max="16384" width="11.42578125" style="3"/>
  </cols>
  <sheetData>
    <row r="1" spans="1:16" ht="13.5" x14ac:dyDescent="0.25">
      <c r="A1" s="276" t="s">
        <v>182</v>
      </c>
      <c r="B1" s="276"/>
      <c r="C1" s="276"/>
      <c r="D1" s="276"/>
      <c r="E1" s="276"/>
      <c r="F1" s="276"/>
      <c r="G1" s="276"/>
      <c r="H1" s="276"/>
      <c r="I1" s="276"/>
      <c r="J1" s="66"/>
      <c r="L1" s="88"/>
      <c r="M1" s="89"/>
      <c r="N1" s="89"/>
      <c r="O1" s="90"/>
      <c r="P1" s="91"/>
    </row>
    <row r="2" spans="1:16" ht="5.0999999999999996" customHeight="1" x14ac:dyDescent="0.2">
      <c r="A2" s="80"/>
      <c r="B2" s="81"/>
      <c r="C2" s="81"/>
      <c r="D2" s="81"/>
      <c r="E2" s="81"/>
      <c r="F2" s="81"/>
      <c r="G2" s="81"/>
      <c r="H2" s="81"/>
      <c r="I2" s="81"/>
      <c r="J2" s="66"/>
      <c r="L2" s="89"/>
      <c r="M2" s="89"/>
      <c r="N2" s="89"/>
      <c r="O2" s="89"/>
      <c r="P2" s="91"/>
    </row>
    <row r="3" spans="1:16" x14ac:dyDescent="0.2">
      <c r="A3" s="249"/>
      <c r="B3" s="82" t="s">
        <v>65</v>
      </c>
      <c r="C3" s="82" t="s">
        <v>66</v>
      </c>
      <c r="D3" s="82" t="s">
        <v>67</v>
      </c>
      <c r="E3" s="82" t="s">
        <v>68</v>
      </c>
      <c r="F3" s="82" t="s">
        <v>42</v>
      </c>
      <c r="G3" s="82" t="s">
        <v>30</v>
      </c>
      <c r="H3" s="82" t="s">
        <v>31</v>
      </c>
      <c r="I3" s="82" t="s">
        <v>69</v>
      </c>
      <c r="J3" s="66"/>
      <c r="L3" s="89"/>
      <c r="M3" s="89"/>
      <c r="N3" s="89"/>
      <c r="O3" s="89"/>
      <c r="P3" s="91"/>
    </row>
    <row r="4" spans="1:16" x14ac:dyDescent="0.2">
      <c r="A4" s="250" t="s">
        <v>2</v>
      </c>
      <c r="B4" s="135" t="s">
        <v>139</v>
      </c>
      <c r="C4" s="135" t="s">
        <v>139</v>
      </c>
      <c r="D4" s="135" t="s">
        <v>70</v>
      </c>
      <c r="E4" s="135" t="s">
        <v>70</v>
      </c>
      <c r="F4" s="135" t="s">
        <v>139</v>
      </c>
      <c r="G4" s="135" t="s">
        <v>139</v>
      </c>
      <c r="H4" s="135" t="s">
        <v>139</v>
      </c>
      <c r="I4" s="135" t="s">
        <v>139</v>
      </c>
      <c r="L4" s="89"/>
      <c r="M4" s="89"/>
      <c r="N4" s="89"/>
      <c r="O4" s="89"/>
      <c r="P4" s="91"/>
    </row>
    <row r="5" spans="1:16" x14ac:dyDescent="0.2">
      <c r="A5" s="251"/>
      <c r="B5" s="135"/>
      <c r="C5" s="135"/>
      <c r="D5" s="135" t="s">
        <v>71</v>
      </c>
      <c r="E5" s="135" t="s">
        <v>71</v>
      </c>
      <c r="F5" s="135"/>
      <c r="G5" s="135"/>
      <c r="H5" s="135"/>
      <c r="I5" s="135"/>
      <c r="L5" s="91"/>
      <c r="M5" s="91"/>
      <c r="N5" s="91"/>
      <c r="O5" s="91"/>
      <c r="P5" s="91"/>
    </row>
    <row r="6" spans="1:16" x14ac:dyDescent="0.2">
      <c r="A6" s="252"/>
      <c r="B6" s="140"/>
      <c r="C6" s="141"/>
      <c r="D6" s="265" t="s">
        <v>72</v>
      </c>
      <c r="E6" s="265" t="s">
        <v>72</v>
      </c>
      <c r="F6" s="141"/>
      <c r="G6" s="141"/>
      <c r="H6" s="142"/>
      <c r="I6" s="140"/>
      <c r="L6" s="91"/>
      <c r="M6" s="91"/>
      <c r="N6" s="91"/>
      <c r="O6" s="91"/>
      <c r="P6" s="91"/>
    </row>
    <row r="7" spans="1:16" ht="15.95" hidden="1" customHeight="1" x14ac:dyDescent="0.2">
      <c r="A7" s="252">
        <v>1980</v>
      </c>
      <c r="B7" s="143">
        <v>345620</v>
      </c>
      <c r="C7" s="143">
        <v>493408</v>
      </c>
      <c r="D7" s="143">
        <v>159.69212567034057</v>
      </c>
      <c r="E7" s="143">
        <v>44814.683830810609</v>
      </c>
      <c r="F7" s="143">
        <v>187248</v>
      </c>
      <c r="G7" s="143">
        <v>3723678.1496062991</v>
      </c>
      <c r="H7" s="143">
        <v>1196</v>
      </c>
      <c r="I7" s="143">
        <v>2548</v>
      </c>
      <c r="L7" s="91"/>
      <c r="M7" s="91"/>
      <c r="N7" s="91"/>
      <c r="O7" s="91"/>
      <c r="P7" s="91"/>
    </row>
    <row r="8" spans="1:16" ht="15.95" hidden="1" customHeight="1" x14ac:dyDescent="0.2">
      <c r="A8" s="252">
        <v>1981</v>
      </c>
      <c r="B8" s="143">
        <v>331407</v>
      </c>
      <c r="C8" s="143">
        <v>479285</v>
      </c>
      <c r="D8" s="143">
        <v>205.89256549081156</v>
      </c>
      <c r="E8" s="143">
        <v>42552.85561799923</v>
      </c>
      <c r="F8" s="143">
        <v>201191</v>
      </c>
      <c r="G8" s="143">
        <v>3956097.4409448816</v>
      </c>
      <c r="H8" s="143">
        <v>1461</v>
      </c>
      <c r="I8" s="143">
        <v>2245</v>
      </c>
      <c r="L8" s="91"/>
      <c r="M8" s="91"/>
      <c r="N8" s="91"/>
      <c r="O8" s="91"/>
      <c r="P8" s="91"/>
    </row>
    <row r="9" spans="1:16" ht="15.95" hidden="1" customHeight="1" x14ac:dyDescent="0.2">
      <c r="A9" s="252">
        <v>1982</v>
      </c>
      <c r="B9" s="143">
        <v>363688</v>
      </c>
      <c r="C9" s="143">
        <v>543590</v>
      </c>
      <c r="D9" s="143">
        <v>141.71992952584284</v>
      </c>
      <c r="E9" s="143">
        <v>46903.638164071075</v>
      </c>
      <c r="F9" s="143">
        <v>213448</v>
      </c>
      <c r="G9" s="143">
        <v>3781233.2677165354</v>
      </c>
      <c r="H9" s="143">
        <v>1672</v>
      </c>
      <c r="I9" s="143">
        <v>2608</v>
      </c>
      <c r="L9" s="91"/>
      <c r="M9" s="91"/>
      <c r="N9" s="91"/>
      <c r="O9" s="91"/>
      <c r="P9" s="91"/>
    </row>
    <row r="10" spans="1:16" ht="15.95" hidden="1" customHeight="1" x14ac:dyDescent="0.2">
      <c r="A10" s="252">
        <v>1983</v>
      </c>
      <c r="B10" s="143">
        <v>328020</v>
      </c>
      <c r="C10" s="143">
        <v>581753</v>
      </c>
      <c r="D10" s="143">
        <v>177.40711686107093</v>
      </c>
      <c r="E10" s="143">
        <v>55921.308144394898</v>
      </c>
      <c r="F10" s="143">
        <v>223727</v>
      </c>
      <c r="G10" s="143">
        <v>2856490.1574803148</v>
      </c>
      <c r="H10" s="143">
        <v>2808</v>
      </c>
      <c r="I10" s="143">
        <v>2366</v>
      </c>
      <c r="L10" s="91"/>
      <c r="M10" s="91"/>
      <c r="N10" s="91"/>
      <c r="O10" s="91"/>
      <c r="P10" s="91"/>
    </row>
    <row r="11" spans="1:16" ht="15.95" hidden="1" customHeight="1" x14ac:dyDescent="0.2">
      <c r="A11" s="252">
        <v>1984</v>
      </c>
      <c r="B11" s="143">
        <v>370004</v>
      </c>
      <c r="C11" s="143">
        <v>548705</v>
      </c>
      <c r="D11" s="143">
        <v>197.27619953960334</v>
      </c>
      <c r="E11" s="143">
        <v>58973.430728275867</v>
      </c>
      <c r="F11" s="143">
        <v>208485</v>
      </c>
      <c r="G11" s="143">
        <v>3670895.6692913384</v>
      </c>
      <c r="H11" s="143">
        <v>3313</v>
      </c>
      <c r="I11" s="143">
        <v>2681</v>
      </c>
      <c r="L11" s="91"/>
      <c r="M11" s="91"/>
      <c r="N11" s="91"/>
      <c r="O11" s="91"/>
      <c r="P11" s="91"/>
    </row>
    <row r="12" spans="1:16" ht="15.95" hidden="1" customHeight="1" x14ac:dyDescent="0.2">
      <c r="A12" s="252">
        <v>1985</v>
      </c>
      <c r="B12" s="143">
        <v>401327</v>
      </c>
      <c r="C12" s="143">
        <v>612903</v>
      </c>
      <c r="D12" s="143">
        <v>224.05766535063489</v>
      </c>
      <c r="E12" s="143">
        <v>64647.050502192717</v>
      </c>
      <c r="F12" s="143">
        <v>240950</v>
      </c>
      <c r="G12" s="143">
        <v>3367591.5354330707</v>
      </c>
      <c r="H12" s="143">
        <v>3779</v>
      </c>
      <c r="I12" s="143">
        <v>3300</v>
      </c>
      <c r="L12" s="91"/>
      <c r="M12" s="91"/>
      <c r="N12" s="91"/>
      <c r="O12" s="91"/>
      <c r="P12" s="91"/>
    </row>
    <row r="13" spans="1:16" ht="15.95" hidden="1" customHeight="1" x14ac:dyDescent="0.2">
      <c r="A13" s="252">
        <v>1986</v>
      </c>
      <c r="B13" s="143">
        <v>399302</v>
      </c>
      <c r="C13" s="143">
        <v>604018</v>
      </c>
      <c r="D13" s="143">
        <v>299.386566185265</v>
      </c>
      <c r="E13" s="143">
        <v>64492.438174359275</v>
      </c>
      <c r="F13" s="143">
        <v>201873</v>
      </c>
      <c r="G13" s="143">
        <v>3418004.9212598423</v>
      </c>
      <c r="H13" s="143">
        <v>4640</v>
      </c>
      <c r="I13" s="143">
        <v>5815</v>
      </c>
      <c r="L13" s="91"/>
      <c r="M13" s="91"/>
      <c r="N13" s="91"/>
      <c r="O13" s="91"/>
      <c r="P13" s="91"/>
    </row>
    <row r="14" spans="1:16" ht="15.95" hidden="1" customHeight="1" x14ac:dyDescent="0.2">
      <c r="A14" s="252">
        <v>1987</v>
      </c>
      <c r="B14" s="143">
        <v>406325</v>
      </c>
      <c r="C14" s="143">
        <v>619209</v>
      </c>
      <c r="D14" s="143">
        <v>287.20148150053399</v>
      </c>
      <c r="E14" s="143">
        <v>64333.935621600111</v>
      </c>
      <c r="F14" s="143">
        <v>203960</v>
      </c>
      <c r="G14" s="143">
        <v>3304973.4251968502</v>
      </c>
      <c r="H14" s="143">
        <v>5269</v>
      </c>
      <c r="I14" s="143">
        <v>5547</v>
      </c>
      <c r="L14" s="91"/>
      <c r="M14" s="91"/>
      <c r="N14" s="91"/>
      <c r="O14" s="91"/>
      <c r="P14" s="91"/>
    </row>
    <row r="15" spans="1:16" ht="15.95" hidden="1" customHeight="1" x14ac:dyDescent="0.2">
      <c r="A15" s="252">
        <v>1988</v>
      </c>
      <c r="B15" s="143">
        <v>316355</v>
      </c>
      <c r="C15" s="143">
        <v>498583</v>
      </c>
      <c r="D15" s="143">
        <v>312.50401882740294</v>
      </c>
      <c r="E15" s="143">
        <v>53064.597024138719</v>
      </c>
      <c r="F15" s="143">
        <v>161182</v>
      </c>
      <c r="G15" s="143">
        <v>2794016.7322834646</v>
      </c>
      <c r="H15" s="143">
        <v>4181</v>
      </c>
      <c r="I15" s="143">
        <v>4040</v>
      </c>
      <c r="L15" s="91"/>
      <c r="M15" s="91"/>
      <c r="N15" s="91"/>
      <c r="O15" s="91"/>
      <c r="P15" s="91"/>
    </row>
    <row r="16" spans="1:16" ht="19.5" hidden="1" customHeight="1" x14ac:dyDescent="0.2">
      <c r="A16" s="252">
        <v>1989</v>
      </c>
      <c r="B16" s="143">
        <v>368168</v>
      </c>
      <c r="C16" s="143">
        <v>620956</v>
      </c>
      <c r="D16" s="143">
        <v>318.22682904872784</v>
      </c>
      <c r="E16" s="143">
        <v>62120.236885762461</v>
      </c>
      <c r="F16" s="143">
        <v>203034</v>
      </c>
      <c r="G16" s="143">
        <v>2907907.4803149607</v>
      </c>
      <c r="H16" s="143">
        <v>5082</v>
      </c>
      <c r="I16" s="143">
        <v>5022</v>
      </c>
      <c r="L16" s="91"/>
      <c r="M16" s="91"/>
      <c r="N16" s="91"/>
      <c r="O16" s="91"/>
      <c r="P16" s="91"/>
    </row>
    <row r="17" spans="1:16" ht="0.75" customHeight="1" x14ac:dyDescent="0.2">
      <c r="A17" s="253">
        <v>1990</v>
      </c>
      <c r="B17" s="143">
        <v>323412</v>
      </c>
      <c r="C17" s="143">
        <v>598193</v>
      </c>
      <c r="D17" s="143">
        <v>712</v>
      </c>
      <c r="E17" s="143">
        <v>67992</v>
      </c>
      <c r="F17" s="143">
        <v>209722</v>
      </c>
      <c r="G17" s="143">
        <v>2146969.4881889764</v>
      </c>
      <c r="H17" s="144">
        <v>4812</v>
      </c>
      <c r="I17" s="143">
        <v>4179</v>
      </c>
      <c r="K17" s="73"/>
      <c r="L17" s="92"/>
      <c r="M17" s="93"/>
      <c r="N17" s="91"/>
      <c r="O17" s="94"/>
      <c r="P17" s="94"/>
    </row>
    <row r="18" spans="1:16" ht="5.0999999999999996" customHeight="1" x14ac:dyDescent="0.2">
      <c r="A18" s="253"/>
      <c r="B18" s="143"/>
      <c r="C18" s="143"/>
      <c r="D18" s="143"/>
      <c r="E18" s="143"/>
      <c r="F18" s="143"/>
      <c r="G18" s="143"/>
      <c r="H18" s="143"/>
      <c r="I18" s="143"/>
      <c r="K18" s="73"/>
      <c r="L18" s="92"/>
      <c r="M18" s="93"/>
      <c r="N18" s="91"/>
      <c r="O18" s="94"/>
      <c r="P18" s="94"/>
    </row>
    <row r="19" spans="1:16" ht="18" customHeight="1" x14ac:dyDescent="0.2">
      <c r="A19" s="253">
        <v>1991</v>
      </c>
      <c r="B19" s="44">
        <v>382278</v>
      </c>
      <c r="C19" s="44">
        <v>638064</v>
      </c>
      <c r="D19" s="44">
        <v>797</v>
      </c>
      <c r="E19" s="44">
        <v>67959</v>
      </c>
      <c r="F19" s="44">
        <v>217864</v>
      </c>
      <c r="G19" s="44">
        <v>2421592.5196850393</v>
      </c>
      <c r="H19" s="44">
        <v>6568</v>
      </c>
      <c r="I19" s="44">
        <v>3094</v>
      </c>
      <c r="L19" s="91"/>
      <c r="M19" s="93"/>
      <c r="N19" s="91"/>
      <c r="O19" s="94"/>
      <c r="P19" s="94"/>
    </row>
    <row r="20" spans="1:16" ht="18" customHeight="1" x14ac:dyDescent="0.2">
      <c r="A20" s="253">
        <v>1992</v>
      </c>
      <c r="B20" s="44">
        <v>379128</v>
      </c>
      <c r="C20" s="44">
        <v>626179</v>
      </c>
      <c r="D20" s="44">
        <v>855</v>
      </c>
      <c r="E20" s="44">
        <v>58827</v>
      </c>
      <c r="F20" s="44">
        <v>214007</v>
      </c>
      <c r="G20" s="44">
        <v>1945534.4488188976</v>
      </c>
      <c r="H20" s="44">
        <v>10044</v>
      </c>
      <c r="I20" s="44">
        <v>5629</v>
      </c>
      <c r="L20" s="91"/>
      <c r="M20" s="93"/>
      <c r="N20" s="95"/>
      <c r="O20" s="94"/>
      <c r="P20" s="94"/>
    </row>
    <row r="21" spans="1:16" ht="18" customHeight="1" x14ac:dyDescent="0.2">
      <c r="A21" s="253">
        <v>1993</v>
      </c>
      <c r="B21" s="44">
        <v>381250</v>
      </c>
      <c r="C21" s="44">
        <v>668094</v>
      </c>
      <c r="D21" s="44">
        <v>1069</v>
      </c>
      <c r="E21" s="44">
        <v>58936</v>
      </c>
      <c r="F21" s="44">
        <v>224695</v>
      </c>
      <c r="G21" s="44">
        <v>3419663.3858267716</v>
      </c>
      <c r="H21" s="44">
        <v>14310</v>
      </c>
      <c r="I21" s="44">
        <v>4777</v>
      </c>
      <c r="L21" s="93"/>
      <c r="M21" s="93"/>
      <c r="N21" s="91"/>
      <c r="O21" s="94"/>
      <c r="P21" s="94"/>
    </row>
    <row r="22" spans="1:16" ht="18" customHeight="1" x14ac:dyDescent="0.2">
      <c r="A22" s="253">
        <v>1994</v>
      </c>
      <c r="B22" s="44">
        <v>365663</v>
      </c>
      <c r="C22" s="44">
        <v>690017</v>
      </c>
      <c r="D22" s="44">
        <v>1686</v>
      </c>
      <c r="E22" s="44">
        <v>62371</v>
      </c>
      <c r="F22" s="44">
        <v>235042</v>
      </c>
      <c r="G22" s="44">
        <v>4563610</v>
      </c>
      <c r="H22" s="44">
        <v>20275</v>
      </c>
      <c r="I22" s="44">
        <v>4631</v>
      </c>
      <c r="L22" s="93"/>
      <c r="M22" s="93"/>
      <c r="N22" s="91"/>
      <c r="O22" s="94"/>
      <c r="P22" s="94"/>
    </row>
    <row r="23" spans="1:16" ht="18" customHeight="1" x14ac:dyDescent="0.2">
      <c r="A23" s="253">
        <v>1995</v>
      </c>
      <c r="B23" s="44">
        <v>409693</v>
      </c>
      <c r="C23" s="44">
        <v>692290</v>
      </c>
      <c r="D23" s="44">
        <v>2037</v>
      </c>
      <c r="E23" s="44">
        <v>68038</v>
      </c>
      <c r="F23" s="44">
        <v>237597</v>
      </c>
      <c r="G23" s="44">
        <v>3886023.6220472441</v>
      </c>
      <c r="H23" s="44">
        <v>22331</v>
      </c>
      <c r="I23" s="44">
        <v>3411</v>
      </c>
      <c r="L23" s="93"/>
      <c r="M23" s="93"/>
      <c r="N23" s="91"/>
      <c r="O23" s="94"/>
      <c r="P23" s="94"/>
    </row>
    <row r="24" spans="1:16" ht="18" customHeight="1" x14ac:dyDescent="0.2">
      <c r="A24" s="253">
        <v>1996</v>
      </c>
      <c r="B24" s="44">
        <v>485595</v>
      </c>
      <c r="C24" s="44">
        <v>760353</v>
      </c>
      <c r="D24" s="44">
        <v>2289</v>
      </c>
      <c r="E24" s="44">
        <v>69720</v>
      </c>
      <c r="F24" s="44">
        <v>248929</v>
      </c>
      <c r="G24" s="44">
        <v>2869774.6062992127</v>
      </c>
      <c r="H24" s="44">
        <v>27004</v>
      </c>
      <c r="I24" s="44">
        <v>3667</v>
      </c>
      <c r="L24" s="93"/>
      <c r="M24" s="93"/>
      <c r="N24" s="91"/>
      <c r="O24" s="94"/>
      <c r="P24" s="94"/>
    </row>
    <row r="25" spans="1:16" ht="18" customHeight="1" x14ac:dyDescent="0.2">
      <c r="A25" s="253">
        <v>1997</v>
      </c>
      <c r="B25" s="44">
        <v>506498</v>
      </c>
      <c r="C25" s="44">
        <v>867691</v>
      </c>
      <c r="D25" s="44">
        <v>2749</v>
      </c>
      <c r="E25" s="44">
        <v>73734</v>
      </c>
      <c r="F25" s="44">
        <v>262466</v>
      </c>
      <c r="G25" s="44">
        <v>3121370.0787401577</v>
      </c>
      <c r="H25" s="44">
        <v>27953</v>
      </c>
      <c r="I25" s="44">
        <v>4262</v>
      </c>
      <c r="L25" s="93"/>
      <c r="M25" s="93"/>
      <c r="N25" s="91"/>
      <c r="O25" s="94"/>
      <c r="P25" s="94"/>
    </row>
    <row r="26" spans="1:16" ht="18" customHeight="1" x14ac:dyDescent="0.2">
      <c r="A26" s="253">
        <v>1998</v>
      </c>
      <c r="B26" s="44">
        <v>483338</v>
      </c>
      <c r="C26" s="44">
        <v>868757</v>
      </c>
      <c r="D26" s="44">
        <v>3323</v>
      </c>
      <c r="E26" s="44">
        <v>71415</v>
      </c>
      <c r="F26" s="44">
        <v>257713</v>
      </c>
      <c r="G26" s="44">
        <v>3230431.1023622048</v>
      </c>
      <c r="H26" s="44">
        <v>25907</v>
      </c>
      <c r="I26" s="44">
        <v>4344</v>
      </c>
      <c r="K26" s="38"/>
      <c r="L26" s="93"/>
      <c r="M26" s="93"/>
      <c r="N26" s="91"/>
      <c r="O26" s="94"/>
      <c r="P26" s="94"/>
    </row>
    <row r="27" spans="1:16" ht="18" customHeight="1" x14ac:dyDescent="0.2">
      <c r="A27" s="253">
        <v>1999</v>
      </c>
      <c r="B27" s="44">
        <v>536387</v>
      </c>
      <c r="C27" s="44">
        <v>899524</v>
      </c>
      <c r="D27" s="44">
        <v>4532</v>
      </c>
      <c r="E27" s="44">
        <v>78709.931027764003</v>
      </c>
      <c r="F27" s="44">
        <v>271782</v>
      </c>
      <c r="G27" s="44">
        <v>2672629.9212598423</v>
      </c>
      <c r="H27" s="44">
        <v>30618</v>
      </c>
      <c r="I27" s="44">
        <v>5470</v>
      </c>
      <c r="L27" s="96"/>
      <c r="M27" s="93"/>
      <c r="N27" s="91"/>
      <c r="O27" s="94"/>
      <c r="P27" s="94"/>
    </row>
    <row r="28" spans="1:16" ht="18" customHeight="1" x14ac:dyDescent="0.2">
      <c r="A28" s="253">
        <v>2000</v>
      </c>
      <c r="B28" s="44">
        <v>553924.49453999987</v>
      </c>
      <c r="C28" s="44">
        <v>910302.58994899993</v>
      </c>
      <c r="D28" s="44">
        <v>4676.7982657060002</v>
      </c>
      <c r="E28" s="44">
        <v>85987.549067404005</v>
      </c>
      <c r="F28" s="44">
        <v>270575.97611399996</v>
      </c>
      <c r="G28" s="44">
        <v>2768489.1732283463</v>
      </c>
      <c r="H28" s="44">
        <v>37410</v>
      </c>
      <c r="I28" s="44">
        <v>7193</v>
      </c>
      <c r="L28" s="93"/>
      <c r="M28" s="93"/>
      <c r="N28" s="91"/>
      <c r="O28" s="94"/>
      <c r="P28" s="94"/>
    </row>
    <row r="29" spans="1:16" ht="18" customHeight="1" x14ac:dyDescent="0.2">
      <c r="A29" s="253">
        <v>2001</v>
      </c>
      <c r="B29" s="44">
        <v>722355.3455589998</v>
      </c>
      <c r="C29" s="44">
        <v>1056629.375614</v>
      </c>
      <c r="D29" s="44">
        <v>4886.2197787240002</v>
      </c>
      <c r="E29" s="44">
        <v>90693.377803922995</v>
      </c>
      <c r="F29" s="44">
        <v>289546.06610700005</v>
      </c>
      <c r="G29" s="44">
        <v>3038401.494655</v>
      </c>
      <c r="H29" s="44">
        <v>38182.076774000001</v>
      </c>
      <c r="I29" s="44">
        <v>9499.2289039999996</v>
      </c>
      <c r="L29" s="93"/>
      <c r="M29" s="93"/>
      <c r="N29" s="91"/>
      <c r="O29" s="94"/>
      <c r="P29" s="94"/>
    </row>
    <row r="30" spans="1:16" ht="18" customHeight="1" x14ac:dyDescent="0.2">
      <c r="A30" s="253">
        <v>2002</v>
      </c>
      <c r="B30" s="44">
        <v>844552.87496099994</v>
      </c>
      <c r="C30" s="44">
        <v>1232996.9204690005</v>
      </c>
      <c r="D30" s="44">
        <v>5556.7072504179996</v>
      </c>
      <c r="E30" s="44">
        <v>101223.537341351</v>
      </c>
      <c r="F30" s="44">
        <v>305650.71951300016</v>
      </c>
      <c r="G30" s="44">
        <v>3056055.2522</v>
      </c>
      <c r="H30" s="44">
        <v>38815.044966000001</v>
      </c>
      <c r="I30" s="44">
        <v>8612.8507310000005</v>
      </c>
      <c r="L30" s="93"/>
      <c r="M30" s="93"/>
      <c r="N30" s="91"/>
      <c r="O30" s="94"/>
      <c r="P30" s="94"/>
    </row>
    <row r="31" spans="1:16" ht="18" customHeight="1" x14ac:dyDescent="0.2">
      <c r="A31" s="253">
        <v>2003</v>
      </c>
      <c r="B31" s="44">
        <v>842605.07863000024</v>
      </c>
      <c r="C31" s="44">
        <v>1373792.2671210002</v>
      </c>
      <c r="D31" s="44">
        <v>6089.1677083949999</v>
      </c>
      <c r="E31" s="44">
        <v>103129.98917124599</v>
      </c>
      <c r="F31" s="44">
        <v>309163.88219000009</v>
      </c>
      <c r="G31" s="44">
        <v>3484900.3702520002</v>
      </c>
      <c r="H31" s="44">
        <v>40202.178839999993</v>
      </c>
      <c r="I31" s="44">
        <v>9589.5781260000003</v>
      </c>
      <c r="L31" s="93"/>
      <c r="M31" s="93"/>
      <c r="N31" s="91"/>
      <c r="O31" s="94"/>
      <c r="P31" s="94"/>
    </row>
    <row r="32" spans="1:16" ht="18" customHeight="1" x14ac:dyDescent="0.2">
      <c r="A32" s="253">
        <v>2004</v>
      </c>
      <c r="B32" s="44">
        <v>1035574.0497300001</v>
      </c>
      <c r="C32" s="44">
        <v>1209005.7091610006</v>
      </c>
      <c r="D32" s="44">
        <v>6110.2968116960001</v>
      </c>
      <c r="E32" s="44">
        <v>107936.983631083</v>
      </c>
      <c r="F32" s="44">
        <v>306210.77793799993</v>
      </c>
      <c r="G32" s="44">
        <v>4247173.7726000007</v>
      </c>
      <c r="H32" s="44">
        <v>41613.363517999998</v>
      </c>
      <c r="I32" s="44">
        <v>14246.326868</v>
      </c>
      <c r="L32" s="93"/>
      <c r="M32" s="93"/>
      <c r="N32" s="91"/>
      <c r="O32" s="94"/>
      <c r="P32" s="94"/>
    </row>
    <row r="33" spans="1:17" ht="18" customHeight="1" x14ac:dyDescent="0.2">
      <c r="A33" s="253">
        <v>2005</v>
      </c>
      <c r="B33" s="44">
        <v>1009898.5723259998</v>
      </c>
      <c r="C33" s="44">
        <v>1201671</v>
      </c>
      <c r="D33" s="44">
        <v>7337.0546657880004</v>
      </c>
      <c r="E33" s="44">
        <v>113076.78792338099</v>
      </c>
      <c r="F33" s="44">
        <v>319367.50521099998</v>
      </c>
      <c r="G33" s="44">
        <v>4564989.1370999999</v>
      </c>
      <c r="H33" s="44">
        <v>42144.586210999994</v>
      </c>
      <c r="I33" s="44">
        <v>17325.373314000004</v>
      </c>
      <c r="L33" s="93"/>
      <c r="M33" s="93"/>
      <c r="N33" s="91"/>
      <c r="O33" s="94"/>
      <c r="P33" s="94"/>
    </row>
    <row r="34" spans="1:17" ht="18" customHeight="1" x14ac:dyDescent="0.2">
      <c r="A34" s="253">
        <v>2006</v>
      </c>
      <c r="B34" s="44">
        <v>1048472.4635900002</v>
      </c>
      <c r="C34" s="44">
        <v>1203364.0679980004</v>
      </c>
      <c r="D34" s="44">
        <v>7154.4766379310004</v>
      </c>
      <c r="E34" s="44">
        <v>122423.96459369001</v>
      </c>
      <c r="F34" s="44">
        <v>313332.28608800005</v>
      </c>
      <c r="G34" s="44">
        <v>4784600.5820000004</v>
      </c>
      <c r="H34" s="44">
        <v>38469.547186000011</v>
      </c>
      <c r="I34" s="44">
        <v>17209.346067999999</v>
      </c>
      <c r="L34" s="93"/>
      <c r="M34" s="93"/>
      <c r="N34" s="91"/>
      <c r="O34" s="94"/>
      <c r="P34" s="94"/>
    </row>
    <row r="35" spans="1:17" ht="18" customHeight="1" x14ac:dyDescent="0.2">
      <c r="A35" s="253">
        <v>2007</v>
      </c>
      <c r="B35" s="44">
        <v>1190273.6039159999</v>
      </c>
      <c r="C35" s="44">
        <v>1444361.4378260002</v>
      </c>
      <c r="D35" s="44">
        <v>6004.8982129260003</v>
      </c>
      <c r="E35" s="44">
        <v>123510.43790049</v>
      </c>
      <c r="F35" s="44">
        <v>329164.77903500001</v>
      </c>
      <c r="G35" s="44">
        <v>5103597.2635999992</v>
      </c>
      <c r="H35" s="44">
        <v>39018.915689000001</v>
      </c>
      <c r="I35" s="44">
        <v>16786.886077000003</v>
      </c>
      <c r="L35" s="93"/>
      <c r="M35" s="93"/>
      <c r="N35" s="91"/>
      <c r="O35" s="94"/>
      <c r="P35" s="94"/>
    </row>
    <row r="36" spans="1:17" ht="18" customHeight="1" x14ac:dyDescent="0.2">
      <c r="A36" s="253">
        <v>2008</v>
      </c>
      <c r="B36" s="44">
        <v>1267866.5800789997</v>
      </c>
      <c r="C36" s="44">
        <v>1602597.0080210001</v>
      </c>
      <c r="D36" s="44">
        <v>6344.7275638459996</v>
      </c>
      <c r="E36" s="44">
        <v>130017.390416058</v>
      </c>
      <c r="F36" s="44">
        <v>345109.27027199994</v>
      </c>
      <c r="G36" s="44">
        <v>5160707.0164000001</v>
      </c>
      <c r="H36" s="44">
        <v>39037.065935000006</v>
      </c>
      <c r="I36" s="44">
        <v>16720.528117000002</v>
      </c>
      <c r="L36" s="93"/>
      <c r="M36" s="93"/>
      <c r="N36" s="91"/>
      <c r="O36" s="94"/>
      <c r="P36" s="94"/>
    </row>
    <row r="37" spans="1:17" ht="18" customHeight="1" x14ac:dyDescent="0.2">
      <c r="A37" s="253">
        <v>2009</v>
      </c>
      <c r="B37" s="44">
        <v>1276249.2028349999</v>
      </c>
      <c r="C37" s="44">
        <v>302459.11291000003</v>
      </c>
      <c r="D37" s="44">
        <v>6490.2326575300003</v>
      </c>
      <c r="E37" s="44">
        <v>138369.45334142001</v>
      </c>
      <c r="F37" s="44">
        <v>302459.11290999997</v>
      </c>
      <c r="G37" s="44">
        <v>4418768.325600001</v>
      </c>
      <c r="H37" s="44">
        <v>37502.627191</v>
      </c>
      <c r="I37" s="44">
        <v>12297.103142</v>
      </c>
      <c r="L37" s="93"/>
      <c r="M37" s="93"/>
      <c r="N37" s="91"/>
      <c r="O37" s="94"/>
      <c r="P37" s="94"/>
    </row>
    <row r="38" spans="1:17" ht="18" customHeight="1" x14ac:dyDescent="0.2">
      <c r="A38" s="253">
        <v>2010</v>
      </c>
      <c r="B38" s="44">
        <v>1247184.0293920001</v>
      </c>
      <c r="C38" s="44">
        <v>261989.605794</v>
      </c>
      <c r="D38" s="44">
        <v>5787.8927980549997</v>
      </c>
      <c r="E38" s="44">
        <v>128413.624454987</v>
      </c>
      <c r="F38" s="44">
        <v>261989.60579399997</v>
      </c>
      <c r="G38" s="44">
        <v>6042644.2223000005</v>
      </c>
      <c r="H38" s="44">
        <v>33847.813441999999</v>
      </c>
      <c r="I38" s="44">
        <v>16963.268972999998</v>
      </c>
      <c r="L38" s="93"/>
      <c r="M38" s="93"/>
      <c r="N38" s="91"/>
      <c r="O38" s="94"/>
      <c r="P38" s="94"/>
    </row>
    <row r="39" spans="1:17" ht="18" customHeight="1" x14ac:dyDescent="0.2">
      <c r="A39" s="253">
        <v>2011</v>
      </c>
      <c r="B39" s="44">
        <v>1235345.0680179996</v>
      </c>
      <c r="C39" s="44">
        <v>230199.08238499996</v>
      </c>
      <c r="D39" s="44">
        <v>5862.073940362</v>
      </c>
      <c r="E39" s="44">
        <v>120596.808630607</v>
      </c>
      <c r="F39" s="44">
        <v>230199.08238499993</v>
      </c>
      <c r="G39" s="44">
        <v>7010937.8915999997</v>
      </c>
      <c r="H39" s="44">
        <v>28881.790966</v>
      </c>
      <c r="I39" s="44">
        <v>19141.078052000001</v>
      </c>
      <c r="L39" s="93"/>
      <c r="M39" s="93"/>
      <c r="N39" s="91"/>
      <c r="O39" s="94"/>
      <c r="P39" s="94"/>
    </row>
    <row r="40" spans="1:17" ht="18" customHeight="1" x14ac:dyDescent="0.2">
      <c r="A40" s="253">
        <v>2012</v>
      </c>
      <c r="B40" s="44">
        <v>1298761.3646880004</v>
      </c>
      <c r="C40" s="44">
        <v>249236.15747600002</v>
      </c>
      <c r="D40" s="44">
        <v>5698.3322082699997</v>
      </c>
      <c r="E40" s="44">
        <v>122783.617911314</v>
      </c>
      <c r="F40" s="44">
        <v>249236.15747600005</v>
      </c>
      <c r="G40" s="44">
        <v>6684539.3917999994</v>
      </c>
      <c r="H40" s="44">
        <v>26104.854507000004</v>
      </c>
      <c r="I40" s="44">
        <v>16790.374244000002</v>
      </c>
      <c r="L40" s="93"/>
      <c r="M40" s="93"/>
      <c r="N40" s="91"/>
      <c r="O40" s="94"/>
      <c r="P40" s="94"/>
    </row>
    <row r="41" spans="1:17" ht="18" customHeight="1" x14ac:dyDescent="0.2">
      <c r="A41" s="253">
        <v>2013</v>
      </c>
      <c r="B41" s="44">
        <v>1375640.6942070005</v>
      </c>
      <c r="C41" s="44">
        <v>266472.33039299998</v>
      </c>
      <c r="D41" s="44">
        <v>5343.5114234550001</v>
      </c>
      <c r="E41" s="44">
        <v>129606.519305457</v>
      </c>
      <c r="F41" s="44">
        <v>266472.33039300016</v>
      </c>
      <c r="G41" s="44">
        <v>6680658.79</v>
      </c>
      <c r="H41" s="44">
        <v>23667.787451</v>
      </c>
      <c r="I41" s="44">
        <v>18139.597244000001</v>
      </c>
      <c r="L41" s="93"/>
      <c r="M41" s="93"/>
      <c r="N41" s="91"/>
      <c r="O41" s="94"/>
      <c r="P41" s="94"/>
    </row>
    <row r="42" spans="1:17" ht="18" customHeight="1" x14ac:dyDescent="0.2">
      <c r="A42" s="253">
        <v>2014</v>
      </c>
      <c r="B42" s="44">
        <v>1377642.4139869998</v>
      </c>
      <c r="C42" s="44">
        <v>277294.48259600002</v>
      </c>
      <c r="D42" s="44">
        <v>4941.7762690400004</v>
      </c>
      <c r="E42" s="44">
        <v>132917.47448449099</v>
      </c>
      <c r="F42" s="44">
        <v>277294.48259600002</v>
      </c>
      <c r="G42" s="44">
        <v>7192591.9308000002</v>
      </c>
      <c r="H42" s="44">
        <v>23105.261869000002</v>
      </c>
      <c r="I42" s="44">
        <v>17017.692464999996</v>
      </c>
      <c r="L42" s="93"/>
      <c r="M42" s="93"/>
      <c r="N42" s="91"/>
      <c r="O42" s="94"/>
      <c r="P42" s="94"/>
    </row>
    <row r="43" spans="1:17" ht="18" customHeight="1" x14ac:dyDescent="0.2">
      <c r="A43" s="253">
        <v>2015</v>
      </c>
      <c r="B43" s="44">
        <v>1700817.4199590001</v>
      </c>
      <c r="C43" s="44">
        <v>315524.81577999995</v>
      </c>
      <c r="D43" s="44">
        <v>5179.0289381590001</v>
      </c>
      <c r="E43" s="44">
        <v>144678.55420354</v>
      </c>
      <c r="F43" s="44">
        <v>315524.81577999983</v>
      </c>
      <c r="G43" s="44">
        <v>7320806.8477000007</v>
      </c>
      <c r="H43" s="44">
        <v>19510.729780999998</v>
      </c>
      <c r="I43" s="44">
        <v>20153.237615999999</v>
      </c>
      <c r="L43" s="93"/>
      <c r="M43" s="93"/>
      <c r="N43" s="91"/>
      <c r="O43" s="94"/>
      <c r="P43" s="94"/>
    </row>
    <row r="44" spans="1:17" ht="18" customHeight="1" x14ac:dyDescent="0.2">
      <c r="A44" s="253">
        <v>2016</v>
      </c>
      <c r="B44" s="44">
        <v>2353858.5579239996</v>
      </c>
      <c r="C44" s="44">
        <v>314421.597633</v>
      </c>
      <c r="D44" s="44">
        <v>5397.1278458549996</v>
      </c>
      <c r="E44" s="44">
        <v>154335.471535094</v>
      </c>
      <c r="F44" s="44">
        <v>314421.59763299994</v>
      </c>
      <c r="G44" s="44">
        <v>7663124</v>
      </c>
      <c r="H44" s="44">
        <v>18789.004763000001</v>
      </c>
      <c r="I44" s="44">
        <v>25756.505005000006</v>
      </c>
      <c r="L44" s="93"/>
      <c r="M44" s="93"/>
      <c r="N44" s="91"/>
      <c r="O44" s="94"/>
      <c r="P44" s="94"/>
    </row>
    <row r="45" spans="1:17" ht="18" customHeight="1" x14ac:dyDescent="0.2">
      <c r="A45" s="253">
        <v>2017</v>
      </c>
      <c r="B45" s="44">
        <v>2445584.1098290007</v>
      </c>
      <c r="C45" s="44">
        <v>306783.61933000002</v>
      </c>
      <c r="D45" s="44">
        <v>5360.3723773410002</v>
      </c>
      <c r="E45" s="44">
        <v>155839.90601887699</v>
      </c>
      <c r="F45" s="44">
        <v>306783.6193299999</v>
      </c>
      <c r="G45" s="44">
        <v>8806451.7127719987</v>
      </c>
      <c r="H45" s="44">
        <v>17790.363566</v>
      </c>
      <c r="I45" s="44">
        <v>28141.142528</v>
      </c>
      <c r="L45" s="93"/>
      <c r="M45" s="93"/>
      <c r="N45" s="91"/>
      <c r="O45" s="94"/>
      <c r="P45" s="94"/>
      <c r="Q45" s="38"/>
    </row>
    <row r="46" spans="1:17" ht="18" customHeight="1" x14ac:dyDescent="0.2">
      <c r="A46" s="253">
        <v>2018</v>
      </c>
      <c r="B46" s="44">
        <v>2437034.8892940013</v>
      </c>
      <c r="C46" s="44">
        <v>1474383.128054</v>
      </c>
      <c r="D46" s="44">
        <v>4945.7975007200002</v>
      </c>
      <c r="E46" s="44">
        <v>146745.396739127</v>
      </c>
      <c r="F46" s="44">
        <v>289122.51395999984</v>
      </c>
      <c r="G46" s="44">
        <v>9533871.1347549986</v>
      </c>
      <c r="H46" s="44">
        <v>18601.344508000002</v>
      </c>
      <c r="I46" s="44">
        <v>28033.511926999996</v>
      </c>
      <c r="L46" s="93"/>
      <c r="M46" s="93"/>
      <c r="N46" s="91"/>
      <c r="O46" s="94"/>
      <c r="P46" s="94"/>
    </row>
    <row r="47" spans="1:17" ht="18" customHeight="1" x14ac:dyDescent="0.2">
      <c r="A47" s="253">
        <v>2019</v>
      </c>
      <c r="B47" s="44">
        <v>2455439.908493401</v>
      </c>
      <c r="C47" s="44">
        <v>1404381.5470157294</v>
      </c>
      <c r="D47" s="44">
        <v>4529.6352958039997</v>
      </c>
      <c r="E47" s="44">
        <v>136168.28755813601</v>
      </c>
      <c r="F47" s="44">
        <v>308115.57177064376</v>
      </c>
      <c r="G47" s="44">
        <v>10120007.399024999</v>
      </c>
      <c r="H47" s="44">
        <v>19853.168399999995</v>
      </c>
      <c r="I47" s="44">
        <v>30441.359039700001</v>
      </c>
      <c r="J47" s="60"/>
      <c r="L47" s="93"/>
      <c r="M47" s="93"/>
      <c r="N47" s="91"/>
      <c r="O47" s="94"/>
      <c r="P47" s="94"/>
    </row>
    <row r="48" spans="1:17" ht="18" customHeight="1" x14ac:dyDescent="0.2">
      <c r="A48" s="253">
        <v>2020</v>
      </c>
      <c r="B48" s="44">
        <v>2150125.9121219595</v>
      </c>
      <c r="C48" s="44">
        <v>1334570.4777680738</v>
      </c>
      <c r="D48" s="44">
        <v>3106.0134592039999</v>
      </c>
      <c r="E48" s="44">
        <v>96082.004624909998</v>
      </c>
      <c r="F48" s="44">
        <v>241547.91303967006</v>
      </c>
      <c r="G48" s="44">
        <v>8893971.5276180003</v>
      </c>
      <c r="H48" s="44">
        <v>20646.581029499997</v>
      </c>
      <c r="I48" s="44">
        <v>32184.625879069805</v>
      </c>
      <c r="L48" s="93"/>
      <c r="M48" s="93"/>
      <c r="N48" s="91"/>
      <c r="O48" s="94"/>
      <c r="P48" s="94"/>
    </row>
    <row r="49" spans="1:16" ht="18" customHeight="1" x14ac:dyDescent="0.2">
      <c r="A49" s="253">
        <v>2021</v>
      </c>
      <c r="B49" s="44">
        <v>2329886</v>
      </c>
      <c r="C49" s="44">
        <v>1533135</v>
      </c>
      <c r="D49" s="44">
        <v>3428</v>
      </c>
      <c r="E49" s="44">
        <v>119072</v>
      </c>
      <c r="F49" s="44">
        <v>264427</v>
      </c>
      <c r="G49" s="44">
        <v>12149274</v>
      </c>
      <c r="H49" s="44">
        <v>26995</v>
      </c>
      <c r="I49" s="44">
        <v>34148</v>
      </c>
      <c r="M49" s="93"/>
      <c r="N49" s="91"/>
      <c r="O49" s="94"/>
      <c r="P49" s="94"/>
    </row>
    <row r="50" spans="1:16" ht="18" customHeight="1" x14ac:dyDescent="0.2">
      <c r="A50" s="253">
        <v>2022</v>
      </c>
      <c r="B50" s="44">
        <v>2445271</v>
      </c>
      <c r="C50" s="44">
        <v>1369649</v>
      </c>
      <c r="D50" s="44">
        <v>3420</v>
      </c>
      <c r="E50" s="44">
        <v>108786</v>
      </c>
      <c r="F50" s="44">
        <v>255443</v>
      </c>
      <c r="G50" s="44">
        <v>12936826</v>
      </c>
      <c r="H50" s="44">
        <v>28231</v>
      </c>
      <c r="I50" s="44">
        <v>31588</v>
      </c>
      <c r="K50" s="169"/>
      <c r="M50" s="93"/>
      <c r="N50" s="91"/>
      <c r="O50" s="94"/>
      <c r="P50" s="94"/>
    </row>
    <row r="51" spans="1:16" ht="18" customHeight="1" x14ac:dyDescent="0.2">
      <c r="A51" s="253" t="s">
        <v>150</v>
      </c>
      <c r="B51" s="44">
        <v>2246053</v>
      </c>
      <c r="C51" s="44">
        <v>1203334</v>
      </c>
      <c r="D51" s="44">
        <v>2856</v>
      </c>
      <c r="E51" s="44">
        <v>87824</v>
      </c>
      <c r="F51" s="44">
        <v>223803</v>
      </c>
      <c r="G51" s="44">
        <v>11809232</v>
      </c>
      <c r="H51" s="44">
        <v>20236</v>
      </c>
      <c r="I51" s="44">
        <v>27213</v>
      </c>
      <c r="K51" s="169" t="s">
        <v>159</v>
      </c>
      <c r="M51" s="93"/>
      <c r="N51" s="91"/>
      <c r="O51" s="94"/>
      <c r="P51" s="94"/>
    </row>
    <row r="52" spans="1:16" ht="5.0999999999999996" customHeight="1" x14ac:dyDescent="0.2">
      <c r="A52" s="254"/>
      <c r="B52" s="137"/>
      <c r="C52" s="137"/>
      <c r="D52" s="137"/>
      <c r="E52" s="137"/>
      <c r="F52" s="137"/>
      <c r="G52" s="137"/>
      <c r="H52" s="137"/>
      <c r="I52" s="137"/>
      <c r="K52" s="169"/>
      <c r="O52" s="66"/>
      <c r="P52" s="66"/>
    </row>
    <row r="53" spans="1:16" ht="11.1" customHeight="1" x14ac:dyDescent="0.2">
      <c r="A53" s="138" t="s">
        <v>158</v>
      </c>
      <c r="B53" s="139"/>
      <c r="C53" s="139"/>
      <c r="D53" s="139"/>
      <c r="E53" s="138"/>
      <c r="F53" s="139"/>
      <c r="G53" s="139"/>
      <c r="H53" s="138"/>
      <c r="I53" s="139"/>
      <c r="K53" s="169"/>
      <c r="O53" s="66"/>
      <c r="P53" s="66"/>
    </row>
    <row r="54" spans="1:16" ht="11.1" customHeight="1" x14ac:dyDescent="0.2">
      <c r="A54" s="83" t="s">
        <v>151</v>
      </c>
      <c r="B54" s="79"/>
      <c r="C54" s="79"/>
      <c r="D54" s="79"/>
      <c r="E54" s="79"/>
      <c r="F54" s="79"/>
      <c r="G54" s="79"/>
      <c r="H54" s="79"/>
      <c r="I54" s="79"/>
      <c r="J54" s="66"/>
    </row>
    <row r="55" spans="1:16" x14ac:dyDescent="0.2">
      <c r="A55" s="66"/>
      <c r="B55" s="237"/>
      <c r="C55" s="237"/>
      <c r="D55" s="169"/>
      <c r="E55" s="237"/>
      <c r="F55" s="240" t="s">
        <v>162</v>
      </c>
      <c r="G55" s="240" t="s">
        <v>160</v>
      </c>
      <c r="H55" s="240" t="s">
        <v>161</v>
      </c>
      <c r="I55" s="240" t="s">
        <v>160</v>
      </c>
      <c r="J55" s="237"/>
      <c r="K55" s="236"/>
      <c r="L55" s="236"/>
      <c r="M55" s="169"/>
      <c r="N55" s="169"/>
    </row>
    <row r="56" spans="1:16" x14ac:dyDescent="0.2">
      <c r="B56" s="241"/>
      <c r="C56" s="241"/>
      <c r="D56" s="241"/>
      <c r="E56" s="241">
        <v>2021</v>
      </c>
      <c r="F56" s="241">
        <v>97189982</v>
      </c>
      <c r="G56" s="241">
        <v>3428278</v>
      </c>
      <c r="H56" s="241">
        <v>3375645</v>
      </c>
      <c r="I56" s="241">
        <v>119072501.73</v>
      </c>
      <c r="J56" s="169"/>
      <c r="K56" s="173" t="s">
        <v>156</v>
      </c>
      <c r="L56" s="236"/>
      <c r="M56" s="169"/>
      <c r="N56" s="169"/>
    </row>
    <row r="57" spans="1:16" x14ac:dyDescent="0.2">
      <c r="B57" s="241"/>
      <c r="C57" s="241"/>
      <c r="D57" s="241"/>
      <c r="E57" s="241">
        <v>2022</v>
      </c>
      <c r="F57" s="241">
        <v>96964973</v>
      </c>
      <c r="G57" s="241">
        <v>3420341</v>
      </c>
      <c r="H57" s="241">
        <v>3084039</v>
      </c>
      <c r="I57" s="241">
        <v>108786391.686</v>
      </c>
      <c r="J57" s="169"/>
      <c r="K57" s="173" t="s">
        <v>157</v>
      </c>
      <c r="L57" s="169"/>
      <c r="M57" s="169"/>
      <c r="N57" s="169"/>
    </row>
    <row r="58" spans="1:16" x14ac:dyDescent="0.2">
      <c r="B58" s="169"/>
      <c r="C58" s="169"/>
      <c r="D58" s="169"/>
      <c r="E58" s="169">
        <v>2023</v>
      </c>
      <c r="F58" s="241">
        <v>80972090</v>
      </c>
      <c r="G58" s="241">
        <v>2856208</v>
      </c>
      <c r="H58" s="241">
        <v>2489790</v>
      </c>
      <c r="I58" s="241">
        <v>87824852.460000008</v>
      </c>
      <c r="J58" s="169"/>
      <c r="K58" s="169"/>
      <c r="L58" s="169"/>
      <c r="M58" s="169"/>
      <c r="N58" s="169"/>
    </row>
    <row r="59" spans="1:16" x14ac:dyDescent="0.2"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</row>
    <row r="60" spans="1:16" x14ac:dyDescent="0.2">
      <c r="B60" s="169"/>
      <c r="C60" s="169"/>
      <c r="D60" s="242" t="s">
        <v>164</v>
      </c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16" x14ac:dyDescent="0.2">
      <c r="B61" s="231" t="s">
        <v>167</v>
      </c>
      <c r="C61" s="169" t="s">
        <v>165</v>
      </c>
      <c r="D61" s="243">
        <v>28.349499999999999</v>
      </c>
      <c r="E61" s="244">
        <v>1</v>
      </c>
      <c r="F61" s="169"/>
      <c r="G61" s="169"/>
      <c r="H61" s="241">
        <v>3481079</v>
      </c>
      <c r="I61" s="169"/>
      <c r="J61" s="169"/>
      <c r="K61" s="169"/>
      <c r="L61" s="169"/>
      <c r="M61" s="169"/>
      <c r="N61" s="169"/>
    </row>
    <row r="62" spans="1:16" x14ac:dyDescent="0.2">
      <c r="B62" s="231"/>
      <c r="C62" s="169"/>
      <c r="D62" s="241">
        <v>3481079</v>
      </c>
      <c r="E62" s="245">
        <f>D62*1/D61</f>
        <v>122791.54835182278</v>
      </c>
      <c r="F62" s="169"/>
      <c r="G62" s="169"/>
      <c r="H62" s="241">
        <v>2258505</v>
      </c>
      <c r="I62" s="169"/>
      <c r="J62" s="169"/>
      <c r="K62" s="169"/>
      <c r="L62" s="169"/>
      <c r="M62" s="169"/>
      <c r="N62" s="169"/>
    </row>
    <row r="63" spans="1:16" x14ac:dyDescent="0.2">
      <c r="B63" s="231"/>
      <c r="C63" s="169"/>
      <c r="D63" s="169"/>
      <c r="E63" s="246"/>
      <c r="F63" s="169"/>
      <c r="G63" s="169"/>
      <c r="H63" s="169"/>
      <c r="I63" s="169"/>
      <c r="J63" s="169"/>
      <c r="K63" s="169"/>
      <c r="L63" s="169"/>
      <c r="M63" s="169"/>
      <c r="N63" s="169"/>
    </row>
    <row r="64" spans="1:16" x14ac:dyDescent="0.2">
      <c r="B64" s="231" t="s">
        <v>166</v>
      </c>
      <c r="C64" s="169" t="s">
        <v>163</v>
      </c>
      <c r="D64" s="169">
        <v>35.274000000000001</v>
      </c>
      <c r="E64" s="247">
        <v>1</v>
      </c>
      <c r="F64" s="169"/>
      <c r="G64" s="169"/>
      <c r="H64" s="248"/>
      <c r="I64" s="246"/>
      <c r="J64" s="169"/>
      <c r="K64" s="169"/>
      <c r="L64" s="169"/>
      <c r="M64" s="169"/>
      <c r="N64" s="169"/>
    </row>
    <row r="65" spans="2:14" x14ac:dyDescent="0.2">
      <c r="B65" s="169"/>
      <c r="C65" s="169"/>
      <c r="D65" s="169"/>
      <c r="E65" s="241">
        <v>11767</v>
      </c>
      <c r="F65" s="169">
        <f>E65*D64</f>
        <v>415069.158</v>
      </c>
      <c r="G65" s="169"/>
      <c r="H65" s="241">
        <v>11767</v>
      </c>
      <c r="I65" s="169"/>
      <c r="J65" s="169"/>
      <c r="K65" s="169"/>
      <c r="L65" s="169"/>
      <c r="M65" s="169"/>
      <c r="N65" s="169"/>
    </row>
    <row r="66" spans="2:14" x14ac:dyDescent="0.2">
      <c r="B66" s="169"/>
      <c r="C66" s="169"/>
      <c r="D66" s="241">
        <v>3084039</v>
      </c>
      <c r="E66" s="169"/>
      <c r="F66" s="169"/>
      <c r="G66" s="169"/>
      <c r="H66" s="241">
        <v>14825</v>
      </c>
      <c r="I66" s="169"/>
      <c r="J66" s="169"/>
      <c r="K66" s="169"/>
      <c r="L66" s="169"/>
      <c r="M66" s="169"/>
      <c r="N66" s="169"/>
    </row>
    <row r="67" spans="2:14" x14ac:dyDescent="0.2"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</row>
    <row r="71" spans="2:14" x14ac:dyDescent="0.2">
      <c r="G71" s="200"/>
      <c r="H71" s="202"/>
    </row>
    <row r="73" spans="2:14" x14ac:dyDescent="0.2">
      <c r="F73" s="72"/>
    </row>
    <row r="79" spans="2:14" x14ac:dyDescent="0.2">
      <c r="C79" s="24"/>
    </row>
    <row r="80" spans="2:14" x14ac:dyDescent="0.2">
      <c r="G80" s="201"/>
    </row>
  </sheetData>
  <mergeCells count="1">
    <mergeCell ref="A1:I1"/>
  </mergeCells>
  <phoneticPr fontId="0" type="noConversion"/>
  <pageMargins left="0.78740157480314965" right="0.78740157480314965" top="0.98425196850393704" bottom="0.98425196850393704" header="0" footer="0"/>
  <pageSetup paperSize="9" orientation="portrait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57"/>
  <sheetViews>
    <sheetView showGridLines="0" defaultGridColor="0" colorId="49" zoomScaleNormal="100" zoomScaleSheetLayoutView="130" zoomScalePageLayoutView="70" workbookViewId="0">
      <selection sqref="A1:N1"/>
    </sheetView>
  </sheetViews>
  <sheetFormatPr baseColWidth="10" defaultColWidth="11.42578125" defaultRowHeight="12.75" x14ac:dyDescent="0.2"/>
  <cols>
    <col min="1" max="1" width="7.5703125" style="3" customWidth="1"/>
    <col min="2" max="14" width="5.85546875" style="3" customWidth="1"/>
    <col min="15" max="16384" width="11.42578125" style="3"/>
  </cols>
  <sheetData>
    <row r="1" spans="1:20" s="32" customFormat="1" ht="15" customHeight="1" x14ac:dyDescent="0.2">
      <c r="A1" s="277" t="s">
        <v>186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20" s="32" customFormat="1" ht="9.75" customHeight="1" x14ac:dyDescent="0.2">
      <c r="A2" s="77" t="s">
        <v>73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78"/>
    </row>
    <row r="3" spans="1:20" s="32" customFormat="1" ht="5.0999999999999996" customHeight="1" x14ac:dyDescent="0.2">
      <c r="A3" s="85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20" s="22" customFormat="1" ht="32.25" customHeight="1" x14ac:dyDescent="0.2">
      <c r="A4" s="219" t="s">
        <v>2</v>
      </c>
      <c r="B4" s="146" t="s">
        <v>4</v>
      </c>
      <c r="C4" s="146" t="s">
        <v>75</v>
      </c>
      <c r="D4" s="146" t="s">
        <v>76</v>
      </c>
      <c r="E4" s="146" t="s">
        <v>77</v>
      </c>
      <c r="F4" s="146" t="s">
        <v>78</v>
      </c>
      <c r="G4" s="146" t="s">
        <v>79</v>
      </c>
      <c r="H4" s="146" t="s">
        <v>80</v>
      </c>
      <c r="I4" s="146" t="s">
        <v>81</v>
      </c>
      <c r="J4" s="146" t="s">
        <v>82</v>
      </c>
      <c r="K4" s="146" t="s">
        <v>83</v>
      </c>
      <c r="L4" s="146" t="s">
        <v>84</v>
      </c>
      <c r="M4" s="146" t="s">
        <v>85</v>
      </c>
      <c r="N4" s="146" t="s">
        <v>86</v>
      </c>
    </row>
    <row r="5" spans="1:20" s="22" customFormat="1" ht="5.0999999999999996" customHeight="1" x14ac:dyDescent="0.2">
      <c r="A5" s="147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</row>
    <row r="6" spans="1:20" ht="18.75" hidden="1" customHeight="1" x14ac:dyDescent="0.2">
      <c r="A6" s="149">
        <v>2004</v>
      </c>
      <c r="B6" s="20">
        <f>SUM(C6:N6)</f>
        <v>41613.363517999998</v>
      </c>
      <c r="C6" s="10">
        <v>3181.610439</v>
      </c>
      <c r="D6" s="10">
        <v>3325.7693519999998</v>
      </c>
      <c r="E6" s="10">
        <v>3323.3284189999999</v>
      </c>
      <c r="F6" s="10">
        <v>3252.1456440000002</v>
      </c>
      <c r="G6" s="10">
        <v>3383.6694640000001</v>
      </c>
      <c r="H6" s="10">
        <v>3471.0369959999998</v>
      </c>
      <c r="I6" s="10">
        <v>3520.4944099999998</v>
      </c>
      <c r="J6" s="10">
        <v>3934.1965439999999</v>
      </c>
      <c r="K6" s="10">
        <v>3382.5152239999998</v>
      </c>
      <c r="L6" s="10">
        <v>3601.6930040000002</v>
      </c>
      <c r="M6" s="10">
        <v>3639.5940599999999</v>
      </c>
      <c r="N6" s="10">
        <v>3597.3099619999998</v>
      </c>
      <c r="O6" s="150"/>
    </row>
    <row r="7" spans="1:20" ht="0.75" customHeight="1" x14ac:dyDescent="0.2">
      <c r="A7" s="149">
        <v>2005</v>
      </c>
      <c r="B7" s="20">
        <f t="shared" ref="B7:B25" si="0">SUM(C7:N7)</f>
        <v>42144.586221000005</v>
      </c>
      <c r="C7" s="10">
        <v>3349.8949600000001</v>
      </c>
      <c r="D7" s="10">
        <v>3215.4498720000001</v>
      </c>
      <c r="E7" s="10">
        <v>3594.5610999999999</v>
      </c>
      <c r="F7" s="10">
        <v>3310.379919</v>
      </c>
      <c r="G7" s="10">
        <v>3704.2633449999998</v>
      </c>
      <c r="H7" s="10">
        <v>3633.1989819999999</v>
      </c>
      <c r="I7" s="10">
        <v>3592.0908000000004</v>
      </c>
      <c r="J7" s="10">
        <v>3721.5984000000003</v>
      </c>
      <c r="K7" s="10">
        <v>3316.9463169999999</v>
      </c>
      <c r="L7" s="10">
        <v>3670.13582</v>
      </c>
      <c r="M7" s="10">
        <v>3566.7763300000001</v>
      </c>
      <c r="N7" s="10">
        <v>3469.2903759999999</v>
      </c>
      <c r="O7" s="150"/>
    </row>
    <row r="8" spans="1:20" ht="18.75" customHeight="1" x14ac:dyDescent="0.2">
      <c r="A8" s="149">
        <v>2006</v>
      </c>
      <c r="B8" s="20">
        <f t="shared" si="0"/>
        <v>38469.547186000011</v>
      </c>
      <c r="C8" s="10">
        <v>3455.6415299999999</v>
      </c>
      <c r="D8" s="10">
        <v>3230.607211</v>
      </c>
      <c r="E8" s="10">
        <v>3360.0132910000002</v>
      </c>
      <c r="F8" s="10">
        <v>3340.2386700000002</v>
      </c>
      <c r="G8" s="10">
        <v>3315.8976870000001</v>
      </c>
      <c r="H8" s="10">
        <v>3361.6982699999999</v>
      </c>
      <c r="I8" s="10">
        <v>3471.9175580000001</v>
      </c>
      <c r="J8" s="10">
        <v>2656.436608</v>
      </c>
      <c r="K8" s="10">
        <v>2949.9077160000002</v>
      </c>
      <c r="L8" s="10">
        <v>3049.51</v>
      </c>
      <c r="M8" s="10">
        <v>3090.2480340000002</v>
      </c>
      <c r="N8" s="10">
        <v>3187.4306110000002</v>
      </c>
      <c r="O8" s="150"/>
    </row>
    <row r="9" spans="1:20" ht="18.75" customHeight="1" x14ac:dyDescent="0.2">
      <c r="A9" s="149">
        <v>2007</v>
      </c>
      <c r="B9" s="20">
        <f t="shared" si="0"/>
        <v>39018.915689000001</v>
      </c>
      <c r="C9" s="10">
        <v>3302.9641179999999</v>
      </c>
      <c r="D9" s="10">
        <v>3162.2726769999999</v>
      </c>
      <c r="E9" s="10">
        <v>3168.8964340000002</v>
      </c>
      <c r="F9" s="10">
        <v>3272.900048</v>
      </c>
      <c r="G9" s="10">
        <v>3012.6262320000001</v>
      </c>
      <c r="H9" s="10">
        <v>3169.0151999999998</v>
      </c>
      <c r="I9" s="10">
        <v>3428.8986890000001</v>
      </c>
      <c r="J9" s="10">
        <v>3303.2567640000002</v>
      </c>
      <c r="K9" s="10">
        <v>3368.9632780000002</v>
      </c>
      <c r="L9" s="10">
        <v>3486.3893349999998</v>
      </c>
      <c r="M9" s="10">
        <v>2971.7202240000001</v>
      </c>
      <c r="N9" s="10">
        <v>3371.01269</v>
      </c>
      <c r="O9" s="150"/>
    </row>
    <row r="10" spans="1:20" ht="18.75" customHeight="1" x14ac:dyDescent="0.2">
      <c r="A10" s="149">
        <v>2008</v>
      </c>
      <c r="B10" s="20">
        <f t="shared" si="0"/>
        <v>39037.065935000006</v>
      </c>
      <c r="C10" s="10">
        <v>3184.6938230000001</v>
      </c>
      <c r="D10" s="10">
        <v>3056.1957560000001</v>
      </c>
      <c r="E10" s="10">
        <v>3435.3858289999998</v>
      </c>
      <c r="F10" s="10">
        <v>3164.092122</v>
      </c>
      <c r="G10" s="10">
        <v>3399.49575</v>
      </c>
      <c r="H10" s="10">
        <v>3279.6974500000001</v>
      </c>
      <c r="I10" s="10">
        <v>3322.2082909999999</v>
      </c>
      <c r="J10" s="10">
        <v>3186.667398</v>
      </c>
      <c r="K10" s="10">
        <v>3237.3682159999998</v>
      </c>
      <c r="L10" s="10">
        <v>3353.4666630000002</v>
      </c>
      <c r="M10" s="10">
        <v>3261.5522559999999</v>
      </c>
      <c r="N10" s="10">
        <v>3156.242381</v>
      </c>
      <c r="O10" s="150"/>
    </row>
    <row r="11" spans="1:20" s="23" customFormat="1" ht="18.75" customHeight="1" x14ac:dyDescent="0.2">
      <c r="A11" s="151">
        <v>2009</v>
      </c>
      <c r="B11" s="20">
        <f t="shared" si="0"/>
        <v>37502.627189999999</v>
      </c>
      <c r="C11" s="10">
        <v>3135.328066</v>
      </c>
      <c r="D11" s="10">
        <v>2857.0279260000002</v>
      </c>
      <c r="E11" s="10">
        <v>3022.84773</v>
      </c>
      <c r="F11" s="10">
        <v>3201.4125210000002</v>
      </c>
      <c r="G11" s="10">
        <v>3066.152122</v>
      </c>
      <c r="H11" s="10">
        <v>3203.060986</v>
      </c>
      <c r="I11" s="10">
        <v>3301.941206</v>
      </c>
      <c r="J11" s="10">
        <v>3271.1261079999999</v>
      </c>
      <c r="K11" s="10">
        <v>3111.493148</v>
      </c>
      <c r="L11" s="10">
        <v>3232.9378729999999</v>
      </c>
      <c r="M11" s="10">
        <v>2900.4617579999999</v>
      </c>
      <c r="N11" s="10">
        <v>3198.8377460000002</v>
      </c>
      <c r="O11" s="150"/>
    </row>
    <row r="12" spans="1:20" s="23" customFormat="1" ht="18.75" customHeight="1" x14ac:dyDescent="0.2">
      <c r="A12" s="151">
        <v>2010</v>
      </c>
      <c r="B12" s="20">
        <f t="shared" si="0"/>
        <v>33847.813441999999</v>
      </c>
      <c r="C12" s="10">
        <v>3036.6944640000002</v>
      </c>
      <c r="D12" s="10">
        <v>2918.6739040000002</v>
      </c>
      <c r="E12" s="10">
        <v>3270.6696189999998</v>
      </c>
      <c r="F12" s="10">
        <v>3146.738969</v>
      </c>
      <c r="G12" s="10">
        <v>2908.5048649999999</v>
      </c>
      <c r="H12" s="10">
        <v>3111.1346699999999</v>
      </c>
      <c r="I12" s="10">
        <v>2928.7217439999999</v>
      </c>
      <c r="J12" s="10">
        <v>2911.991982</v>
      </c>
      <c r="K12" s="10">
        <v>2335.008092</v>
      </c>
      <c r="L12" s="10">
        <v>2417.466058</v>
      </c>
      <c r="M12" s="10">
        <v>2449.0002420000001</v>
      </c>
      <c r="N12" s="10">
        <v>2413.2088330000001</v>
      </c>
      <c r="O12" s="150"/>
    </row>
    <row r="13" spans="1:20" s="23" customFormat="1" ht="20.25" customHeight="1" x14ac:dyDescent="0.2">
      <c r="A13" s="151">
        <v>2011</v>
      </c>
      <c r="B13" s="20">
        <f t="shared" si="0"/>
        <v>28245.267472999996</v>
      </c>
      <c r="C13" s="10">
        <v>2285.3049409999999</v>
      </c>
      <c r="D13" s="10">
        <v>2049.3317240000001</v>
      </c>
      <c r="E13" s="10">
        <v>2454.8105519999999</v>
      </c>
      <c r="F13" s="10">
        <v>2346.366614</v>
      </c>
      <c r="G13" s="10">
        <v>2189.370539</v>
      </c>
      <c r="H13" s="10">
        <v>2587</v>
      </c>
      <c r="I13" s="10">
        <v>2756.8200499999998</v>
      </c>
      <c r="J13" s="10">
        <v>2680.1557229999999</v>
      </c>
      <c r="K13" s="10">
        <v>2368.1438710000002</v>
      </c>
      <c r="L13" s="10">
        <v>2215.8824330000002</v>
      </c>
      <c r="M13" s="10">
        <v>2393</v>
      </c>
      <c r="N13" s="10">
        <v>1919.0810260000001</v>
      </c>
      <c r="O13" s="150"/>
    </row>
    <row r="14" spans="1:20" s="23" customFormat="1" ht="20.25" customHeight="1" x14ac:dyDescent="0.2">
      <c r="A14" s="149">
        <v>2012</v>
      </c>
      <c r="B14" s="20">
        <f t="shared" si="0"/>
        <v>26104.854507000004</v>
      </c>
      <c r="C14" s="10">
        <v>2094.7474130000001</v>
      </c>
      <c r="D14" s="10">
        <v>2219.3476759999999</v>
      </c>
      <c r="E14" s="10">
        <v>2294.2723540000002</v>
      </c>
      <c r="F14" s="10">
        <v>1982.142769</v>
      </c>
      <c r="G14" s="10">
        <v>2169.9859339999998</v>
      </c>
      <c r="H14" s="10">
        <v>2575.3770530000002</v>
      </c>
      <c r="I14" s="10">
        <v>1889.8076490000001</v>
      </c>
      <c r="J14" s="10">
        <v>2164.865675</v>
      </c>
      <c r="K14" s="10">
        <v>2131.5167810000003</v>
      </c>
      <c r="L14" s="10">
        <v>2547.062743</v>
      </c>
      <c r="M14" s="10">
        <v>2081.912143</v>
      </c>
      <c r="N14" s="10">
        <v>1953.816317</v>
      </c>
      <c r="O14" s="150"/>
    </row>
    <row r="15" spans="1:20" s="23" customFormat="1" ht="20.25" customHeight="1" x14ac:dyDescent="0.2">
      <c r="A15" s="149">
        <v>2013</v>
      </c>
      <c r="B15" s="20">
        <f t="shared" si="0"/>
        <v>23667.787451</v>
      </c>
      <c r="C15" s="10">
        <v>1589.604621</v>
      </c>
      <c r="D15" s="10">
        <v>1929.652114</v>
      </c>
      <c r="E15" s="10">
        <v>2000.7596119999998</v>
      </c>
      <c r="F15" s="10">
        <v>1640.570862</v>
      </c>
      <c r="G15" s="10">
        <v>1820.0077250000002</v>
      </c>
      <c r="H15" s="10">
        <v>2136.1369059999997</v>
      </c>
      <c r="I15" s="10">
        <v>1871.6501910000002</v>
      </c>
      <c r="J15" s="10">
        <v>2227.7581540000001</v>
      </c>
      <c r="K15" s="10">
        <v>2276.3932</v>
      </c>
      <c r="L15" s="10">
        <v>2012.325883</v>
      </c>
      <c r="M15" s="10">
        <v>2066.7887030000002</v>
      </c>
      <c r="N15" s="10">
        <v>2096.1394800000003</v>
      </c>
      <c r="O15" s="150"/>
      <c r="P15" s="3"/>
      <c r="Q15" s="3"/>
      <c r="R15" s="3"/>
      <c r="S15" s="3"/>
      <c r="T15" s="3"/>
    </row>
    <row r="16" spans="1:20" s="23" customFormat="1" ht="20.25" customHeight="1" x14ac:dyDescent="0.2">
      <c r="A16" s="149">
        <v>2014</v>
      </c>
      <c r="B16" s="20">
        <f t="shared" si="0"/>
        <v>23105.261869000002</v>
      </c>
      <c r="C16" s="10">
        <v>2014.5592429999999</v>
      </c>
      <c r="D16" s="10">
        <v>1814.9482580000001</v>
      </c>
      <c r="E16" s="10">
        <v>1944.888303</v>
      </c>
      <c r="F16" s="10">
        <v>1437.8789089999998</v>
      </c>
      <c r="G16" s="10">
        <v>1891.8899569999999</v>
      </c>
      <c r="H16" s="10">
        <v>2043.985101</v>
      </c>
      <c r="I16" s="10">
        <v>2042.564292</v>
      </c>
      <c r="J16" s="10">
        <v>1795.248709</v>
      </c>
      <c r="K16" s="10">
        <v>1901.2373319999999</v>
      </c>
      <c r="L16" s="10">
        <v>1804.8826179999999</v>
      </c>
      <c r="M16" s="10">
        <v>2017.5840270000001</v>
      </c>
      <c r="N16" s="10">
        <v>2395.59512</v>
      </c>
      <c r="O16" s="150"/>
      <c r="P16" s="3"/>
      <c r="Q16" s="3"/>
      <c r="R16" s="3"/>
      <c r="S16" s="3"/>
      <c r="T16" s="3"/>
    </row>
    <row r="17" spans="1:20" s="23" customFormat="1" ht="20.25" customHeight="1" x14ac:dyDescent="0.2">
      <c r="A17" s="149">
        <v>2015</v>
      </c>
      <c r="B17" s="20">
        <f t="shared" si="0"/>
        <v>19511</v>
      </c>
      <c r="C17" s="10">
        <v>1286</v>
      </c>
      <c r="D17" s="10">
        <v>1625</v>
      </c>
      <c r="E17" s="10">
        <v>1665</v>
      </c>
      <c r="F17" s="10">
        <v>1654</v>
      </c>
      <c r="G17" s="10">
        <v>1622</v>
      </c>
      <c r="H17" s="10">
        <v>1679</v>
      </c>
      <c r="I17" s="10">
        <v>1592</v>
      </c>
      <c r="J17" s="10">
        <v>1693</v>
      </c>
      <c r="K17" s="10">
        <v>1567</v>
      </c>
      <c r="L17" s="10">
        <v>1696</v>
      </c>
      <c r="M17" s="10">
        <v>1591</v>
      </c>
      <c r="N17" s="10">
        <v>1841</v>
      </c>
      <c r="O17" s="150"/>
      <c r="P17" s="3"/>
      <c r="Q17" s="3"/>
      <c r="R17" s="3"/>
      <c r="S17" s="3"/>
      <c r="T17" s="3"/>
    </row>
    <row r="18" spans="1:20" s="23" customFormat="1" ht="20.25" customHeight="1" x14ac:dyDescent="0.2">
      <c r="A18" s="149">
        <v>2016</v>
      </c>
      <c r="B18" s="20">
        <f t="shared" si="0"/>
        <v>18788</v>
      </c>
      <c r="C18" s="10">
        <v>1189</v>
      </c>
      <c r="D18" s="10">
        <v>1488</v>
      </c>
      <c r="E18" s="10">
        <v>1597</v>
      </c>
      <c r="F18" s="10">
        <v>1441</v>
      </c>
      <c r="G18" s="10">
        <v>1578</v>
      </c>
      <c r="H18" s="10">
        <v>1554</v>
      </c>
      <c r="I18" s="10">
        <v>1753</v>
      </c>
      <c r="J18" s="10">
        <v>1784</v>
      </c>
      <c r="K18" s="10">
        <v>1577</v>
      </c>
      <c r="L18" s="10">
        <v>1592</v>
      </c>
      <c r="M18" s="10">
        <v>1556</v>
      </c>
      <c r="N18" s="10">
        <v>1679</v>
      </c>
      <c r="O18" s="150"/>
      <c r="P18" s="3"/>
      <c r="Q18" s="3"/>
      <c r="R18" s="3"/>
      <c r="S18" s="3"/>
      <c r="T18" s="3"/>
    </row>
    <row r="19" spans="1:20" s="23" customFormat="1" ht="20.25" customHeight="1" x14ac:dyDescent="0.2">
      <c r="A19" s="149">
        <v>2017</v>
      </c>
      <c r="B19" s="20">
        <f t="shared" si="0"/>
        <v>17790.363567</v>
      </c>
      <c r="C19" s="10">
        <v>1404.1405</v>
      </c>
      <c r="D19" s="10">
        <v>1253.1715999999999</v>
      </c>
      <c r="E19" s="10">
        <v>1359.9458</v>
      </c>
      <c r="F19" s="10">
        <v>1532.0994000000001</v>
      </c>
      <c r="G19" s="10">
        <v>1560.5543459999999</v>
      </c>
      <c r="H19" s="10">
        <v>1701.06</v>
      </c>
      <c r="I19" s="10">
        <v>1781.9712</v>
      </c>
      <c r="J19" s="10">
        <v>1726.1769099999999</v>
      </c>
      <c r="K19" s="10">
        <v>1335.8715999999999</v>
      </c>
      <c r="L19" s="10">
        <v>1470.66041</v>
      </c>
      <c r="M19" s="10">
        <v>1358.6143</v>
      </c>
      <c r="N19" s="10">
        <v>1306.097501</v>
      </c>
      <c r="O19" s="150"/>
    </row>
    <row r="20" spans="1:20" s="23" customFormat="1" ht="20.25" customHeight="1" x14ac:dyDescent="0.2">
      <c r="A20" s="149">
        <v>2018</v>
      </c>
      <c r="B20" s="20">
        <f t="shared" si="0"/>
        <v>18601.214008000003</v>
      </c>
      <c r="C20" s="10">
        <v>1313.8852999999999</v>
      </c>
      <c r="D20" s="10">
        <v>1326.7380000000001</v>
      </c>
      <c r="E20" s="10">
        <v>1421.2617</v>
      </c>
      <c r="F20" s="10">
        <v>1539.6751079999999</v>
      </c>
      <c r="G20" s="10">
        <v>1632</v>
      </c>
      <c r="H20" s="10">
        <v>1647</v>
      </c>
      <c r="I20" s="10">
        <v>1623</v>
      </c>
      <c r="J20" s="10">
        <v>1632</v>
      </c>
      <c r="K20" s="10">
        <v>1622.0328</v>
      </c>
      <c r="L20" s="10">
        <v>1550.1867</v>
      </c>
      <c r="M20" s="10">
        <v>1597.1046999999999</v>
      </c>
      <c r="N20" s="10">
        <v>1696.3297000000002</v>
      </c>
      <c r="O20" s="150"/>
    </row>
    <row r="21" spans="1:20" s="23" customFormat="1" ht="20.25" customHeight="1" x14ac:dyDescent="0.2">
      <c r="A21" s="149">
        <v>2019</v>
      </c>
      <c r="B21" s="20">
        <f t="shared" si="0"/>
        <v>18309.113700000002</v>
      </c>
      <c r="C21" s="10">
        <v>1581.7539000000002</v>
      </c>
      <c r="D21" s="10">
        <v>1622.0219</v>
      </c>
      <c r="E21" s="10">
        <v>1841.1858</v>
      </c>
      <c r="F21" s="10">
        <v>1607.4564</v>
      </c>
      <c r="G21" s="10">
        <v>1761.6957</v>
      </c>
      <c r="H21" s="10">
        <v>1704</v>
      </c>
      <c r="I21" s="10">
        <v>1550</v>
      </c>
      <c r="J21" s="10">
        <v>1760</v>
      </c>
      <c r="K21" s="10">
        <v>171</v>
      </c>
      <c r="L21" s="10">
        <v>1331</v>
      </c>
      <c r="M21" s="10">
        <v>1609</v>
      </c>
      <c r="N21" s="10">
        <v>1770</v>
      </c>
      <c r="O21" s="150"/>
    </row>
    <row r="22" spans="1:20" s="23" customFormat="1" ht="20.25" customHeight="1" x14ac:dyDescent="0.2">
      <c r="A22" s="149">
        <v>2020</v>
      </c>
      <c r="B22" s="20">
        <f t="shared" si="0"/>
        <v>20646.649514500001</v>
      </c>
      <c r="C22" s="10">
        <v>2053</v>
      </c>
      <c r="D22" s="10">
        <v>1791</v>
      </c>
      <c r="E22" s="10">
        <v>1134</v>
      </c>
      <c r="F22" s="10" t="s">
        <v>100</v>
      </c>
      <c r="G22" s="10">
        <v>1218</v>
      </c>
      <c r="H22" s="10">
        <v>1460.8656025</v>
      </c>
      <c r="I22" s="10">
        <v>2158.075296</v>
      </c>
      <c r="J22" s="10">
        <v>1895.4792520000001</v>
      </c>
      <c r="K22" s="10">
        <v>2219.5896000000002</v>
      </c>
      <c r="L22" s="10">
        <v>2156.1828999999998</v>
      </c>
      <c r="M22" s="10">
        <v>2096.9554559999997</v>
      </c>
      <c r="N22" s="10">
        <v>2463.5014080000001</v>
      </c>
      <c r="O22" s="150"/>
    </row>
    <row r="23" spans="1:20" s="23" customFormat="1" ht="20.25" customHeight="1" x14ac:dyDescent="0.2">
      <c r="A23" s="149">
        <v>2021</v>
      </c>
      <c r="B23" s="20">
        <f t="shared" si="0"/>
        <v>26995.669981999999</v>
      </c>
      <c r="C23" s="10">
        <v>2100.798076</v>
      </c>
      <c r="D23" s="10">
        <v>1949.2961420000001</v>
      </c>
      <c r="E23" s="10">
        <v>2384.5168000000003</v>
      </c>
      <c r="F23" s="10">
        <v>2338.0498769999999</v>
      </c>
      <c r="G23" s="10">
        <v>2269.7582000000002</v>
      </c>
      <c r="H23" s="10">
        <v>2236.2508870000001</v>
      </c>
      <c r="I23" s="10">
        <v>2355</v>
      </c>
      <c r="J23" s="10">
        <v>2329</v>
      </c>
      <c r="K23" s="10">
        <v>2281</v>
      </c>
      <c r="L23" s="10">
        <v>1976</v>
      </c>
      <c r="M23" s="10">
        <v>2170</v>
      </c>
      <c r="N23" s="10">
        <v>2606</v>
      </c>
      <c r="O23" s="150"/>
      <c r="P23" s="216"/>
      <c r="Q23" s="216"/>
      <c r="R23" s="216"/>
      <c r="S23" s="216"/>
      <c r="T23" s="216"/>
    </row>
    <row r="24" spans="1:20" s="23" customFormat="1" ht="20.25" customHeight="1" x14ac:dyDescent="0.2">
      <c r="A24" s="149">
        <v>2022</v>
      </c>
      <c r="B24" s="20">
        <f t="shared" si="0"/>
        <v>28231.76683</v>
      </c>
      <c r="C24" s="10">
        <v>2410</v>
      </c>
      <c r="D24" s="10">
        <v>2043</v>
      </c>
      <c r="E24" s="10">
        <v>2366</v>
      </c>
      <c r="F24" s="10">
        <v>2373</v>
      </c>
      <c r="G24" s="10">
        <v>2406</v>
      </c>
      <c r="H24" s="10">
        <v>2287</v>
      </c>
      <c r="I24" s="10">
        <v>2675.4319</v>
      </c>
      <c r="J24" s="10">
        <v>1919.9090999999999</v>
      </c>
      <c r="K24" s="10">
        <v>2263.2563300000002</v>
      </c>
      <c r="L24" s="10">
        <v>2454.2676999999999</v>
      </c>
      <c r="M24" s="10">
        <v>2368.0373</v>
      </c>
      <c r="N24" s="10">
        <v>2665.8644999999997</v>
      </c>
      <c r="O24" s="150"/>
    </row>
    <row r="25" spans="1:20" s="23" customFormat="1" ht="20.25" customHeight="1" x14ac:dyDescent="0.2">
      <c r="A25" s="149">
        <v>2023</v>
      </c>
      <c r="B25" s="20">
        <f t="shared" si="0"/>
        <v>26231</v>
      </c>
      <c r="C25" s="10">
        <v>905</v>
      </c>
      <c r="D25" s="10">
        <v>14</v>
      </c>
      <c r="E25" s="10">
        <v>1219</v>
      </c>
      <c r="F25" s="10">
        <v>2350</v>
      </c>
      <c r="G25" s="10">
        <v>2561</v>
      </c>
      <c r="H25" s="10">
        <v>2632</v>
      </c>
      <c r="I25" s="10">
        <v>2813</v>
      </c>
      <c r="J25" s="10">
        <v>2698</v>
      </c>
      <c r="K25" s="10">
        <v>2463</v>
      </c>
      <c r="L25" s="10">
        <v>2582</v>
      </c>
      <c r="M25" s="10">
        <v>2828</v>
      </c>
      <c r="N25" s="10">
        <v>3166</v>
      </c>
      <c r="O25" s="150"/>
    </row>
    <row r="26" spans="1:20" s="23" customFormat="1" ht="5.0999999999999996" customHeight="1" x14ac:dyDescent="0.2">
      <c r="A26" s="255"/>
      <c r="B26" s="152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20" s="23" customFormat="1" ht="11.25" customHeight="1" x14ac:dyDescent="0.2">
      <c r="A27" s="11" t="s">
        <v>74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20" s="23" customFormat="1" ht="11.25" customHeight="1" x14ac:dyDescent="0.2">
      <c r="A28" s="11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20" ht="12" customHeight="1" x14ac:dyDescent="0.2">
      <c r="A29" s="11"/>
      <c r="B29" s="4"/>
      <c r="C29" s="4"/>
      <c r="D29" s="4"/>
      <c r="E29" s="4"/>
      <c r="H29" s="24"/>
    </row>
    <row r="30" spans="1:20" ht="12" customHeight="1" x14ac:dyDescent="0.2">
      <c r="A30" s="11" t="s">
        <v>52</v>
      </c>
      <c r="B30" s="4"/>
      <c r="C30" s="59"/>
      <c r="D30" s="59"/>
      <c r="E30" s="59"/>
      <c r="F30" s="38"/>
      <c r="G30" s="38"/>
      <c r="H30" s="38"/>
    </row>
    <row r="31" spans="1:20" ht="9" customHeight="1" x14ac:dyDescent="0.2">
      <c r="A31" s="4"/>
      <c r="C31" s="4"/>
      <c r="D31" s="4"/>
      <c r="E31" s="4"/>
    </row>
    <row r="32" spans="1:20" ht="18" x14ac:dyDescent="0.25">
      <c r="A32" s="51"/>
      <c r="B32" s="4"/>
      <c r="C32" s="59"/>
      <c r="D32" s="59"/>
      <c r="E32" s="59"/>
      <c r="F32" s="59"/>
      <c r="G32" s="59"/>
      <c r="H32" s="59"/>
      <c r="I32"/>
    </row>
    <row r="33" spans="1:9" x14ac:dyDescent="0.2">
      <c r="A33"/>
      <c r="B33"/>
      <c r="C33"/>
      <c r="D33"/>
      <c r="E33"/>
      <c r="F33"/>
      <c r="G33"/>
      <c r="H33"/>
      <c r="I33"/>
    </row>
    <row r="34" spans="1:9" ht="12.75" customHeight="1" x14ac:dyDescent="0.2">
      <c r="A34"/>
      <c r="B34"/>
      <c r="C34"/>
      <c r="D34"/>
      <c r="E34"/>
      <c r="F34"/>
      <c r="G34"/>
      <c r="H34"/>
      <c r="I34"/>
    </row>
    <row r="35" spans="1:9" x14ac:dyDescent="0.2">
      <c r="A35"/>
      <c r="B35"/>
      <c r="C35"/>
      <c r="D35"/>
      <c r="E35"/>
      <c r="F35"/>
      <c r="G35"/>
      <c r="H35"/>
      <c r="I35"/>
    </row>
    <row r="36" spans="1:9" x14ac:dyDescent="0.2">
      <c r="A36"/>
      <c r="B36"/>
      <c r="C36"/>
      <c r="D36"/>
      <c r="E36"/>
      <c r="F36"/>
      <c r="G36"/>
      <c r="H36"/>
      <c r="I36"/>
    </row>
    <row r="37" spans="1:9" x14ac:dyDescent="0.2">
      <c r="A37"/>
      <c r="B37"/>
      <c r="C37"/>
      <c r="D37"/>
      <c r="E37"/>
      <c r="F37"/>
      <c r="G37"/>
      <c r="H37"/>
      <c r="I37"/>
    </row>
    <row r="38" spans="1:9" x14ac:dyDescent="0.2">
      <c r="A38"/>
      <c r="B38"/>
      <c r="C38"/>
      <c r="D38"/>
      <c r="E38"/>
      <c r="F38"/>
      <c r="G38"/>
      <c r="H38"/>
      <c r="I38"/>
    </row>
    <row r="39" spans="1:9" x14ac:dyDescent="0.2">
      <c r="A39"/>
      <c r="B39"/>
      <c r="C39"/>
      <c r="D39"/>
      <c r="E39"/>
      <c r="F39"/>
      <c r="G39"/>
      <c r="H39"/>
      <c r="I39"/>
    </row>
    <row r="40" spans="1:9" x14ac:dyDescent="0.2">
      <c r="A40"/>
      <c r="B40"/>
      <c r="C40"/>
      <c r="D40"/>
      <c r="E40"/>
      <c r="F40"/>
      <c r="G40"/>
      <c r="H40"/>
      <c r="I40"/>
    </row>
    <row r="41" spans="1:9" x14ac:dyDescent="0.2">
      <c r="A41"/>
      <c r="B41"/>
      <c r="C41"/>
      <c r="D41"/>
      <c r="E41"/>
      <c r="F41"/>
      <c r="G41"/>
      <c r="H41"/>
      <c r="I41"/>
    </row>
    <row r="42" spans="1:9" x14ac:dyDescent="0.2">
      <c r="A42"/>
      <c r="B42"/>
      <c r="C42"/>
      <c r="D42"/>
      <c r="E42"/>
      <c r="F42"/>
      <c r="G42"/>
      <c r="H42"/>
      <c r="I42"/>
    </row>
    <row r="43" spans="1:9" x14ac:dyDescent="0.2">
      <c r="A43"/>
      <c r="B43"/>
      <c r="C43"/>
      <c r="D43"/>
      <c r="E43"/>
      <c r="F43"/>
      <c r="G43"/>
      <c r="H43"/>
      <c r="I43"/>
    </row>
    <row r="44" spans="1:9" x14ac:dyDescent="0.2">
      <c r="A44"/>
      <c r="B44"/>
      <c r="C44"/>
      <c r="D44"/>
      <c r="E44"/>
      <c r="F44"/>
      <c r="G44"/>
      <c r="H44"/>
      <c r="I44"/>
    </row>
    <row r="45" spans="1:9" x14ac:dyDescent="0.2">
      <c r="A45"/>
      <c r="B45"/>
      <c r="C45"/>
      <c r="D45"/>
      <c r="E45"/>
      <c r="F45"/>
      <c r="G45"/>
      <c r="H45"/>
      <c r="I45"/>
    </row>
    <row r="46" spans="1:9" x14ac:dyDescent="0.2">
      <c r="A46"/>
      <c r="B46"/>
      <c r="C46"/>
      <c r="D46"/>
      <c r="E46"/>
      <c r="F46"/>
      <c r="G46"/>
      <c r="H46"/>
      <c r="I46"/>
    </row>
    <row r="47" spans="1:9" x14ac:dyDescent="0.2">
      <c r="A47" s="52"/>
      <c r="B47"/>
      <c r="C47"/>
      <c r="D47"/>
      <c r="E47"/>
      <c r="F47"/>
      <c r="G47"/>
      <c r="H47"/>
      <c r="I47"/>
    </row>
    <row r="48" spans="1:9" x14ac:dyDescent="0.2">
      <c r="A48"/>
      <c r="B48"/>
      <c r="C48"/>
      <c r="D48"/>
      <c r="E48"/>
      <c r="F48"/>
      <c r="G48"/>
      <c r="H48"/>
      <c r="I48"/>
    </row>
    <row r="49" spans="1:9" x14ac:dyDescent="0.2">
      <c r="A49" s="53"/>
      <c r="B49"/>
      <c r="C49"/>
      <c r="D49"/>
      <c r="E49"/>
      <c r="F49"/>
      <c r="G49"/>
      <c r="H49"/>
      <c r="I49"/>
    </row>
    <row r="50" spans="1:9" x14ac:dyDescent="0.2">
      <c r="A50"/>
      <c r="B50"/>
      <c r="C50"/>
      <c r="D50"/>
      <c r="E50"/>
      <c r="F50"/>
      <c r="G50"/>
      <c r="H50"/>
      <c r="I50"/>
    </row>
    <row r="51" spans="1:9" x14ac:dyDescent="0.2">
      <c r="A51"/>
      <c r="B51"/>
      <c r="C51"/>
      <c r="D51"/>
      <c r="E51"/>
      <c r="F51"/>
      <c r="G51"/>
      <c r="H51"/>
      <c r="I51"/>
    </row>
    <row r="52" spans="1:9" x14ac:dyDescent="0.2">
      <c r="A52"/>
      <c r="B52"/>
      <c r="C52"/>
      <c r="D52"/>
      <c r="E52"/>
      <c r="F52"/>
      <c r="G52"/>
      <c r="H52"/>
      <c r="I52"/>
    </row>
    <row r="53" spans="1:9" x14ac:dyDescent="0.2">
      <c r="A53"/>
      <c r="B53"/>
      <c r="C53"/>
      <c r="D53"/>
      <c r="E53"/>
      <c r="F53"/>
      <c r="G53"/>
      <c r="H53"/>
      <c r="I53"/>
    </row>
    <row r="54" spans="1:9" x14ac:dyDescent="0.2">
      <c r="A54"/>
      <c r="B54"/>
      <c r="C54"/>
      <c r="D54"/>
      <c r="E54"/>
      <c r="F54"/>
      <c r="G54"/>
      <c r="H54"/>
      <c r="I54"/>
    </row>
    <row r="55" spans="1:9" x14ac:dyDescent="0.2">
      <c r="A55"/>
      <c r="B55"/>
      <c r="C55"/>
      <c r="D55"/>
      <c r="E55"/>
      <c r="F55"/>
      <c r="G55"/>
      <c r="H55"/>
      <c r="I55"/>
    </row>
    <row r="56" spans="1:9" x14ac:dyDescent="0.2">
      <c r="A56"/>
      <c r="B56"/>
      <c r="C56"/>
      <c r="D56"/>
      <c r="E56"/>
      <c r="F56"/>
      <c r="G56"/>
      <c r="H56"/>
      <c r="I56"/>
    </row>
    <row r="57" spans="1:9" x14ac:dyDescent="0.2">
      <c r="A57"/>
      <c r="B57"/>
      <c r="C57"/>
      <c r="D57"/>
      <c r="E57"/>
      <c r="F57"/>
      <c r="G57"/>
      <c r="H57"/>
      <c r="I57"/>
    </row>
  </sheetData>
  <mergeCells count="1">
    <mergeCell ref="A1:N1"/>
  </mergeCells>
  <phoneticPr fontId="0" type="noConversion"/>
  <pageMargins left="0.78740157480314965" right="0.78740157480314965" top="0.98425196850393704" bottom="0.98425196850393704" header="0" footer="0"/>
  <pageSetup paperSize="9" orientation="portrait" verticalDpi="18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workbookViewId="0">
      <selection activeCell="I24" sqref="I24"/>
    </sheetView>
  </sheetViews>
  <sheetFormatPr baseColWidth="10" defaultRowHeight="12.75" x14ac:dyDescent="0.2"/>
  <sheetData>
    <row r="1" spans="1:10" ht="13.5" x14ac:dyDescent="0.2">
      <c r="A1" s="33" t="s">
        <v>58</v>
      </c>
      <c r="B1" s="33"/>
      <c r="C1" s="33"/>
      <c r="D1" s="33"/>
      <c r="E1" s="33"/>
      <c r="F1" s="33"/>
      <c r="G1" s="33"/>
      <c r="H1" s="33"/>
      <c r="I1" s="3"/>
      <c r="J1" s="3"/>
    </row>
    <row r="2" spans="1:10" ht="13.5" x14ac:dyDescent="0.2">
      <c r="A2" s="275" t="s">
        <v>55</v>
      </c>
      <c r="B2" s="278"/>
      <c r="C2" s="278"/>
      <c r="D2" s="278"/>
      <c r="E2" s="278"/>
      <c r="F2" s="278"/>
      <c r="G2" s="278"/>
      <c r="H2" s="278"/>
      <c r="I2" s="3"/>
      <c r="J2" s="3"/>
    </row>
    <row r="3" spans="1:10" x14ac:dyDescent="0.2">
      <c r="A3" s="27"/>
      <c r="B3" s="27"/>
      <c r="C3" s="27"/>
      <c r="D3" s="27"/>
      <c r="E3" s="27"/>
      <c r="F3" s="27"/>
      <c r="G3" s="27"/>
      <c r="H3" s="27"/>
      <c r="I3" s="1"/>
      <c r="J3" s="1"/>
    </row>
    <row r="4" spans="1:10" x14ac:dyDescent="0.2">
      <c r="A4" s="279" t="s">
        <v>21</v>
      </c>
      <c r="B4" s="281" t="s">
        <v>20</v>
      </c>
      <c r="C4" s="282"/>
      <c r="D4" s="282"/>
      <c r="E4" s="282"/>
      <c r="F4" s="282"/>
      <c r="G4" s="282"/>
      <c r="H4" s="282"/>
      <c r="I4" s="283"/>
      <c r="J4" s="3"/>
    </row>
    <row r="5" spans="1:10" x14ac:dyDescent="0.2">
      <c r="A5" s="280"/>
      <c r="B5" s="26">
        <v>1999</v>
      </c>
      <c r="C5" s="26">
        <v>2000</v>
      </c>
      <c r="D5" s="26">
        <v>2001</v>
      </c>
      <c r="E5" s="26">
        <v>2002</v>
      </c>
      <c r="F5" s="26">
        <v>2003</v>
      </c>
      <c r="G5" s="26">
        <v>2004</v>
      </c>
      <c r="H5" s="26">
        <v>2005</v>
      </c>
      <c r="J5" s="3"/>
    </row>
    <row r="6" spans="1:10" x14ac:dyDescent="0.2">
      <c r="A6" s="7"/>
      <c r="B6" s="3"/>
      <c r="C6" s="3"/>
      <c r="D6" s="3"/>
      <c r="E6" s="3"/>
      <c r="F6" s="3"/>
      <c r="G6" s="3"/>
      <c r="H6" s="1"/>
      <c r="J6" s="1"/>
    </row>
    <row r="7" spans="1:10" ht="13.5" x14ac:dyDescent="0.25">
      <c r="A7" s="6" t="s">
        <v>6</v>
      </c>
      <c r="B7" s="20">
        <f t="shared" ref="B7:H7" si="0">SUM(B8:B19)</f>
        <v>271782</v>
      </c>
      <c r="C7" s="20">
        <f t="shared" si="0"/>
        <v>270576.5</v>
      </c>
      <c r="D7" s="20">
        <f t="shared" si="0"/>
        <v>289546.71999999997</v>
      </c>
      <c r="E7" s="20">
        <f t="shared" si="0"/>
        <v>305650.79000000004</v>
      </c>
      <c r="F7" s="20">
        <f t="shared" si="0"/>
        <v>309164</v>
      </c>
      <c r="G7" s="20">
        <f t="shared" si="0"/>
        <v>306210.77793799993</v>
      </c>
      <c r="H7" s="20">
        <f t="shared" si="0"/>
        <v>319367.50521100004</v>
      </c>
      <c r="J7" s="2"/>
    </row>
    <row r="8" spans="1:10" ht="13.5" x14ac:dyDescent="0.25">
      <c r="A8" s="35" t="s">
        <v>7</v>
      </c>
      <c r="B8" s="10">
        <v>25677</v>
      </c>
      <c r="C8" s="10">
        <v>27276</v>
      </c>
      <c r="D8" s="10">
        <v>25172</v>
      </c>
      <c r="E8" s="10">
        <v>26241</v>
      </c>
      <c r="F8" s="10">
        <v>29879</v>
      </c>
      <c r="G8" s="10">
        <v>20373.327448</v>
      </c>
      <c r="H8" s="10">
        <v>20674.157353999999</v>
      </c>
      <c r="J8" s="2"/>
    </row>
    <row r="9" spans="1:10" ht="13.5" x14ac:dyDescent="0.25">
      <c r="A9" s="35" t="s">
        <v>8</v>
      </c>
      <c r="B9" s="10">
        <v>620</v>
      </c>
      <c r="C9" s="10">
        <v>422</v>
      </c>
      <c r="D9" s="10">
        <v>552.27</v>
      </c>
      <c r="E9" s="10">
        <v>378.61</v>
      </c>
      <c r="F9" s="10">
        <v>397</v>
      </c>
      <c r="G9" s="10">
        <v>832.270216</v>
      </c>
      <c r="H9" s="10">
        <v>805.60175000000004</v>
      </c>
      <c r="J9" s="2"/>
    </row>
    <row r="10" spans="1:10" ht="13.5" x14ac:dyDescent="0.25">
      <c r="A10" s="35" t="s">
        <v>9</v>
      </c>
      <c r="B10" s="10">
        <v>3061</v>
      </c>
      <c r="C10" s="10">
        <v>2993</v>
      </c>
      <c r="D10" s="10">
        <v>4558.6899999999996</v>
      </c>
      <c r="E10" s="10">
        <v>4650.34</v>
      </c>
      <c r="F10" s="10">
        <v>2406</v>
      </c>
      <c r="G10" s="10">
        <v>2848.5987999999998</v>
      </c>
      <c r="H10" s="10">
        <v>5242.3291179999997</v>
      </c>
      <c r="J10" s="2"/>
    </row>
    <row r="11" spans="1:10" ht="13.5" x14ac:dyDescent="0.25">
      <c r="A11" s="35" t="s">
        <v>10</v>
      </c>
      <c r="B11" s="10">
        <v>8791</v>
      </c>
      <c r="C11" s="10">
        <v>7587</v>
      </c>
      <c r="D11" s="10">
        <v>6757.72</v>
      </c>
      <c r="E11" s="10">
        <v>6068</v>
      </c>
      <c r="F11" s="10">
        <v>1892</v>
      </c>
      <c r="G11" s="10" t="s">
        <v>1</v>
      </c>
      <c r="H11" s="10" t="s">
        <v>1</v>
      </c>
      <c r="J11" s="2"/>
    </row>
    <row r="12" spans="1:10" ht="13.5" x14ac:dyDescent="0.25">
      <c r="A12" s="35" t="s">
        <v>11</v>
      </c>
      <c r="B12" s="10" t="s">
        <v>1</v>
      </c>
      <c r="C12" s="10" t="s">
        <v>1</v>
      </c>
      <c r="D12" s="10" t="s">
        <v>1</v>
      </c>
      <c r="E12" s="10" t="s">
        <v>1</v>
      </c>
      <c r="F12" s="10" t="s">
        <v>1</v>
      </c>
      <c r="G12" s="10" t="s">
        <v>1</v>
      </c>
      <c r="H12" s="10" t="s">
        <v>1</v>
      </c>
      <c r="J12" s="2"/>
    </row>
    <row r="13" spans="1:10" ht="13.5" x14ac:dyDescent="0.25">
      <c r="A13" s="35" t="s">
        <v>12</v>
      </c>
      <c r="B13" s="10">
        <v>10714</v>
      </c>
      <c r="C13" s="10">
        <v>9065.5</v>
      </c>
      <c r="D13" s="10">
        <v>6187.74</v>
      </c>
      <c r="E13" s="10">
        <v>5977.02</v>
      </c>
      <c r="F13" s="10">
        <v>5609</v>
      </c>
      <c r="G13" s="10">
        <v>8940.1810399999995</v>
      </c>
      <c r="H13" s="36">
        <v>9241.3720040000007</v>
      </c>
      <c r="J13" s="2"/>
    </row>
    <row r="14" spans="1:10" ht="13.5" x14ac:dyDescent="0.25">
      <c r="A14" s="35" t="s">
        <v>13</v>
      </c>
      <c r="B14" s="10">
        <v>10093</v>
      </c>
      <c r="C14" s="10">
        <v>10397</v>
      </c>
      <c r="D14" s="10">
        <v>9947</v>
      </c>
      <c r="E14" s="10">
        <v>5575</v>
      </c>
      <c r="F14" s="10">
        <v>12203</v>
      </c>
      <c r="G14" s="10">
        <v>10968.328730000001</v>
      </c>
      <c r="H14" s="36">
        <v>16016.553164000001</v>
      </c>
      <c r="J14" s="22"/>
    </row>
    <row r="15" spans="1:10" ht="13.5" x14ac:dyDescent="0.25">
      <c r="A15" s="35" t="s">
        <v>15</v>
      </c>
      <c r="B15" s="10">
        <v>32628</v>
      </c>
      <c r="C15" s="10">
        <v>31573</v>
      </c>
      <c r="D15" s="10">
        <v>30057.57</v>
      </c>
      <c r="E15" s="10">
        <v>27032</v>
      </c>
      <c r="F15" s="10">
        <v>26821</v>
      </c>
      <c r="G15" s="10">
        <v>25728.820899999999</v>
      </c>
      <c r="H15" s="36">
        <v>26493.893101000001</v>
      </c>
      <c r="J15" s="2"/>
    </row>
    <row r="16" spans="1:10" ht="13.5" x14ac:dyDescent="0.25">
      <c r="A16" s="35" t="s">
        <v>16</v>
      </c>
      <c r="B16" s="10">
        <v>7686</v>
      </c>
      <c r="C16" s="10">
        <v>9204</v>
      </c>
      <c r="D16" s="10">
        <v>8777.9</v>
      </c>
      <c r="E16" s="10">
        <v>6878.82</v>
      </c>
      <c r="F16" s="10">
        <v>4845</v>
      </c>
      <c r="G16" s="10">
        <v>4218.1989700000004</v>
      </c>
      <c r="H16" s="36">
        <v>3165.8958619999999</v>
      </c>
      <c r="J16" s="2"/>
    </row>
    <row r="17" spans="1:10" ht="13.5" x14ac:dyDescent="0.25">
      <c r="A17" s="35" t="s">
        <v>17</v>
      </c>
      <c r="B17" s="10">
        <v>43974</v>
      </c>
      <c r="C17" s="10">
        <v>50819</v>
      </c>
      <c r="D17" s="10">
        <v>54505.99</v>
      </c>
      <c r="E17" s="10">
        <v>53006</v>
      </c>
      <c r="F17" s="10">
        <v>56634</v>
      </c>
      <c r="G17" s="10">
        <v>68690.420383999997</v>
      </c>
      <c r="H17" s="36">
        <v>68608.386034999989</v>
      </c>
      <c r="J17" s="2"/>
    </row>
    <row r="18" spans="1:10" ht="13.5" x14ac:dyDescent="0.25">
      <c r="A18" s="35" t="s">
        <v>18</v>
      </c>
      <c r="B18" s="10">
        <v>128538</v>
      </c>
      <c r="C18" s="10">
        <v>121240</v>
      </c>
      <c r="D18" s="10">
        <v>143029.84</v>
      </c>
      <c r="E18" s="10">
        <v>169844</v>
      </c>
      <c r="F18" s="10">
        <v>168478</v>
      </c>
      <c r="G18" s="10">
        <v>162149.80023999998</v>
      </c>
      <c r="H18" s="36">
        <v>167473.11336600001</v>
      </c>
      <c r="J18" s="2"/>
    </row>
    <row r="19" spans="1:10" x14ac:dyDescent="0.2">
      <c r="A19" s="28" t="s">
        <v>5</v>
      </c>
      <c r="B19" s="29" t="s">
        <v>0</v>
      </c>
      <c r="C19" s="29" t="s">
        <v>0</v>
      </c>
      <c r="D19" s="21" t="s">
        <v>0</v>
      </c>
      <c r="E19" s="21" t="s">
        <v>0</v>
      </c>
      <c r="F19" s="21" t="s">
        <v>0</v>
      </c>
      <c r="G19" s="29">
        <v>1460.8312099999998</v>
      </c>
      <c r="H19" s="37">
        <v>1646.2034570000001</v>
      </c>
      <c r="J19" s="2"/>
    </row>
    <row r="20" spans="1:10" x14ac:dyDescent="0.2">
      <c r="A20" s="39"/>
      <c r="B20" s="31"/>
      <c r="C20" s="31"/>
      <c r="D20" s="31"/>
      <c r="E20" s="10"/>
      <c r="F20" s="10"/>
      <c r="G20" s="10"/>
      <c r="H20" s="31"/>
      <c r="I20" s="40" t="s">
        <v>53</v>
      </c>
      <c r="J20" s="2"/>
    </row>
    <row r="21" spans="1:10" ht="13.5" x14ac:dyDescent="0.2">
      <c r="A21" s="33" t="s">
        <v>58</v>
      </c>
      <c r="B21" s="33"/>
      <c r="C21" s="33"/>
      <c r="D21" s="33"/>
      <c r="E21" s="33"/>
      <c r="F21" s="33"/>
      <c r="G21" s="33"/>
      <c r="H21" s="33"/>
      <c r="I21" s="40"/>
      <c r="J21" s="2" t="s">
        <v>59</v>
      </c>
    </row>
    <row r="22" spans="1:10" ht="13.5" x14ac:dyDescent="0.2">
      <c r="A22" s="275" t="s">
        <v>55</v>
      </c>
      <c r="B22" s="278"/>
      <c r="C22" s="278"/>
      <c r="D22" s="278"/>
      <c r="E22" s="278"/>
      <c r="F22" s="278"/>
      <c r="G22" s="278"/>
      <c r="H22" s="278"/>
      <c r="I22" s="1"/>
      <c r="J22" s="24" t="s">
        <v>54</v>
      </c>
    </row>
    <row r="23" spans="1:10" x14ac:dyDescent="0.2">
      <c r="A23" s="284" t="s">
        <v>21</v>
      </c>
      <c r="B23" s="286" t="s">
        <v>20</v>
      </c>
      <c r="C23" s="287"/>
      <c r="D23" s="287"/>
      <c r="E23" s="287"/>
      <c r="F23" s="287"/>
      <c r="G23" s="287"/>
      <c r="H23" s="287"/>
      <c r="I23" s="287"/>
      <c r="J23" s="287"/>
    </row>
    <row r="24" spans="1:10" x14ac:dyDescent="0.2">
      <c r="A24" s="285"/>
      <c r="B24" s="26">
        <v>2006</v>
      </c>
      <c r="C24" s="26">
        <v>2007</v>
      </c>
      <c r="D24" s="26">
        <v>2008</v>
      </c>
      <c r="E24" s="26">
        <v>2009</v>
      </c>
      <c r="F24" s="26">
        <v>2010</v>
      </c>
      <c r="G24" s="26">
        <v>2011</v>
      </c>
      <c r="H24" s="26">
        <v>2012</v>
      </c>
      <c r="I24" s="26">
        <v>2013</v>
      </c>
      <c r="J24" s="46" t="s">
        <v>57</v>
      </c>
    </row>
    <row r="25" spans="1:10" x14ac:dyDescent="0.2">
      <c r="A25" s="8"/>
      <c r="B25" s="3"/>
      <c r="C25" s="1"/>
      <c r="D25" s="1"/>
      <c r="E25" s="1"/>
      <c r="F25" s="1"/>
      <c r="G25" s="1"/>
      <c r="H25" s="1"/>
      <c r="I25" s="1"/>
      <c r="J25" s="1"/>
    </row>
    <row r="26" spans="1:10" ht="13.5" x14ac:dyDescent="0.25">
      <c r="A26" s="6" t="s">
        <v>6</v>
      </c>
      <c r="B26" s="20">
        <f>SUM(B27:B39)</f>
        <v>313332.28608799999</v>
      </c>
      <c r="C26" s="20">
        <f t="shared" ref="C26:D26" si="1">SUM(C27:C39)</f>
        <v>329164.77903500001</v>
      </c>
      <c r="D26" s="20">
        <f t="shared" si="1"/>
        <v>345109.27027199999</v>
      </c>
      <c r="E26" s="48">
        <v>302459.11291000003</v>
      </c>
      <c r="F26" s="20">
        <f t="shared" ref="F26" si="2">SUM(F27:F39)</f>
        <v>261989.60578900002</v>
      </c>
      <c r="G26" s="20">
        <v>230199.08238500002</v>
      </c>
      <c r="H26" s="20">
        <f t="shared" ref="H26" si="3">SUM(H27:H39)</f>
        <v>249236.15747600005</v>
      </c>
      <c r="I26" s="20">
        <v>266459.21547699999</v>
      </c>
      <c r="J26" s="47">
        <v>278486.54404399998</v>
      </c>
    </row>
    <row r="27" spans="1:10" ht="13.5" x14ac:dyDescent="0.25">
      <c r="A27" s="35" t="s">
        <v>7</v>
      </c>
      <c r="B27" s="34">
        <v>23430.205887</v>
      </c>
      <c r="C27" s="34">
        <v>20716.990461000001</v>
      </c>
      <c r="D27" s="34">
        <v>27568.779437999998</v>
      </c>
      <c r="E27" s="49">
        <v>36086.15017500001</v>
      </c>
      <c r="F27" s="34">
        <v>27095.617654000001</v>
      </c>
      <c r="G27" s="34">
        <v>21230.872543999994</v>
      </c>
      <c r="H27" s="34">
        <v>20424.067672999998</v>
      </c>
      <c r="I27" s="34">
        <v>21570.018382999995</v>
      </c>
      <c r="J27" s="45">
        <v>21318.264876000001</v>
      </c>
    </row>
    <row r="28" spans="1:10" ht="13.5" x14ac:dyDescent="0.25">
      <c r="A28" s="35" t="s">
        <v>8</v>
      </c>
      <c r="B28" s="10">
        <v>1040.445395</v>
      </c>
      <c r="C28" s="10">
        <v>4754.3679859999993</v>
      </c>
      <c r="D28" s="10">
        <v>8771.0930779999999</v>
      </c>
      <c r="E28" s="49">
        <v>13808.180751</v>
      </c>
      <c r="F28" s="10">
        <v>12528.109796999999</v>
      </c>
      <c r="G28" s="10">
        <v>10071.323707000001</v>
      </c>
      <c r="H28" s="10">
        <v>9638.3620279999996</v>
      </c>
      <c r="I28" s="34">
        <v>10782.912867999999</v>
      </c>
      <c r="J28" s="45">
        <v>8982.5428569999985</v>
      </c>
    </row>
    <row r="29" spans="1:10" ht="13.5" x14ac:dyDescent="0.25">
      <c r="A29" s="35" t="s">
        <v>9</v>
      </c>
      <c r="B29" s="34">
        <v>6164.3791679999995</v>
      </c>
      <c r="C29" s="34">
        <v>5979.8113180000009</v>
      </c>
      <c r="D29" s="34">
        <v>6971.6206949999996</v>
      </c>
      <c r="E29" s="49">
        <v>5411.0526479999999</v>
      </c>
      <c r="F29" s="34">
        <v>5583.0337890000001</v>
      </c>
      <c r="G29" s="34">
        <v>4147.3602330000003</v>
      </c>
      <c r="H29" s="34">
        <v>7669.0031949999993</v>
      </c>
      <c r="I29" s="34">
        <v>8868.2304060000006</v>
      </c>
      <c r="J29" s="45">
        <v>11346.466191000001</v>
      </c>
    </row>
    <row r="30" spans="1:10" ht="13.5" x14ac:dyDescent="0.25">
      <c r="A30" s="35" t="s">
        <v>10</v>
      </c>
      <c r="B30" s="34" t="s">
        <v>1</v>
      </c>
      <c r="C30" s="34" t="s">
        <v>1</v>
      </c>
      <c r="D30" s="34" t="s">
        <v>1</v>
      </c>
      <c r="E30" s="49" t="s">
        <v>1</v>
      </c>
      <c r="F30" s="34" t="s">
        <v>1</v>
      </c>
      <c r="G30" s="34" t="s">
        <v>1</v>
      </c>
      <c r="H30" s="34" t="s">
        <v>1</v>
      </c>
      <c r="I30" s="34" t="s">
        <v>1</v>
      </c>
      <c r="J30" s="45" t="s">
        <v>1</v>
      </c>
    </row>
    <row r="31" spans="1:10" ht="13.5" x14ac:dyDescent="0.25">
      <c r="A31" s="35" t="s">
        <v>11</v>
      </c>
      <c r="B31" s="10" t="s">
        <v>1</v>
      </c>
      <c r="C31" s="10" t="s">
        <v>1</v>
      </c>
      <c r="D31" s="10" t="s">
        <v>1</v>
      </c>
      <c r="E31" s="49">
        <v>0</v>
      </c>
      <c r="F31" s="10" t="s">
        <v>1</v>
      </c>
      <c r="G31" s="34">
        <v>4.7672559999999997</v>
      </c>
      <c r="H31" s="34">
        <v>21.873735</v>
      </c>
      <c r="I31" s="34">
        <v>40.484414000000001</v>
      </c>
      <c r="J31" s="45">
        <v>144.052165</v>
      </c>
    </row>
    <row r="32" spans="1:10" ht="13.5" x14ac:dyDescent="0.25">
      <c r="A32" s="35" t="s">
        <v>12</v>
      </c>
      <c r="B32" s="34">
        <v>12314.683567</v>
      </c>
      <c r="C32" s="34">
        <v>10929.892656999999</v>
      </c>
      <c r="D32" s="34">
        <v>13228.387801999997</v>
      </c>
      <c r="E32" s="49">
        <v>14872.220706000002</v>
      </c>
      <c r="F32" s="34">
        <v>10918.627965</v>
      </c>
      <c r="G32" s="34">
        <v>6380.6397260000003</v>
      </c>
      <c r="H32" s="34">
        <v>7197.7732150000002</v>
      </c>
      <c r="I32" s="34">
        <v>11765.565649</v>
      </c>
      <c r="J32" s="45">
        <v>17090.096868000001</v>
      </c>
    </row>
    <row r="33" spans="1:10" ht="13.5" x14ac:dyDescent="0.25">
      <c r="A33" s="35" t="s">
        <v>13</v>
      </c>
      <c r="B33" s="34">
        <v>11955.755657000002</v>
      </c>
      <c r="C33" s="34">
        <v>12920.051925</v>
      </c>
      <c r="D33" s="34">
        <v>13864.057350000001</v>
      </c>
      <c r="E33" s="49">
        <v>12750.419327999998</v>
      </c>
      <c r="F33" s="34">
        <v>14259.328469</v>
      </c>
      <c r="G33" s="34">
        <v>11835.236161000001</v>
      </c>
      <c r="H33" s="34">
        <v>12176.22752</v>
      </c>
      <c r="I33" s="34">
        <v>11033.694610000002</v>
      </c>
      <c r="J33" s="45">
        <v>12188.170301</v>
      </c>
    </row>
    <row r="34" spans="1:10" ht="13.5" x14ac:dyDescent="0.25">
      <c r="A34" s="35" t="s">
        <v>14</v>
      </c>
      <c r="B34" s="10" t="s">
        <v>1</v>
      </c>
      <c r="C34" s="10">
        <v>3246.2589459999999</v>
      </c>
      <c r="D34" s="34">
        <v>9497.0974569999998</v>
      </c>
      <c r="E34" s="49">
        <v>8424.6351529999993</v>
      </c>
      <c r="F34" s="34">
        <v>7951.9535880000003</v>
      </c>
      <c r="G34" s="34">
        <v>9240.0729980000015</v>
      </c>
      <c r="H34" s="34">
        <v>9759.4905799999997</v>
      </c>
      <c r="I34" s="34">
        <v>15258.743</v>
      </c>
      <c r="J34" s="45">
        <v>16684.838929999998</v>
      </c>
    </row>
    <row r="35" spans="1:10" ht="13.5" x14ac:dyDescent="0.25">
      <c r="A35" s="35" t="s">
        <v>15</v>
      </c>
      <c r="B35" s="34">
        <v>34146.913596999999</v>
      </c>
      <c r="C35" s="34">
        <v>36567.237538000001</v>
      </c>
      <c r="D35" s="34">
        <v>44765.475886</v>
      </c>
      <c r="E35" s="49">
        <v>36210.032818000007</v>
      </c>
      <c r="F35" s="34">
        <v>35185.991178000004</v>
      </c>
      <c r="G35" s="34">
        <v>35079.351654000006</v>
      </c>
      <c r="H35" s="34">
        <v>46127.164706000003</v>
      </c>
      <c r="I35" s="34">
        <v>46705.892148000006</v>
      </c>
      <c r="J35" s="45">
        <v>43237.558247999994</v>
      </c>
    </row>
    <row r="36" spans="1:10" ht="13.5" x14ac:dyDescent="0.25">
      <c r="A36" s="35" t="s">
        <v>16</v>
      </c>
      <c r="B36" s="34">
        <v>2914.7680530000002</v>
      </c>
      <c r="C36" s="34">
        <v>2760.4993249999998</v>
      </c>
      <c r="D36" s="34">
        <v>3193.4535519999999</v>
      </c>
      <c r="E36" s="49">
        <v>3675.5636380000005</v>
      </c>
      <c r="F36" s="34">
        <v>3335.7242860000001</v>
      </c>
      <c r="G36" s="34">
        <v>2686.2832439999997</v>
      </c>
      <c r="H36" s="34">
        <v>2121.069156</v>
      </c>
      <c r="I36" s="34">
        <v>2123.3728430000001</v>
      </c>
      <c r="J36" s="45">
        <v>1670.6013879999998</v>
      </c>
    </row>
    <row r="37" spans="1:10" ht="13.5" x14ac:dyDescent="0.25">
      <c r="A37" s="35" t="s">
        <v>17</v>
      </c>
      <c r="B37" s="34">
        <v>51180.524106000004</v>
      </c>
      <c r="C37" s="34">
        <v>47483.654729000002</v>
      </c>
      <c r="D37" s="34">
        <v>50475.509019000005</v>
      </c>
      <c r="E37" s="49">
        <v>41412.901015000003</v>
      </c>
      <c r="F37" s="34">
        <v>48550.962529999997</v>
      </c>
      <c r="G37" s="34">
        <v>44661.013916000004</v>
      </c>
      <c r="H37" s="34">
        <v>40457.323844000006</v>
      </c>
      <c r="I37" s="34">
        <v>46753.329675000001</v>
      </c>
      <c r="J37" s="45">
        <v>62472.309779000017</v>
      </c>
    </row>
    <row r="38" spans="1:10" ht="13.5" x14ac:dyDescent="0.25">
      <c r="A38" s="35" t="s">
        <v>18</v>
      </c>
      <c r="B38" s="34">
        <v>167780.865131</v>
      </c>
      <c r="C38" s="34">
        <v>180716.58996100002</v>
      </c>
      <c r="D38" s="34">
        <v>164842.57566899998</v>
      </c>
      <c r="E38" s="49">
        <v>127720.409894</v>
      </c>
      <c r="F38" s="34">
        <v>94396.498166000005</v>
      </c>
      <c r="G38" s="34">
        <v>83083.059157999989</v>
      </c>
      <c r="H38" s="34">
        <v>91961.573697</v>
      </c>
      <c r="I38" s="34">
        <v>89988.658188999994</v>
      </c>
      <c r="J38" s="45">
        <v>81824.244210999997</v>
      </c>
    </row>
    <row r="39" spans="1:10" ht="13.5" x14ac:dyDescent="0.25">
      <c r="A39" s="28" t="s">
        <v>5</v>
      </c>
      <c r="B39" s="30">
        <v>2403.7455270000005</v>
      </c>
      <c r="C39" s="30">
        <v>3089.4241890000003</v>
      </c>
      <c r="D39" s="30">
        <v>1931.2203260000001</v>
      </c>
      <c r="E39" s="30">
        <v>2087.5467840000001</v>
      </c>
      <c r="F39" s="30">
        <v>2183.7583669999999</v>
      </c>
      <c r="G39" s="30">
        <v>1779.1017879999999</v>
      </c>
      <c r="H39" s="30">
        <v>1682.2281270000001</v>
      </c>
      <c r="I39" s="30">
        <v>1568.3132920000003</v>
      </c>
      <c r="J39" s="50">
        <v>1527.3982300000002</v>
      </c>
    </row>
    <row r="40" spans="1:10" x14ac:dyDescent="0.2">
      <c r="A40" s="25" t="s">
        <v>24</v>
      </c>
      <c r="B40" s="5"/>
      <c r="C40" s="5"/>
      <c r="D40" s="5"/>
      <c r="E40" s="5"/>
      <c r="F40" s="5"/>
      <c r="G40" s="5"/>
      <c r="H40" s="1"/>
      <c r="I40" s="3"/>
      <c r="J40" s="3"/>
    </row>
  </sheetData>
  <mergeCells count="6">
    <mergeCell ref="A2:H2"/>
    <mergeCell ref="A4:A5"/>
    <mergeCell ref="B4:I4"/>
    <mergeCell ref="A22:H22"/>
    <mergeCell ref="A23:A24"/>
    <mergeCell ref="B23:J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defaultGridColor="0" colorId="49" zoomScaleNormal="100" zoomScaleSheetLayoutView="115" workbookViewId="0">
      <pane xSplit="5" ySplit="5" topLeftCell="F6" activePane="bottomRight" state="frozen"/>
      <selection pane="topRight" activeCell="F1" sqref="F1"/>
      <selection pane="bottomLeft" activeCell="A6" sqref="A6"/>
      <selection pane="bottomRight" sqref="A1:M1"/>
    </sheetView>
  </sheetViews>
  <sheetFormatPr baseColWidth="10" defaultColWidth="9.85546875" defaultRowHeight="9.9499999999999993" customHeight="1" x14ac:dyDescent="0.2"/>
  <cols>
    <col min="1" max="1" width="23.28515625" style="3" customWidth="1"/>
    <col min="2" max="4" width="6.85546875" style="3" hidden="1" customWidth="1"/>
    <col min="5" max="13" width="6.7109375" style="3" customWidth="1"/>
    <col min="14" max="16384" width="9.85546875" style="3"/>
  </cols>
  <sheetData>
    <row r="1" spans="1:14" ht="15.75" customHeight="1" x14ac:dyDescent="0.2">
      <c r="A1" s="288" t="s">
        <v>187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4" ht="12.75" x14ac:dyDescent="0.2">
      <c r="A2" s="266" t="s">
        <v>130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4" ht="5.0999999999999996" customHeight="1" x14ac:dyDescent="0.2">
      <c r="A3" s="154"/>
    </row>
    <row r="4" spans="1:14" ht="17.25" customHeight="1" x14ac:dyDescent="0.2">
      <c r="A4" s="155" t="s">
        <v>22</v>
      </c>
      <c r="B4" s="26">
        <v>2012</v>
      </c>
      <c r="C4" s="26">
        <v>2013</v>
      </c>
      <c r="D4" s="156">
        <v>2014</v>
      </c>
      <c r="E4" s="156">
        <v>2015</v>
      </c>
      <c r="F4" s="156">
        <v>2016</v>
      </c>
      <c r="G4" s="156">
        <v>2017</v>
      </c>
      <c r="H4" s="156">
        <v>2018</v>
      </c>
      <c r="I4" s="156">
        <v>2019</v>
      </c>
      <c r="J4" s="156">
        <v>2020</v>
      </c>
      <c r="K4" s="156">
        <v>2021</v>
      </c>
      <c r="L4" s="156">
        <v>2022</v>
      </c>
      <c r="M4" s="156" t="s">
        <v>180</v>
      </c>
    </row>
    <row r="5" spans="1:14" ht="5.0999999999999996" customHeight="1" x14ac:dyDescent="0.2">
      <c r="A5" s="157"/>
      <c r="B5" s="148"/>
      <c r="C5" s="148"/>
      <c r="D5" s="148"/>
      <c r="E5" s="57"/>
      <c r="F5" s="57"/>
      <c r="G5" s="57"/>
      <c r="H5" s="43"/>
      <c r="I5" s="43"/>
      <c r="J5" s="43"/>
      <c r="K5" s="43"/>
      <c r="L5" s="43"/>
      <c r="M5" s="43"/>
    </row>
    <row r="6" spans="1:14" ht="15" customHeight="1" x14ac:dyDescent="0.2">
      <c r="A6" s="158" t="s">
        <v>4</v>
      </c>
      <c r="B6" s="43">
        <v>161544.66615318693</v>
      </c>
      <c r="C6" s="43">
        <v>151486.07168989704</v>
      </c>
      <c r="D6" s="43">
        <v>140097.02809351799</v>
      </c>
      <c r="E6" s="43">
        <v>146822.90653714002</v>
      </c>
      <c r="F6" s="43">
        <v>153005.8969761254</v>
      </c>
      <c r="G6" s="43">
        <v>151964.03995641106</v>
      </c>
      <c r="H6" s="43">
        <v>140210.98441501198</v>
      </c>
      <c r="I6" s="43">
        <v>128413.46335877453</v>
      </c>
      <c r="J6" s="43">
        <v>88053.944209976995</v>
      </c>
      <c r="K6" s="43">
        <v>97492.951121062826</v>
      </c>
      <c r="L6" s="43">
        <v>96965.977163894073</v>
      </c>
      <c r="M6" s="43">
        <v>100131.02248902996</v>
      </c>
    </row>
    <row r="7" spans="1:14" ht="14.25" customHeight="1" x14ac:dyDescent="0.25">
      <c r="A7" s="159" t="s">
        <v>101</v>
      </c>
      <c r="B7" s="41">
        <v>41864.948044699995</v>
      </c>
      <c r="C7" s="41">
        <v>4561.0246326009992</v>
      </c>
      <c r="D7" s="41">
        <v>4863.2632739280043</v>
      </c>
      <c r="E7" s="41">
        <v>6125.8527135020004</v>
      </c>
      <c r="F7" s="41">
        <v>20782.824769700001</v>
      </c>
      <c r="G7" s="41">
        <v>16630.742630100001</v>
      </c>
      <c r="H7" s="41">
        <v>16004.804084400001</v>
      </c>
      <c r="I7" s="41">
        <v>16285.717690099997</v>
      </c>
      <c r="J7" s="41">
        <v>10576.8261389</v>
      </c>
      <c r="K7" s="41">
        <v>8213.9538960000009</v>
      </c>
      <c r="L7" s="41">
        <v>7579.1550917999975</v>
      </c>
      <c r="M7" s="41">
        <v>8574.6649195000009</v>
      </c>
    </row>
    <row r="8" spans="1:14" ht="14.25" customHeight="1" x14ac:dyDescent="0.25">
      <c r="A8" s="159" t="s">
        <v>102</v>
      </c>
      <c r="B8" s="41">
        <v>3958.2587011899996</v>
      </c>
      <c r="C8" s="41">
        <v>31640.328855399996</v>
      </c>
      <c r="D8" s="41">
        <v>30168.697816640004</v>
      </c>
      <c r="E8" s="41">
        <v>28565.281958880005</v>
      </c>
      <c r="F8" s="41">
        <v>6874.8891394609991</v>
      </c>
      <c r="G8" s="41">
        <v>7857.0028588709993</v>
      </c>
      <c r="H8" s="41">
        <v>8669.6158787129989</v>
      </c>
      <c r="I8" s="41">
        <v>9345.2255147616033</v>
      </c>
      <c r="J8" s="41">
        <v>8233.4363530650007</v>
      </c>
      <c r="K8" s="41">
        <v>9284.3139954800008</v>
      </c>
      <c r="L8" s="41">
        <v>9428.665909430003</v>
      </c>
      <c r="M8" s="41">
        <v>8382.9638838400006</v>
      </c>
    </row>
    <row r="9" spans="1:14" ht="14.25" customHeight="1" x14ac:dyDescent="0.25">
      <c r="A9" s="159" t="s">
        <v>104</v>
      </c>
      <c r="B9" s="41">
        <v>1387.7158918</v>
      </c>
      <c r="C9" s="41">
        <v>5498.8646310000013</v>
      </c>
      <c r="D9" s="41">
        <v>5630.8774860000003</v>
      </c>
      <c r="E9" s="41">
        <v>5625.8744940000006</v>
      </c>
      <c r="F9" s="41">
        <v>7538.7106666580003</v>
      </c>
      <c r="G9" s="41">
        <v>7933.7113995379996</v>
      </c>
      <c r="H9" s="41">
        <v>5689.6790853720004</v>
      </c>
      <c r="I9" s="41">
        <v>5557.2155447639998</v>
      </c>
      <c r="J9" s="41">
        <v>4297.3114115300004</v>
      </c>
      <c r="K9" s="41">
        <v>5306.69923647</v>
      </c>
      <c r="L9" s="41">
        <v>5834.0729889780005</v>
      </c>
      <c r="M9" s="41">
        <v>6317.3854339199997</v>
      </c>
    </row>
    <row r="10" spans="1:14" ht="14.25" customHeight="1" x14ac:dyDescent="0.25">
      <c r="A10" s="159" t="s">
        <v>108</v>
      </c>
      <c r="B10" s="41">
        <v>26890.295940290001</v>
      </c>
      <c r="C10" s="41">
        <v>1257.8715326999998</v>
      </c>
      <c r="D10" s="41">
        <v>1598.7329621799997</v>
      </c>
      <c r="E10" s="41">
        <v>2888.0567952899996</v>
      </c>
      <c r="F10" s="41">
        <v>6090.844059</v>
      </c>
      <c r="G10" s="41">
        <v>6461.2163160000009</v>
      </c>
      <c r="H10" s="41">
        <v>5174.5662539999994</v>
      </c>
      <c r="I10" s="41">
        <v>4772.5286939999996</v>
      </c>
      <c r="J10" s="41">
        <v>4873.5985229999987</v>
      </c>
      <c r="K10" s="41">
        <v>7297.1385569999993</v>
      </c>
      <c r="L10" s="41">
        <v>6464.578950000001</v>
      </c>
      <c r="M10" s="41">
        <v>6111.9369450000004</v>
      </c>
    </row>
    <row r="11" spans="1:14" ht="14.25" customHeight="1" x14ac:dyDescent="0.25">
      <c r="A11" s="159" t="s">
        <v>141</v>
      </c>
      <c r="B11" s="41">
        <v>5727.3884705050004</v>
      </c>
      <c r="C11" s="41">
        <v>6201.8104093469983</v>
      </c>
      <c r="D11" s="41">
        <v>7681.6983337760003</v>
      </c>
      <c r="E11" s="41">
        <v>7785.5629843229999</v>
      </c>
      <c r="F11" s="41">
        <v>17002.407947079999</v>
      </c>
      <c r="G11" s="41">
        <v>15822.534860599999</v>
      </c>
      <c r="H11" s="41">
        <v>10329.170118409998</v>
      </c>
      <c r="I11" s="41">
        <v>5773.4699521000011</v>
      </c>
      <c r="J11" s="41">
        <v>2627.6689999109999</v>
      </c>
      <c r="K11" s="41">
        <v>2090.3232496580003</v>
      </c>
      <c r="L11" s="41">
        <v>3239.1114545530004</v>
      </c>
      <c r="M11" s="41">
        <v>5463.3002013129999</v>
      </c>
      <c r="N11" s="166"/>
    </row>
    <row r="12" spans="1:14" ht="14.25" customHeight="1" x14ac:dyDescent="0.25">
      <c r="A12" s="159" t="s">
        <v>103</v>
      </c>
      <c r="B12" s="41">
        <v>0</v>
      </c>
      <c r="C12" s="41">
        <v>0</v>
      </c>
      <c r="D12" s="41">
        <v>0</v>
      </c>
      <c r="E12" s="41">
        <v>0</v>
      </c>
      <c r="F12" s="41">
        <v>6184.3349491059998</v>
      </c>
      <c r="G12" s="41">
        <v>6332.2207446300008</v>
      </c>
      <c r="H12" s="41">
        <v>6565.7692700420002</v>
      </c>
      <c r="I12" s="41">
        <v>6718.6922397900007</v>
      </c>
      <c r="J12" s="41">
        <v>4419.1181424599999</v>
      </c>
      <c r="K12" s="41">
        <v>5559.4239715699987</v>
      </c>
      <c r="L12" s="41">
        <v>5157.7646570699999</v>
      </c>
      <c r="M12" s="41">
        <v>4488.955641777</v>
      </c>
    </row>
    <row r="13" spans="1:14" ht="14.25" customHeight="1" x14ac:dyDescent="0.25">
      <c r="A13" s="159" t="s">
        <v>105</v>
      </c>
      <c r="B13" s="41">
        <v>4329.9999977699999</v>
      </c>
      <c r="C13" s="41">
        <v>7743.3097092420003</v>
      </c>
      <c r="D13" s="41">
        <v>7581.8429369210016</v>
      </c>
      <c r="E13" s="41">
        <v>6772.0953162630003</v>
      </c>
      <c r="F13" s="41">
        <v>1485.75930417</v>
      </c>
      <c r="G13" s="41">
        <v>2378.9727531249996</v>
      </c>
      <c r="H13" s="41">
        <v>2794.0291327749997</v>
      </c>
      <c r="I13" s="41">
        <v>5140.7382148000015</v>
      </c>
      <c r="J13" s="41">
        <v>4481.9860340409996</v>
      </c>
      <c r="K13" s="41">
        <v>4246.4786002800001</v>
      </c>
      <c r="L13" s="41">
        <v>4754.7366900930001</v>
      </c>
      <c r="M13" s="41">
        <v>4443.8877685920006</v>
      </c>
    </row>
    <row r="14" spans="1:14" ht="14.25" customHeight="1" x14ac:dyDescent="0.25">
      <c r="A14" s="159" t="s">
        <v>107</v>
      </c>
      <c r="B14" s="41">
        <v>5507.6090109999996</v>
      </c>
      <c r="C14" s="41">
        <v>5167.0586159999993</v>
      </c>
      <c r="D14" s="41">
        <v>4884.0143042</v>
      </c>
      <c r="E14" s="41">
        <v>5148.7492729000005</v>
      </c>
      <c r="F14" s="41">
        <v>4912.0760403000004</v>
      </c>
      <c r="G14" s="41">
        <v>5165.3242303999996</v>
      </c>
      <c r="H14" s="41">
        <v>4908.6830054000002</v>
      </c>
      <c r="I14" s="41">
        <v>4927.1095194999998</v>
      </c>
      <c r="J14" s="41">
        <v>3693.9985407799995</v>
      </c>
      <c r="K14" s="41">
        <v>3670.2262810999996</v>
      </c>
      <c r="L14" s="41">
        <v>4185.5515950999998</v>
      </c>
      <c r="M14" s="41">
        <v>3955.3815134999995</v>
      </c>
    </row>
    <row r="15" spans="1:14" ht="14.25" customHeight="1" x14ac:dyDescent="0.25">
      <c r="A15" s="159" t="s">
        <v>114</v>
      </c>
      <c r="B15" s="41">
        <v>5465.2922369999997</v>
      </c>
      <c r="C15" s="41">
        <v>4438.67432981</v>
      </c>
      <c r="D15" s="41">
        <v>4503.411925039999</v>
      </c>
      <c r="E15" s="41">
        <v>4503.3606690899996</v>
      </c>
      <c r="F15" s="41">
        <v>2231.2719476939997</v>
      </c>
      <c r="G15" s="41">
        <v>2502.000504393</v>
      </c>
      <c r="H15" s="41">
        <v>2540.6374156369993</v>
      </c>
      <c r="I15" s="41">
        <v>2336.0826675499998</v>
      </c>
      <c r="J15" s="41">
        <v>1742.9491502150001</v>
      </c>
      <c r="K15" s="41">
        <v>3295.02525552</v>
      </c>
      <c r="L15" s="41">
        <v>3357.7096060170002</v>
      </c>
      <c r="M15" s="41">
        <v>3951.6789400910002</v>
      </c>
      <c r="N15" s="167"/>
    </row>
    <row r="16" spans="1:14" ht="14.25" customHeight="1" x14ac:dyDescent="0.25">
      <c r="A16" s="159" t="s">
        <v>109</v>
      </c>
      <c r="B16" s="41">
        <v>1921.1888411180003</v>
      </c>
      <c r="C16" s="41">
        <v>6563.9217203890003</v>
      </c>
      <c r="D16" s="41">
        <v>6829.5580776290008</v>
      </c>
      <c r="E16" s="41">
        <v>7132.7842224839987</v>
      </c>
      <c r="F16" s="41">
        <v>5913.1108617439995</v>
      </c>
      <c r="G16" s="41">
        <v>7672.1214044200015</v>
      </c>
      <c r="H16" s="41">
        <v>7371.4533887599982</v>
      </c>
      <c r="I16" s="41">
        <v>4315.6778945990009</v>
      </c>
      <c r="J16" s="41">
        <v>2981.7546996600004</v>
      </c>
      <c r="K16" s="41">
        <v>3746.1268547670006</v>
      </c>
      <c r="L16" s="41">
        <v>4128.4086449049992</v>
      </c>
      <c r="M16" s="41">
        <v>3890.1598781600001</v>
      </c>
    </row>
    <row r="17" spans="1:13" ht="14.25" customHeight="1" x14ac:dyDescent="0.25">
      <c r="A17" s="159" t="s">
        <v>123</v>
      </c>
      <c r="B17" s="41">
        <v>8526.0261311019985</v>
      </c>
      <c r="C17" s="41">
        <v>2391.0641132999999</v>
      </c>
      <c r="D17" s="41">
        <v>2096.3120440809994</v>
      </c>
      <c r="E17" s="41">
        <v>2101.5756946320002</v>
      </c>
      <c r="F17" s="41">
        <v>0</v>
      </c>
      <c r="G17" s="41">
        <v>546.76661917000013</v>
      </c>
      <c r="H17" s="41">
        <v>752.35955364999995</v>
      </c>
      <c r="I17" s="41">
        <v>613.94358390000002</v>
      </c>
      <c r="J17" s="41">
        <v>385.52177790999997</v>
      </c>
      <c r="K17" s="41">
        <v>1564.704133082</v>
      </c>
      <c r="L17" s="41">
        <v>1811.1082644410001</v>
      </c>
      <c r="M17" s="41">
        <v>3552.5764177559995</v>
      </c>
    </row>
    <row r="18" spans="1:13" ht="14.25" customHeight="1" x14ac:dyDescent="0.25">
      <c r="A18" s="159" t="s">
        <v>113</v>
      </c>
      <c r="B18" s="41">
        <v>6213.785021323999</v>
      </c>
      <c r="C18" s="41">
        <v>2448.4147600000001</v>
      </c>
      <c r="D18" s="41">
        <v>2144.8858329999998</v>
      </c>
      <c r="E18" s="41">
        <v>3829.1397470040001</v>
      </c>
      <c r="F18" s="41">
        <v>3563.0147419950003</v>
      </c>
      <c r="G18" s="41">
        <v>4366.2079247300007</v>
      </c>
      <c r="H18" s="41">
        <v>4124.2410069899988</v>
      </c>
      <c r="I18" s="41">
        <v>2549.1299446050002</v>
      </c>
      <c r="J18" s="41">
        <v>2876.4204144090004</v>
      </c>
      <c r="K18" s="41">
        <v>2810.8220838899997</v>
      </c>
      <c r="L18" s="41">
        <v>1906.5742062169998</v>
      </c>
      <c r="M18" s="41">
        <v>3000.7803334</v>
      </c>
    </row>
    <row r="19" spans="1:13" ht="14.25" customHeight="1" x14ac:dyDescent="0.25">
      <c r="A19" s="159" t="s">
        <v>110</v>
      </c>
      <c r="B19" s="41">
        <v>0</v>
      </c>
      <c r="C19" s="41">
        <v>0</v>
      </c>
      <c r="D19" s="41">
        <v>0</v>
      </c>
      <c r="E19" s="41">
        <v>0</v>
      </c>
      <c r="F19" s="41">
        <v>6340.6554870910004</v>
      </c>
      <c r="G19" s="41">
        <v>5870.7080281310009</v>
      </c>
      <c r="H19" s="41">
        <v>4764.4780293169997</v>
      </c>
      <c r="I19" s="41">
        <v>4236.6946337999998</v>
      </c>
      <c r="J19" s="41">
        <v>3235.0559788069995</v>
      </c>
      <c r="K19" s="41">
        <v>3405.5735963420002</v>
      </c>
      <c r="L19" s="41">
        <v>2962.2791785530003</v>
      </c>
      <c r="M19" s="41">
        <v>2980.7491934249997</v>
      </c>
    </row>
    <row r="20" spans="1:13" ht="14.25" customHeight="1" x14ac:dyDescent="0.25">
      <c r="A20" s="159" t="s">
        <v>140</v>
      </c>
      <c r="B20" s="41">
        <v>3304.7114576219997</v>
      </c>
      <c r="C20" s="41">
        <v>2923.3143174880001</v>
      </c>
      <c r="D20" s="41">
        <v>3124.8813610709999</v>
      </c>
      <c r="E20" s="41">
        <v>2796.1592200629998</v>
      </c>
      <c r="F20" s="41">
        <v>0</v>
      </c>
      <c r="G20" s="41">
        <v>0</v>
      </c>
      <c r="H20" s="41">
        <v>0</v>
      </c>
      <c r="I20" s="41">
        <v>318.22874999999999</v>
      </c>
      <c r="J20" s="41">
        <v>2522.3305679360001</v>
      </c>
      <c r="K20" s="41">
        <v>2760.7870700000003</v>
      </c>
      <c r="L20" s="41">
        <v>2556.3067725000005</v>
      </c>
      <c r="M20" s="41">
        <v>2512.3546409779997</v>
      </c>
    </row>
    <row r="21" spans="1:13" ht="14.25" customHeight="1" x14ac:dyDescent="0.25">
      <c r="A21" s="159" t="s">
        <v>112</v>
      </c>
      <c r="B21" s="41">
        <v>595.11478778499998</v>
      </c>
      <c r="C21" s="41">
        <v>581.63279261499997</v>
      </c>
      <c r="D21" s="41">
        <v>3295.3686947400001</v>
      </c>
      <c r="E21" s="41">
        <v>3685.6846029000003</v>
      </c>
      <c r="F21" s="41">
        <v>3188.9920886029995</v>
      </c>
      <c r="G21" s="41">
        <v>2707.8941298889999</v>
      </c>
      <c r="H21" s="41">
        <v>3282.9518428870001</v>
      </c>
      <c r="I21" s="41">
        <v>2915.3541270999999</v>
      </c>
      <c r="J21" s="41">
        <v>2274.5626512630001</v>
      </c>
      <c r="K21" s="41">
        <v>2439.6353340410005</v>
      </c>
      <c r="L21" s="41">
        <v>2537.8022608439996</v>
      </c>
      <c r="M21" s="41">
        <v>2167.2747481549995</v>
      </c>
    </row>
    <row r="22" spans="1:13" ht="14.25" customHeight="1" x14ac:dyDescent="0.25">
      <c r="A22" s="159" t="s">
        <v>106</v>
      </c>
      <c r="B22" s="41">
        <v>1900.8779608799998</v>
      </c>
      <c r="C22" s="41">
        <v>21801.177551880002</v>
      </c>
      <c r="D22" s="41">
        <v>18616.181792349998</v>
      </c>
      <c r="E22" s="41">
        <v>19108.156406939997</v>
      </c>
      <c r="F22" s="41">
        <v>4632.8131608140002</v>
      </c>
      <c r="G22" s="41">
        <v>4734.8498222040016</v>
      </c>
      <c r="H22" s="41">
        <v>5385.1313585100006</v>
      </c>
      <c r="I22" s="41">
        <v>4978.9900287999999</v>
      </c>
      <c r="J22" s="41">
        <v>3333.2073780000005</v>
      </c>
      <c r="K22" s="41">
        <v>3439.2153819000005</v>
      </c>
      <c r="L22" s="41">
        <v>2712.6227811999997</v>
      </c>
      <c r="M22" s="41">
        <v>2088.8276772600002</v>
      </c>
    </row>
    <row r="23" spans="1:13" ht="14.25" customHeight="1" x14ac:dyDescent="0.25">
      <c r="A23" s="159" t="s">
        <v>116</v>
      </c>
      <c r="B23" s="41">
        <v>0</v>
      </c>
      <c r="C23" s="41">
        <v>958.304853976</v>
      </c>
      <c r="D23" s="41">
        <v>910.25762276700004</v>
      </c>
      <c r="E23" s="41">
        <v>1076.8093715189998</v>
      </c>
      <c r="F23" s="41">
        <v>1441.022670887</v>
      </c>
      <c r="G23" s="41">
        <v>2606.7575391759992</v>
      </c>
      <c r="H23" s="41">
        <v>1843.9387981770003</v>
      </c>
      <c r="I23" s="41">
        <v>1790.8295847400002</v>
      </c>
      <c r="J23" s="41">
        <v>1062.5458224309998</v>
      </c>
      <c r="K23" s="41">
        <v>1061.1255245089999</v>
      </c>
      <c r="L23" s="41">
        <v>1575.0500662399995</v>
      </c>
      <c r="M23" s="41">
        <v>2045.3094546769998</v>
      </c>
    </row>
    <row r="24" spans="1:13" ht="14.25" customHeight="1" x14ac:dyDescent="0.25">
      <c r="A24" s="159" t="s">
        <v>119</v>
      </c>
      <c r="B24" s="41">
        <v>1215.4731391089999</v>
      </c>
      <c r="C24" s="41">
        <v>0</v>
      </c>
      <c r="D24" s="41">
        <v>0</v>
      </c>
      <c r="E24" s="41">
        <v>0</v>
      </c>
      <c r="F24" s="41">
        <v>1223.3619700860002</v>
      </c>
      <c r="G24" s="41">
        <v>1305.6822969299999</v>
      </c>
      <c r="H24" s="41">
        <v>1123.41777149</v>
      </c>
      <c r="I24" s="41">
        <v>1004.16816801</v>
      </c>
      <c r="J24" s="41">
        <v>1020.7847031439999</v>
      </c>
      <c r="K24" s="41">
        <v>1627.425636186</v>
      </c>
      <c r="L24" s="41">
        <v>1771.9478318190002</v>
      </c>
      <c r="M24" s="41">
        <v>1938.4138835949998</v>
      </c>
    </row>
    <row r="25" spans="1:13" ht="14.25" customHeight="1" x14ac:dyDescent="0.25">
      <c r="A25" s="159" t="s">
        <v>111</v>
      </c>
      <c r="B25" s="41">
        <v>1098.7940098669999</v>
      </c>
      <c r="C25" s="41">
        <v>1151.9732020000001</v>
      </c>
      <c r="D25" s="41">
        <v>1122.661516918</v>
      </c>
      <c r="E25" s="41">
        <v>960.54695744899993</v>
      </c>
      <c r="F25" s="41">
        <v>3285.352136</v>
      </c>
      <c r="G25" s="41">
        <v>3100.2892421259999</v>
      </c>
      <c r="H25" s="41">
        <v>3213.9419499999999</v>
      </c>
      <c r="I25" s="41">
        <v>3164.0021031000006</v>
      </c>
      <c r="J25" s="41">
        <v>2491.1946057750001</v>
      </c>
      <c r="K25" s="41">
        <v>2144.9284845409998</v>
      </c>
      <c r="L25" s="41">
        <v>2030.5329076069997</v>
      </c>
      <c r="M25" s="41">
        <v>1937.039772283</v>
      </c>
    </row>
    <row r="26" spans="1:13" ht="14.25" customHeight="1" x14ac:dyDescent="0.25">
      <c r="A26" s="159" t="s">
        <v>115</v>
      </c>
      <c r="B26" s="41">
        <v>880.01332171400009</v>
      </c>
      <c r="C26" s="41">
        <v>0</v>
      </c>
      <c r="D26" s="41">
        <v>0</v>
      </c>
      <c r="E26" s="41">
        <v>0</v>
      </c>
      <c r="F26" s="41">
        <v>1406.7660412410003</v>
      </c>
      <c r="G26" s="41">
        <v>1313.0613006589999</v>
      </c>
      <c r="H26" s="41">
        <v>1477.5795199909999</v>
      </c>
      <c r="I26" s="41">
        <v>1910.4801725144005</v>
      </c>
      <c r="J26" s="41">
        <v>1276.0475804280002</v>
      </c>
      <c r="K26" s="41">
        <v>1346.6087724180002</v>
      </c>
      <c r="L26" s="41">
        <v>1519.0871749569997</v>
      </c>
      <c r="M26" s="41">
        <v>1807.9813757880002</v>
      </c>
    </row>
    <row r="27" spans="1:13" ht="14.25" customHeight="1" x14ac:dyDescent="0.25">
      <c r="A27" s="159" t="s">
        <v>118</v>
      </c>
      <c r="B27" s="41">
        <v>361.66749964000002</v>
      </c>
      <c r="C27" s="41">
        <v>809.89631694499997</v>
      </c>
      <c r="D27" s="41">
        <v>1281.174838102</v>
      </c>
      <c r="E27" s="41">
        <v>1029.0653262359999</v>
      </c>
      <c r="F27" s="41">
        <v>1042.909197144</v>
      </c>
      <c r="G27" s="41">
        <v>1181.2159457629998</v>
      </c>
      <c r="H27" s="41">
        <v>1145.821913447</v>
      </c>
      <c r="I27" s="41">
        <v>1224.513694602</v>
      </c>
      <c r="J27" s="41">
        <v>836.49827386799996</v>
      </c>
      <c r="K27" s="41">
        <v>1108.3231589529998</v>
      </c>
      <c r="L27" s="41">
        <v>1314.7512919220001</v>
      </c>
      <c r="M27" s="41">
        <v>1643.0298007699998</v>
      </c>
    </row>
    <row r="28" spans="1:13" ht="14.25" customHeight="1" x14ac:dyDescent="0.25">
      <c r="A28" s="159" t="s">
        <v>120</v>
      </c>
      <c r="B28" s="41">
        <v>0</v>
      </c>
      <c r="C28" s="41">
        <v>424.79361741999998</v>
      </c>
      <c r="D28" s="41">
        <v>1460.898351092</v>
      </c>
      <c r="E28" s="41">
        <v>1201.5859148480001</v>
      </c>
      <c r="F28" s="41">
        <v>406.49035065200007</v>
      </c>
      <c r="G28" s="41">
        <v>526.67458064599998</v>
      </c>
      <c r="H28" s="41">
        <v>655.449666568</v>
      </c>
      <c r="I28" s="41">
        <v>759.92307290000008</v>
      </c>
      <c r="J28" s="41">
        <v>638.71483187199999</v>
      </c>
      <c r="K28" s="41">
        <v>987.90364756099996</v>
      </c>
      <c r="L28" s="41">
        <v>1199.6831067649998</v>
      </c>
      <c r="M28" s="41">
        <v>1476.7314873949999</v>
      </c>
    </row>
    <row r="29" spans="1:13" ht="14.25" customHeight="1" x14ac:dyDescent="0.25">
      <c r="A29" s="159" t="s">
        <v>117</v>
      </c>
      <c r="B29" s="41">
        <v>0</v>
      </c>
      <c r="C29" s="41">
        <v>443.40307942499999</v>
      </c>
      <c r="D29" s="41">
        <v>742.36309008800004</v>
      </c>
      <c r="E29" s="41">
        <v>886.47110544399993</v>
      </c>
      <c r="F29" s="41">
        <v>1184.769778093</v>
      </c>
      <c r="G29" s="41">
        <v>1796.6076960729999</v>
      </c>
      <c r="H29" s="41">
        <v>1361.0973864349996</v>
      </c>
      <c r="I29" s="41">
        <v>1390.2600907100004</v>
      </c>
      <c r="J29" s="41">
        <v>1345.1912973239998</v>
      </c>
      <c r="K29" s="41">
        <v>1855.2589842190002</v>
      </c>
      <c r="L29" s="41">
        <v>1539.6250356829999</v>
      </c>
      <c r="M29" s="41">
        <v>1309.2262222480001</v>
      </c>
    </row>
    <row r="30" spans="1:13" ht="14.25" customHeight="1" x14ac:dyDescent="0.25">
      <c r="A30" s="159" t="s">
        <v>173</v>
      </c>
      <c r="B30" s="41">
        <v>887.6047749999999</v>
      </c>
      <c r="C30" s="41">
        <v>1309.3619614650001</v>
      </c>
      <c r="D30" s="41">
        <v>1410.9370828020001</v>
      </c>
      <c r="E30" s="41">
        <v>1358.8962659260001</v>
      </c>
      <c r="F30" s="41">
        <v>678.57521492199999</v>
      </c>
      <c r="G30" s="41">
        <v>874.80482305300006</v>
      </c>
      <c r="H30" s="41">
        <v>861.72902986100007</v>
      </c>
      <c r="I30" s="41">
        <v>1046.94264993</v>
      </c>
      <c r="J30" s="41">
        <v>692.16397802199992</v>
      </c>
      <c r="K30" s="41">
        <v>998.13412755000002</v>
      </c>
      <c r="L30" s="41">
        <v>977.17209218799997</v>
      </c>
      <c r="M30" s="41">
        <v>1210.712042784</v>
      </c>
    </row>
    <row r="31" spans="1:13" ht="14.25" customHeight="1" x14ac:dyDescent="0.25">
      <c r="A31" s="159" t="s">
        <v>174</v>
      </c>
      <c r="B31" s="41"/>
      <c r="C31" s="41">
        <v>0</v>
      </c>
      <c r="D31" s="41">
        <v>342.720732285</v>
      </c>
      <c r="E31" s="41">
        <v>559.92922712500001</v>
      </c>
      <c r="F31" s="41"/>
      <c r="G31" s="41"/>
      <c r="H31" s="41">
        <v>0</v>
      </c>
      <c r="I31" s="41">
        <v>0</v>
      </c>
      <c r="J31" s="41">
        <v>0</v>
      </c>
      <c r="K31" s="41">
        <v>0</v>
      </c>
      <c r="L31" s="41">
        <v>937.30885277800007</v>
      </c>
      <c r="M31" s="41">
        <v>1169.6598163169999</v>
      </c>
    </row>
    <row r="32" spans="1:13" ht="14.25" customHeight="1" x14ac:dyDescent="0.25">
      <c r="A32" s="159" t="s">
        <v>142</v>
      </c>
      <c r="B32" s="41">
        <v>683.81749799999989</v>
      </c>
      <c r="C32" s="41">
        <v>625.72764599999994</v>
      </c>
      <c r="D32" s="41">
        <v>520.20958099999996</v>
      </c>
      <c r="E32" s="41">
        <v>408.53066223600001</v>
      </c>
      <c r="F32" s="41">
        <v>271.77638678400001</v>
      </c>
      <c r="G32" s="41">
        <v>272.51982340699999</v>
      </c>
      <c r="H32" s="41">
        <v>367.29867724999997</v>
      </c>
      <c r="I32" s="41">
        <v>441.10736057000003</v>
      </c>
      <c r="J32" s="41">
        <v>377.29755768199999</v>
      </c>
      <c r="K32" s="41">
        <v>697.84381970399988</v>
      </c>
      <c r="L32" s="41">
        <v>849.56383836199996</v>
      </c>
      <c r="M32" s="41">
        <v>1006.1961019159999</v>
      </c>
    </row>
    <row r="33" spans="1:14" ht="14.25" customHeight="1" x14ac:dyDescent="0.25">
      <c r="A33" s="159" t="s">
        <v>175</v>
      </c>
      <c r="B33" s="41">
        <v>3496.0395296299998</v>
      </c>
      <c r="C33" s="41">
        <v>0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88.661209749999998</v>
      </c>
      <c r="J33" s="41">
        <v>396.69513396999997</v>
      </c>
      <c r="K33" s="41">
        <v>859.31326637300003</v>
      </c>
      <c r="L33" s="41">
        <v>660.33434168000008</v>
      </c>
      <c r="M33" s="41">
        <v>755.71510141900012</v>
      </c>
    </row>
    <row r="34" spans="1:14" ht="14.25" customHeight="1" x14ac:dyDescent="0.25">
      <c r="A34" s="159" t="s">
        <v>124</v>
      </c>
      <c r="B34" s="41">
        <v>852.76751732999981</v>
      </c>
      <c r="C34" s="41">
        <v>784.63059836299999</v>
      </c>
      <c r="D34" s="41">
        <v>733.81556576999992</v>
      </c>
      <c r="E34" s="41">
        <v>744.04745236999997</v>
      </c>
      <c r="F34" s="41">
        <v>207.42527999999999</v>
      </c>
      <c r="G34" s="41">
        <v>700.74965180000004</v>
      </c>
      <c r="H34" s="41">
        <v>666.62388070000009</v>
      </c>
      <c r="I34" s="41">
        <v>585.97952896999982</v>
      </c>
      <c r="J34" s="41">
        <v>371.31510970000005</v>
      </c>
      <c r="K34" s="41">
        <v>513.75601538000001</v>
      </c>
      <c r="L34" s="41">
        <v>726.34574634000001</v>
      </c>
      <c r="M34" s="41">
        <v>656.34832646000007</v>
      </c>
    </row>
    <row r="35" spans="1:14" ht="14.25" customHeight="1" x14ac:dyDescent="0.25">
      <c r="A35" s="159" t="s">
        <v>143</v>
      </c>
      <c r="B35" s="41">
        <v>0</v>
      </c>
      <c r="C35" s="41">
        <v>843.99782016799998</v>
      </c>
      <c r="D35" s="41">
        <v>845.97677509000016</v>
      </c>
      <c r="E35" s="41">
        <v>319.28876943700004</v>
      </c>
      <c r="F35" s="41">
        <v>218.19714570999997</v>
      </c>
      <c r="G35" s="41">
        <v>282.65247771000003</v>
      </c>
      <c r="H35" s="41">
        <v>349.71276220999999</v>
      </c>
      <c r="I35" s="41">
        <v>373.70850797000003</v>
      </c>
      <c r="J35" s="41">
        <v>304.00077002199998</v>
      </c>
      <c r="K35" s="41">
        <v>457.03198521100001</v>
      </c>
      <c r="L35" s="41">
        <v>482.394510008</v>
      </c>
      <c r="M35" s="41">
        <v>589.964151109</v>
      </c>
    </row>
    <row r="36" spans="1:14" ht="14.25" customHeight="1" x14ac:dyDescent="0.25">
      <c r="A36" s="159" t="s">
        <v>176</v>
      </c>
      <c r="B36" s="41">
        <v>0</v>
      </c>
      <c r="C36" s="41">
        <v>4273.32197025</v>
      </c>
      <c r="D36" s="41">
        <v>4470.0857277499999</v>
      </c>
      <c r="E36" s="41">
        <v>4148.1708810999999</v>
      </c>
      <c r="F36" s="41">
        <v>0</v>
      </c>
      <c r="G36" s="41">
        <v>0</v>
      </c>
      <c r="H36" s="41">
        <v>0</v>
      </c>
      <c r="I36" s="41">
        <v>0</v>
      </c>
      <c r="J36" s="41">
        <v>336.91238504199998</v>
      </c>
      <c r="K36" s="41">
        <v>321.40703855699996</v>
      </c>
      <c r="L36" s="41">
        <v>418.52219494299999</v>
      </c>
      <c r="M36" s="41">
        <v>582.51899801299999</v>
      </c>
    </row>
    <row r="37" spans="1:14" ht="14.25" customHeight="1" x14ac:dyDescent="0.25">
      <c r="A37" s="159" t="s">
        <v>177</v>
      </c>
      <c r="B37" s="41"/>
      <c r="C37" s="41">
        <v>0</v>
      </c>
      <c r="D37" s="41">
        <v>0</v>
      </c>
      <c r="E37" s="41">
        <v>0</v>
      </c>
      <c r="F37" s="41">
        <v>787.93134050399999</v>
      </c>
      <c r="G37" s="41">
        <v>809.60748272100011</v>
      </c>
      <c r="H37" s="41">
        <v>762.52208095100013</v>
      </c>
      <c r="I37" s="41">
        <v>656.05431139000018</v>
      </c>
      <c r="J37" s="41">
        <v>267.45289964800003</v>
      </c>
      <c r="K37" s="41">
        <v>364.55713522599996</v>
      </c>
      <c r="L37" s="41">
        <v>483.6266173329999</v>
      </c>
      <c r="M37" s="41">
        <v>573.4250163989999</v>
      </c>
    </row>
    <row r="38" spans="1:14" ht="14.25" customHeight="1" x14ac:dyDescent="0.25">
      <c r="A38" s="159" t="s">
        <v>178</v>
      </c>
      <c r="B38" s="41">
        <v>5530.6369127109992</v>
      </c>
      <c r="C38" s="41">
        <v>286.37897999999996</v>
      </c>
      <c r="D38" s="41">
        <v>445.04740999999996</v>
      </c>
      <c r="E38" s="41">
        <v>351.82103999999998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39.831522491000001</v>
      </c>
      <c r="L38" s="41">
        <v>219.68571497599999</v>
      </c>
      <c r="M38" s="41">
        <v>529.26484368399997</v>
      </c>
    </row>
    <row r="39" spans="1:14" ht="14.25" customHeight="1" x14ac:dyDescent="0.25">
      <c r="A39" s="159" t="s">
        <v>122</v>
      </c>
      <c r="B39" s="41">
        <v>308.10483999999997</v>
      </c>
      <c r="C39" s="41">
        <v>1227.1245625660001</v>
      </c>
      <c r="D39" s="41">
        <v>374.592035952</v>
      </c>
      <c r="E39" s="41">
        <v>2313.7014029670004</v>
      </c>
      <c r="F39" s="41">
        <v>0</v>
      </c>
      <c r="G39" s="41">
        <v>250.29371447999998</v>
      </c>
      <c r="H39" s="41">
        <v>397.46871781599992</v>
      </c>
      <c r="I39" s="41">
        <v>655.72186557800012</v>
      </c>
      <c r="J39" s="41">
        <v>327.98353607300004</v>
      </c>
      <c r="K39" s="41">
        <v>424.60213596799997</v>
      </c>
      <c r="L39" s="41">
        <v>543.66511704400011</v>
      </c>
      <c r="M39" s="41">
        <v>522.38864411500003</v>
      </c>
    </row>
    <row r="40" spans="1:14" ht="14.25" customHeight="1" x14ac:dyDescent="0.25">
      <c r="A40" s="159" t="s">
        <v>144</v>
      </c>
      <c r="B40" s="41">
        <v>608.89257459999999</v>
      </c>
      <c r="C40" s="41">
        <v>0</v>
      </c>
      <c r="D40" s="41">
        <v>119.11372970199999</v>
      </c>
      <c r="E40" s="41">
        <v>147.56960919000002</v>
      </c>
      <c r="F40" s="41">
        <v>0</v>
      </c>
      <c r="G40" s="41">
        <v>0</v>
      </c>
      <c r="H40" s="41">
        <v>0</v>
      </c>
      <c r="I40" s="41">
        <v>229.00331825199999</v>
      </c>
      <c r="J40" s="41">
        <v>280.47890613499999</v>
      </c>
      <c r="K40" s="41">
        <v>431.10634734299992</v>
      </c>
      <c r="L40" s="41">
        <v>515.90000200000009</v>
      </c>
      <c r="M40" s="41">
        <v>515.62570840000001</v>
      </c>
    </row>
    <row r="41" spans="1:14" ht="14.25" customHeight="1" x14ac:dyDescent="0.25">
      <c r="A41" s="159" t="s">
        <v>121</v>
      </c>
      <c r="B41" s="41"/>
      <c r="C41" s="41">
        <v>0</v>
      </c>
      <c r="D41" s="41">
        <v>0</v>
      </c>
      <c r="E41" s="41">
        <v>0</v>
      </c>
      <c r="F41" s="41">
        <v>729.32793197199999</v>
      </c>
      <c r="G41" s="41">
        <v>763.14113563599994</v>
      </c>
      <c r="H41" s="41">
        <v>715.22997493499986</v>
      </c>
      <c r="I41" s="160">
        <v>714.57346724000001</v>
      </c>
      <c r="J41" s="41">
        <v>702.71639453099999</v>
      </c>
      <c r="K41" s="41">
        <v>765.99176155400005</v>
      </c>
      <c r="L41" s="41">
        <v>651.23875534400008</v>
      </c>
      <c r="M41" s="41">
        <v>508.31685412999997</v>
      </c>
    </row>
    <row r="42" spans="1:14" ht="14.25" customHeight="1" x14ac:dyDescent="0.25">
      <c r="A42" s="159" t="s">
        <v>125</v>
      </c>
      <c r="B42" s="41">
        <v>16615.355357376</v>
      </c>
      <c r="C42" s="41">
        <v>19731.093887065992</v>
      </c>
      <c r="D42" s="41">
        <v>14430.044819561002</v>
      </c>
      <c r="E42" s="41">
        <v>13073.623600127003</v>
      </c>
      <c r="F42" s="41">
        <v>17600.517160212003</v>
      </c>
      <c r="G42" s="41">
        <v>18170.530466175984</v>
      </c>
      <c r="H42" s="41">
        <v>17704.277111763007</v>
      </c>
      <c r="I42" s="41">
        <v>16660.167335178503</v>
      </c>
      <c r="J42" s="41">
        <v>9751.915886723009</v>
      </c>
      <c r="K42" s="41">
        <v>10938.588949288995</v>
      </c>
      <c r="L42" s="41">
        <v>8483.9725016570173</v>
      </c>
      <c r="M42" s="41">
        <v>6507.4139385530016</v>
      </c>
    </row>
    <row r="43" spans="1:14" ht="15" customHeight="1" x14ac:dyDescent="0.25">
      <c r="A43" s="161" t="s">
        <v>88</v>
      </c>
      <c r="B43" s="43">
        <v>11412.286684124003</v>
      </c>
      <c r="C43" s="43">
        <v>15397.595222481001</v>
      </c>
      <c r="D43" s="43">
        <v>7867.4023730830013</v>
      </c>
      <c r="E43" s="43">
        <v>12174.514852894999</v>
      </c>
      <c r="F43" s="43">
        <v>25084.771881002423</v>
      </c>
      <c r="G43" s="43">
        <v>20695.111669854188</v>
      </c>
      <c r="H43" s="43">
        <v>18874.949010054919</v>
      </c>
      <c r="I43" s="43">
        <v>14645.20464115</v>
      </c>
      <c r="J43" s="43">
        <v>2817.944</v>
      </c>
      <c r="K43" s="43">
        <v>1086.3969999999999</v>
      </c>
      <c r="L43" s="43">
        <v>1006.0659999999999</v>
      </c>
      <c r="M43" s="43">
        <v>507.92600000000004</v>
      </c>
    </row>
    <row r="44" spans="1:14" ht="14.25" customHeight="1" x14ac:dyDescent="0.25">
      <c r="A44" s="159" t="s">
        <v>8</v>
      </c>
      <c r="B44" s="41">
        <v>0</v>
      </c>
      <c r="C44" s="41">
        <v>0</v>
      </c>
      <c r="D44" s="41">
        <v>0</v>
      </c>
      <c r="E44" s="41">
        <v>0</v>
      </c>
      <c r="F44" s="41">
        <v>1557.9526946817878</v>
      </c>
      <c r="G44" s="41">
        <v>1895.9052986958866</v>
      </c>
      <c r="H44" s="41">
        <v>2048.8248701372913</v>
      </c>
      <c r="I44" s="41">
        <v>1604.8463947</v>
      </c>
      <c r="J44" s="41">
        <v>399.39</v>
      </c>
      <c r="K44" s="41">
        <v>241.90899999999999</v>
      </c>
      <c r="L44" s="41">
        <v>241.50899999999999</v>
      </c>
      <c r="M44" s="41">
        <v>139.01900000000001</v>
      </c>
    </row>
    <row r="45" spans="1:14" ht="14.25" customHeight="1" x14ac:dyDescent="0.25">
      <c r="A45" s="159" t="s">
        <v>126</v>
      </c>
      <c r="B45" s="41">
        <v>11412.286684124003</v>
      </c>
      <c r="C45" s="41">
        <v>15397.595222481001</v>
      </c>
      <c r="D45" s="41">
        <v>7867.4023730830013</v>
      </c>
      <c r="E45" s="41">
        <v>12174.514852894999</v>
      </c>
      <c r="F45" s="41">
        <v>17083.808676421999</v>
      </c>
      <c r="G45" s="41">
        <v>12146.076314649001</v>
      </c>
      <c r="H45" s="41">
        <v>9222.2774260759998</v>
      </c>
      <c r="I45" s="41">
        <v>6002.223028200001</v>
      </c>
      <c r="J45" s="41">
        <v>1243.5519999999999</v>
      </c>
      <c r="K45" s="41">
        <v>422.71899999999999</v>
      </c>
      <c r="L45" s="41">
        <v>407.82900000000001</v>
      </c>
      <c r="M45" s="41">
        <v>169.58500000000001</v>
      </c>
    </row>
    <row r="46" spans="1:14" ht="14.25" customHeight="1" x14ac:dyDescent="0.25">
      <c r="A46" s="159" t="s">
        <v>19</v>
      </c>
      <c r="B46" s="41">
        <v>0</v>
      </c>
      <c r="C46" s="41">
        <v>0</v>
      </c>
      <c r="D46" s="41">
        <v>0</v>
      </c>
      <c r="E46" s="41">
        <v>0</v>
      </c>
      <c r="F46" s="41">
        <v>732.0148040393052</v>
      </c>
      <c r="G46" s="41">
        <v>275.45553692771546</v>
      </c>
      <c r="H46" s="41">
        <v>781.3262407882537</v>
      </c>
      <c r="I46" s="41">
        <v>862.24123204999989</v>
      </c>
      <c r="J46" s="41">
        <v>81.569000000000003</v>
      </c>
      <c r="K46" s="41">
        <v>97.058999999999997</v>
      </c>
      <c r="L46" s="41">
        <v>60.276000000000003</v>
      </c>
      <c r="M46" s="41">
        <v>46.411000000000001</v>
      </c>
    </row>
    <row r="47" spans="1:14" ht="14.25" customHeight="1" x14ac:dyDescent="0.25">
      <c r="A47" s="159" t="s">
        <v>5</v>
      </c>
      <c r="B47" s="41">
        <v>0</v>
      </c>
      <c r="C47" s="41">
        <v>0</v>
      </c>
      <c r="D47" s="41">
        <v>0</v>
      </c>
      <c r="E47" s="41">
        <v>0</v>
      </c>
      <c r="F47" s="41">
        <v>5710.99570585933</v>
      </c>
      <c r="G47" s="41">
        <v>6377.6745195815865</v>
      </c>
      <c r="H47" s="41">
        <v>6822.5204730533742</v>
      </c>
      <c r="I47" s="41">
        <v>6175.8939861999988</v>
      </c>
      <c r="J47" s="41">
        <v>1093.433</v>
      </c>
      <c r="K47" s="41">
        <v>324.70999999999998</v>
      </c>
      <c r="L47" s="41">
        <v>296.452</v>
      </c>
      <c r="M47" s="41">
        <v>152.911</v>
      </c>
      <c r="N47" s="67"/>
    </row>
    <row r="48" spans="1:14" ht="5.0999999999999996" customHeight="1" x14ac:dyDescent="0.2">
      <c r="A48" s="162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</row>
    <row r="49" spans="1:13" ht="17.25" hidden="1" customHeight="1" x14ac:dyDescent="0.2">
      <c r="A49" s="164" t="s">
        <v>145</v>
      </c>
    </row>
    <row r="50" spans="1:13" ht="11.25" customHeight="1" x14ac:dyDescent="0.2">
      <c r="A50" s="165" t="s">
        <v>179</v>
      </c>
    </row>
    <row r="51" spans="1:13" ht="10.15" customHeight="1" x14ac:dyDescent="0.2">
      <c r="A51" s="256" t="s">
        <v>127</v>
      </c>
    </row>
    <row r="52" spans="1:13" ht="10.15" customHeight="1" x14ac:dyDescent="0.2">
      <c r="A52" s="11" t="s">
        <v>151</v>
      </c>
      <c r="B52" s="42"/>
      <c r="C52" s="42"/>
      <c r="D52" s="42"/>
    </row>
    <row r="53" spans="1:13" ht="9.9499999999999993" customHeight="1" x14ac:dyDescent="0.2">
      <c r="A53" s="23"/>
      <c r="B53" s="43"/>
      <c r="C53" s="43"/>
      <c r="D53" s="43"/>
      <c r="E53" s="61"/>
      <c r="F53" s="62"/>
      <c r="G53" s="62"/>
      <c r="H53" s="62"/>
      <c r="I53" s="62"/>
      <c r="J53" s="62"/>
      <c r="K53" s="62"/>
      <c r="L53" s="62"/>
      <c r="M53" s="62"/>
    </row>
    <row r="54" spans="1:13" ht="9.9499999999999993" customHeight="1" x14ac:dyDescent="0.25">
      <c r="B54" s="41"/>
      <c r="C54" s="41"/>
      <c r="D54" s="41"/>
      <c r="E54" s="63"/>
      <c r="F54" s="64"/>
      <c r="G54" s="64"/>
      <c r="H54" s="64"/>
      <c r="I54" s="64"/>
      <c r="J54" s="41"/>
      <c r="K54" s="41"/>
      <c r="L54" s="41"/>
      <c r="M54" s="41"/>
    </row>
    <row r="55" spans="1:13" ht="9.9499999999999993" customHeight="1" x14ac:dyDescent="0.2">
      <c r="E55" s="41"/>
      <c r="F55" s="41"/>
      <c r="G55" s="41"/>
      <c r="H55" s="41"/>
      <c r="I55" s="41"/>
      <c r="J55" s="41"/>
      <c r="K55" s="41"/>
      <c r="L55" s="41"/>
      <c r="M55" s="41"/>
    </row>
    <row r="56" spans="1:13" ht="9.9499999999999993" customHeight="1" x14ac:dyDescent="0.25">
      <c r="E56" s="63"/>
      <c r="F56" s="64"/>
      <c r="G56" s="64"/>
      <c r="H56" s="64"/>
      <c r="I56" s="64"/>
      <c r="J56" s="64"/>
      <c r="K56" s="64"/>
      <c r="L56" s="64"/>
      <c r="M56" s="64"/>
    </row>
    <row r="57" spans="1:13" ht="9.9499999999999993" customHeight="1" x14ac:dyDescent="0.2">
      <c r="H57" s="38"/>
      <c r="I57" s="38"/>
      <c r="J57" s="38"/>
      <c r="K57" s="38"/>
      <c r="L57" s="38"/>
      <c r="M57" s="38"/>
    </row>
    <row r="58" spans="1:13" ht="9.9499999999999993" customHeight="1" x14ac:dyDescent="0.2">
      <c r="H58" s="72"/>
      <c r="I58" s="72"/>
      <c r="J58" s="72"/>
      <c r="K58" s="72"/>
      <c r="L58" s="72"/>
      <c r="M58" s="72"/>
    </row>
    <row r="59" spans="1:13" ht="9.9499999999999993" customHeight="1" x14ac:dyDescent="0.2">
      <c r="H59" s="38"/>
      <c r="I59" s="38"/>
      <c r="J59" s="38"/>
      <c r="K59" s="38"/>
      <c r="L59" s="38"/>
      <c r="M59" s="38"/>
    </row>
    <row r="60" spans="1:13" ht="9.9499999999999993" customHeight="1" x14ac:dyDescent="0.2">
      <c r="H60" s="38"/>
      <c r="I60" s="38"/>
      <c r="J60" s="38"/>
      <c r="K60" s="38"/>
      <c r="L60" s="38"/>
      <c r="M60" s="38"/>
    </row>
    <row r="61" spans="1:13" ht="9.9499999999999993" customHeight="1" x14ac:dyDescent="0.2">
      <c r="H61" s="38"/>
      <c r="I61" s="38"/>
      <c r="J61" s="38"/>
      <c r="K61" s="38"/>
      <c r="L61" s="38"/>
      <c r="M61" s="38"/>
    </row>
    <row r="62" spans="1:13" ht="9.9499999999999993" customHeight="1" x14ac:dyDescent="0.2">
      <c r="H62" s="38"/>
      <c r="I62" s="38"/>
      <c r="J62" s="38"/>
      <c r="K62" s="38"/>
      <c r="L62" s="38"/>
      <c r="M62" s="38"/>
    </row>
  </sheetData>
  <mergeCells count="1">
    <mergeCell ref="A1:M1"/>
  </mergeCells>
  <pageMargins left="0.78740157480314965" right="0.78740157480314965" top="0.98425196850393704" bottom="0.98425196850393704" header="0" footer="0"/>
  <pageSetup paperSize="9" orientation="portrait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Y122"/>
  <sheetViews>
    <sheetView showGridLines="0" defaultGridColor="0" colorId="49" zoomScaleNormal="100" zoomScaleSheetLayoutView="130" zoomScalePageLayoutView="70" workbookViewId="0">
      <selection sqref="A1:H1"/>
    </sheetView>
  </sheetViews>
  <sheetFormatPr baseColWidth="10" defaultColWidth="11.42578125" defaultRowHeight="12.75" x14ac:dyDescent="0.2"/>
  <cols>
    <col min="1" max="1" width="13.42578125" style="3" customWidth="1"/>
    <col min="2" max="8" width="10" style="3" customWidth="1"/>
    <col min="9" max="9" width="8.42578125" style="3" customWidth="1"/>
    <col min="10" max="10" width="5.28515625" style="3" customWidth="1"/>
    <col min="11" max="11" width="11.42578125" style="3"/>
    <col min="12" max="12" width="3.5703125" style="3" customWidth="1"/>
    <col min="13" max="18" width="11.42578125" style="3"/>
    <col min="19" max="19" width="7.42578125" style="3" customWidth="1"/>
    <col min="20" max="16384" width="11.42578125" style="3"/>
  </cols>
  <sheetData>
    <row r="1" spans="1:25" s="32" customFormat="1" ht="17.25" customHeight="1" x14ac:dyDescent="0.2">
      <c r="A1" s="277" t="s">
        <v>183</v>
      </c>
      <c r="B1" s="277"/>
      <c r="C1" s="277"/>
      <c r="D1" s="277"/>
      <c r="E1" s="277"/>
      <c r="F1" s="277"/>
      <c r="G1" s="277"/>
      <c r="H1" s="277"/>
      <c r="I1" s="85"/>
      <c r="J1" s="85"/>
      <c r="K1" s="277" t="str">
        <f>A1</f>
        <v>14.6 PUNO: VOLUMEN MENSUAL DE LA PRODUCCIÓN MINERA NO METÁLICA, 2018 - 2023</v>
      </c>
      <c r="L1" s="277"/>
      <c r="M1" s="277"/>
      <c r="N1" s="277"/>
      <c r="O1" s="277"/>
      <c r="P1" s="277"/>
      <c r="Q1" s="277"/>
      <c r="R1" s="277"/>
    </row>
    <row r="2" spans="1:25" s="32" customFormat="1" ht="9.9499999999999993" customHeight="1" x14ac:dyDescent="0.2">
      <c r="A2" s="77" t="s">
        <v>149</v>
      </c>
      <c r="B2" s="84"/>
      <c r="C2" s="84"/>
      <c r="D2" s="84"/>
      <c r="E2" s="84"/>
      <c r="F2" s="84"/>
      <c r="G2" s="84"/>
      <c r="H2" s="84"/>
      <c r="I2" s="86"/>
      <c r="J2" s="85"/>
      <c r="K2" s="77" t="s">
        <v>149</v>
      </c>
      <c r="L2" s="87"/>
      <c r="M2" s="84"/>
      <c r="N2" s="84"/>
      <c r="O2" s="84"/>
      <c r="P2" s="84"/>
      <c r="Q2" s="84"/>
      <c r="R2" s="87"/>
    </row>
    <row r="3" spans="1:25" s="32" customFormat="1" ht="5.0999999999999996" customHeight="1" x14ac:dyDescent="0.15">
      <c r="B3" s="168"/>
      <c r="C3" s="168"/>
      <c r="D3" s="168"/>
      <c r="E3" s="168"/>
      <c r="F3" s="168"/>
      <c r="G3" s="168"/>
      <c r="H3" s="168"/>
      <c r="K3" s="3"/>
      <c r="L3" s="3"/>
      <c r="M3" s="3"/>
      <c r="N3" s="3"/>
      <c r="O3" s="3"/>
      <c r="P3" s="3"/>
      <c r="Q3" s="10"/>
      <c r="R3" s="170"/>
      <c r="S3" s="23"/>
    </row>
    <row r="4" spans="1:25" s="22" customFormat="1" ht="24.95" customHeight="1" x14ac:dyDescent="0.2">
      <c r="A4" s="145" t="s">
        <v>2</v>
      </c>
      <c r="B4" s="146" t="s">
        <v>4</v>
      </c>
      <c r="C4" s="146" t="s">
        <v>90</v>
      </c>
      <c r="D4" s="146" t="s">
        <v>91</v>
      </c>
      <c r="E4" s="146" t="s">
        <v>92</v>
      </c>
      <c r="F4" s="146" t="s">
        <v>93</v>
      </c>
      <c r="G4" s="146" t="s">
        <v>94</v>
      </c>
      <c r="H4" s="146" t="s">
        <v>95</v>
      </c>
      <c r="J4" s="171"/>
      <c r="K4" s="291" t="s">
        <v>2</v>
      </c>
      <c r="L4" s="292"/>
      <c r="M4" s="172" t="s">
        <v>96</v>
      </c>
      <c r="N4" s="172" t="s">
        <v>128</v>
      </c>
      <c r="O4" s="172" t="s">
        <v>97</v>
      </c>
      <c r="P4" s="172" t="s">
        <v>129</v>
      </c>
      <c r="Q4" s="172" t="s">
        <v>98</v>
      </c>
      <c r="R4" s="172" t="s">
        <v>99</v>
      </c>
      <c r="S4" s="23"/>
      <c r="T4" s="11"/>
      <c r="U4" s="10"/>
    </row>
    <row r="5" spans="1:25" s="22" customFormat="1" ht="5.0999999999999996" customHeight="1" x14ac:dyDescent="0.2">
      <c r="A5" s="257"/>
      <c r="B5" s="148"/>
      <c r="C5" s="148"/>
      <c r="D5" s="148"/>
      <c r="E5" s="148"/>
      <c r="F5" s="148"/>
      <c r="G5" s="148"/>
      <c r="H5" s="148"/>
      <c r="J5" s="171"/>
      <c r="K5" s="258"/>
      <c r="L5" s="257"/>
      <c r="M5" s="148"/>
      <c r="N5" s="148"/>
      <c r="O5" s="148"/>
      <c r="P5" s="148"/>
      <c r="Q5" s="148"/>
      <c r="R5" s="148"/>
      <c r="S5" s="23"/>
      <c r="T5" s="11"/>
      <c r="U5" s="10"/>
    </row>
    <row r="6" spans="1:25" ht="13.5" customHeight="1" x14ac:dyDescent="0.2">
      <c r="A6" s="209">
        <v>2018</v>
      </c>
      <c r="B6" s="20"/>
      <c r="C6" s="10"/>
      <c r="D6" s="10"/>
      <c r="E6" s="10"/>
      <c r="F6" s="10"/>
      <c r="G6" s="10"/>
      <c r="H6" s="10"/>
      <c r="J6" s="173">
        <v>20120</v>
      </c>
      <c r="K6" s="293">
        <v>2018</v>
      </c>
      <c r="L6" s="293"/>
      <c r="M6" s="10"/>
      <c r="N6" s="10"/>
      <c r="O6" s="10"/>
      <c r="P6" s="10"/>
      <c r="Q6" s="10"/>
      <c r="R6" s="10"/>
      <c r="S6" s="23"/>
      <c r="T6" s="11"/>
      <c r="U6" s="10"/>
    </row>
    <row r="7" spans="1:25" ht="20.100000000000001" customHeight="1" x14ac:dyDescent="0.2">
      <c r="A7" s="149" t="s">
        <v>146</v>
      </c>
      <c r="B7" s="20">
        <f>SUM(C7:H7,M7:R7)</f>
        <v>2134378.0500000003</v>
      </c>
      <c r="C7" s="10">
        <v>92735.39</v>
      </c>
      <c r="D7" s="10">
        <v>97550.7</v>
      </c>
      <c r="E7" s="10">
        <v>161154.70000000001</v>
      </c>
      <c r="F7" s="10">
        <v>189982</v>
      </c>
      <c r="G7" s="10">
        <v>207789</v>
      </c>
      <c r="H7" s="10">
        <v>204382.5</v>
      </c>
      <c r="J7" s="174"/>
      <c r="K7" s="290" t="s">
        <v>146</v>
      </c>
      <c r="L7" s="290"/>
      <c r="M7" s="10">
        <v>202731</v>
      </c>
      <c r="N7" s="10">
        <v>202285.8</v>
      </c>
      <c r="O7" s="10">
        <v>190811</v>
      </c>
      <c r="P7" s="10">
        <v>200278</v>
      </c>
      <c r="Q7" s="10">
        <v>200705</v>
      </c>
      <c r="R7" s="10">
        <v>183972.96</v>
      </c>
      <c r="S7" s="23"/>
    </row>
    <row r="8" spans="1:25" ht="20.100000000000001" customHeight="1" x14ac:dyDescent="0.2">
      <c r="A8" s="149" t="s">
        <v>147</v>
      </c>
      <c r="B8" s="20">
        <f>SUM(C8:H8,M8:R8)</f>
        <v>220</v>
      </c>
      <c r="C8" s="174">
        <v>0</v>
      </c>
      <c r="D8" s="174">
        <v>0</v>
      </c>
      <c r="E8" s="174">
        <v>0</v>
      </c>
      <c r="F8" s="174">
        <v>0</v>
      </c>
      <c r="G8" s="174">
        <v>0</v>
      </c>
      <c r="H8" s="174">
        <v>0</v>
      </c>
      <c r="J8" s="174"/>
      <c r="K8" s="290" t="s">
        <v>147</v>
      </c>
      <c r="L8" s="290"/>
      <c r="M8" s="174">
        <v>0</v>
      </c>
      <c r="N8" s="174">
        <v>0</v>
      </c>
      <c r="O8" s="174">
        <v>0</v>
      </c>
      <c r="P8" s="10">
        <v>220</v>
      </c>
      <c r="Q8" s="174">
        <v>0</v>
      </c>
      <c r="R8" s="174">
        <v>0</v>
      </c>
      <c r="S8" s="23"/>
    </row>
    <row r="9" spans="1:25" ht="20.100000000000001" customHeight="1" x14ac:dyDescent="0.2">
      <c r="A9" s="149" t="s">
        <v>89</v>
      </c>
      <c r="B9" s="20">
        <f>SUM(C9:H9,M9:R9)</f>
        <v>147</v>
      </c>
      <c r="C9" s="10">
        <v>13</v>
      </c>
      <c r="D9" s="174">
        <v>0</v>
      </c>
      <c r="E9" s="174">
        <v>0</v>
      </c>
      <c r="F9" s="10">
        <v>5</v>
      </c>
      <c r="G9" s="10">
        <v>13</v>
      </c>
      <c r="H9" s="10">
        <v>13</v>
      </c>
      <c r="K9" s="290" t="s">
        <v>89</v>
      </c>
      <c r="L9" s="290"/>
      <c r="M9" s="10">
        <v>23</v>
      </c>
      <c r="N9" s="174">
        <v>0</v>
      </c>
      <c r="O9" s="174">
        <v>24</v>
      </c>
      <c r="P9" s="174">
        <v>24</v>
      </c>
      <c r="Q9" s="174">
        <v>16</v>
      </c>
      <c r="R9" s="174">
        <v>16</v>
      </c>
      <c r="S9" s="23"/>
    </row>
    <row r="10" spans="1:25" ht="20.100000000000001" customHeight="1" x14ac:dyDescent="0.2">
      <c r="A10" s="149" t="s">
        <v>29</v>
      </c>
      <c r="B10" s="259">
        <f>SUM(C10:H10,M10:R10)</f>
        <v>2972</v>
      </c>
      <c r="C10" s="10">
        <v>241</v>
      </c>
      <c r="D10" s="10">
        <v>257</v>
      </c>
      <c r="E10" s="10">
        <v>241</v>
      </c>
      <c r="F10" s="10">
        <v>290</v>
      </c>
      <c r="G10" s="10">
        <v>258</v>
      </c>
      <c r="H10" s="10">
        <v>257</v>
      </c>
      <c r="K10" s="289" t="s">
        <v>29</v>
      </c>
      <c r="L10" s="290"/>
      <c r="M10" s="10">
        <v>273</v>
      </c>
      <c r="N10" s="10">
        <v>273</v>
      </c>
      <c r="O10" s="10">
        <v>240</v>
      </c>
      <c r="P10" s="10">
        <v>257</v>
      </c>
      <c r="Q10" s="174">
        <v>0</v>
      </c>
      <c r="R10" s="10">
        <v>385</v>
      </c>
      <c r="S10" s="23"/>
    </row>
    <row r="11" spans="1:25" ht="5.0999999999999996" customHeight="1" x14ac:dyDescent="0.2">
      <c r="A11" s="218"/>
      <c r="B11" s="260"/>
      <c r="C11" s="175"/>
      <c r="D11" s="175"/>
      <c r="E11" s="175"/>
      <c r="F11" s="175"/>
      <c r="G11" s="175"/>
      <c r="H11" s="175"/>
      <c r="K11" s="217"/>
      <c r="L11" s="218"/>
      <c r="M11" s="175"/>
      <c r="N11" s="175"/>
      <c r="O11" s="175"/>
      <c r="P11" s="175"/>
      <c r="Q11" s="176"/>
      <c r="R11" s="175"/>
      <c r="S11" s="23"/>
    </row>
    <row r="12" spans="1:25" s="23" customFormat="1" ht="11.1" customHeight="1" x14ac:dyDescent="0.15">
      <c r="A12" s="11"/>
      <c r="B12" s="10"/>
      <c r="C12" s="10"/>
      <c r="D12" s="10"/>
      <c r="E12" s="10"/>
      <c r="F12" s="10"/>
      <c r="G12" s="10"/>
      <c r="H12" s="170" t="s">
        <v>60</v>
      </c>
      <c r="K12" s="3"/>
      <c r="L12" s="3"/>
      <c r="M12" s="3"/>
      <c r="N12" s="3"/>
      <c r="O12" s="3"/>
      <c r="P12" s="3"/>
      <c r="Q12" s="3"/>
      <c r="R12" s="170" t="s">
        <v>60</v>
      </c>
      <c r="U12" s="3"/>
      <c r="V12" s="3"/>
      <c r="W12" s="3"/>
      <c r="X12" s="3"/>
      <c r="Y12" s="3"/>
    </row>
    <row r="13" spans="1:25" s="23" customFormat="1" ht="15.75" customHeight="1" x14ac:dyDescent="0.15">
      <c r="A13" s="11"/>
      <c r="B13" s="10"/>
      <c r="C13" s="10"/>
      <c r="D13" s="10"/>
      <c r="E13" s="10"/>
      <c r="F13" s="10"/>
      <c r="G13" s="10"/>
      <c r="H13" s="170"/>
      <c r="J13" s="10"/>
      <c r="K13" s="3"/>
      <c r="L13" s="3"/>
      <c r="M13" s="3"/>
      <c r="N13" s="3"/>
      <c r="O13" s="3"/>
      <c r="P13" s="3"/>
      <c r="Q13" s="3"/>
      <c r="R13" s="3"/>
      <c r="U13" s="3"/>
      <c r="V13" s="3"/>
      <c r="W13" s="3"/>
      <c r="X13" s="3"/>
      <c r="Y13" s="3"/>
    </row>
    <row r="14" spans="1:25" s="23" customFormat="1" ht="15.75" customHeight="1" x14ac:dyDescent="0.2">
      <c r="A14" s="210"/>
      <c r="B14" s="10"/>
      <c r="C14" s="10"/>
      <c r="D14" s="10"/>
      <c r="E14" s="10"/>
      <c r="F14" s="10"/>
      <c r="G14" s="10"/>
      <c r="H14" s="170"/>
      <c r="J14" s="10"/>
      <c r="K14" s="3"/>
      <c r="L14" s="3"/>
      <c r="M14" s="3"/>
      <c r="N14" s="3"/>
      <c r="O14" s="3"/>
      <c r="P14" s="3"/>
      <c r="Q14" s="3"/>
      <c r="R14" s="3"/>
    </row>
    <row r="15" spans="1:25" s="23" customFormat="1" ht="14.1" customHeight="1" x14ac:dyDescent="0.2">
      <c r="A15" s="277" t="str">
        <f>A1</f>
        <v>14.6 PUNO: VOLUMEN MENSUAL DE LA PRODUCCIÓN MINERA NO METÁLICA, 2018 - 2023</v>
      </c>
      <c r="B15" s="277"/>
      <c r="C15" s="277"/>
      <c r="D15" s="277"/>
      <c r="E15" s="277"/>
      <c r="F15" s="277"/>
      <c r="G15" s="277"/>
      <c r="H15" s="277"/>
      <c r="I15" s="32"/>
      <c r="J15" s="32"/>
      <c r="K15" s="277" t="str">
        <f>A1</f>
        <v>14.6 PUNO: VOLUMEN MENSUAL DE LA PRODUCCIÓN MINERA NO METÁLICA, 2018 - 2023</v>
      </c>
      <c r="L15" s="277"/>
      <c r="M15" s="277"/>
      <c r="N15" s="277"/>
      <c r="O15" s="277"/>
      <c r="P15" s="277"/>
      <c r="Q15" s="277"/>
      <c r="R15" s="277"/>
      <c r="S15" s="3"/>
    </row>
    <row r="16" spans="1:25" s="23" customFormat="1" ht="9.9499999999999993" customHeight="1" x14ac:dyDescent="0.2">
      <c r="A16" s="77" t="s">
        <v>149</v>
      </c>
      <c r="B16" s="168"/>
      <c r="C16" s="168"/>
      <c r="D16" s="168"/>
      <c r="E16" s="168"/>
      <c r="F16" s="168"/>
      <c r="G16" s="168"/>
      <c r="H16" s="168"/>
      <c r="I16" s="177"/>
      <c r="J16" s="32"/>
      <c r="K16" s="77" t="s">
        <v>149</v>
      </c>
      <c r="M16" s="168"/>
      <c r="N16" s="168"/>
      <c r="O16" s="168"/>
      <c r="P16" s="168"/>
      <c r="Q16" s="168"/>
      <c r="S16" s="3"/>
    </row>
    <row r="17" spans="1:19" s="23" customFormat="1" ht="5.0999999999999996" customHeight="1" x14ac:dyDescent="0.15">
      <c r="A17" s="32"/>
      <c r="B17" s="168"/>
      <c r="C17" s="168"/>
      <c r="D17" s="168"/>
      <c r="E17" s="168"/>
      <c r="F17" s="168"/>
      <c r="G17" s="168"/>
      <c r="H17" s="168"/>
      <c r="I17" s="32"/>
      <c r="J17" s="32"/>
      <c r="K17" s="3"/>
      <c r="L17" s="3"/>
      <c r="M17" s="3"/>
      <c r="N17" s="3"/>
      <c r="O17" s="3"/>
      <c r="P17" s="3"/>
      <c r="Q17" s="10"/>
      <c r="R17" s="170"/>
      <c r="S17" s="3"/>
    </row>
    <row r="18" spans="1:19" s="23" customFormat="1" ht="24.95" customHeight="1" x14ac:dyDescent="0.2">
      <c r="A18" s="145" t="s">
        <v>2</v>
      </c>
      <c r="B18" s="146" t="s">
        <v>4</v>
      </c>
      <c r="C18" s="146" t="s">
        <v>90</v>
      </c>
      <c r="D18" s="146" t="s">
        <v>91</v>
      </c>
      <c r="E18" s="146" t="s">
        <v>92</v>
      </c>
      <c r="F18" s="146" t="s">
        <v>93</v>
      </c>
      <c r="G18" s="146" t="s">
        <v>94</v>
      </c>
      <c r="H18" s="146" t="s">
        <v>95</v>
      </c>
      <c r="I18" s="22"/>
      <c r="J18" s="171"/>
      <c r="K18" s="291" t="s">
        <v>2</v>
      </c>
      <c r="L18" s="292"/>
      <c r="M18" s="172" t="s">
        <v>96</v>
      </c>
      <c r="N18" s="172" t="s">
        <v>128</v>
      </c>
      <c r="O18" s="172" t="s">
        <v>97</v>
      </c>
      <c r="P18" s="172" t="s">
        <v>129</v>
      </c>
      <c r="Q18" s="172" t="s">
        <v>98</v>
      </c>
      <c r="R18" s="172" t="s">
        <v>99</v>
      </c>
      <c r="S18" s="3"/>
    </row>
    <row r="19" spans="1:19" s="23" customFormat="1" ht="5.0999999999999996" customHeight="1" x14ac:dyDescent="0.2">
      <c r="A19" s="257"/>
      <c r="B19" s="148"/>
      <c r="C19" s="148"/>
      <c r="D19" s="148"/>
      <c r="E19" s="148"/>
      <c r="F19" s="148"/>
      <c r="G19" s="148"/>
      <c r="H19" s="148"/>
      <c r="I19" s="22"/>
      <c r="J19" s="171"/>
      <c r="K19" s="258"/>
      <c r="L19" s="257"/>
      <c r="M19" s="148"/>
      <c r="N19" s="148"/>
      <c r="O19" s="148"/>
      <c r="P19" s="148"/>
      <c r="Q19" s="148"/>
      <c r="R19" s="148"/>
      <c r="S19" s="3"/>
    </row>
    <row r="20" spans="1:19" s="23" customFormat="1" ht="20.100000000000001" customHeight="1" x14ac:dyDescent="0.2">
      <c r="A20" s="209">
        <v>2019</v>
      </c>
      <c r="B20" s="20"/>
      <c r="C20" s="10"/>
      <c r="D20" s="10"/>
      <c r="E20" s="10"/>
      <c r="F20" s="10"/>
      <c r="G20" s="10"/>
      <c r="H20" s="10"/>
      <c r="I20" s="3"/>
      <c r="J20" s="173">
        <v>20120</v>
      </c>
      <c r="K20" s="293">
        <v>2019</v>
      </c>
      <c r="L20" s="293"/>
      <c r="M20" s="10"/>
      <c r="N20" s="10"/>
      <c r="O20" s="10"/>
      <c r="P20" s="10"/>
      <c r="Q20" s="10"/>
      <c r="R20" s="10"/>
      <c r="S20" s="3"/>
    </row>
    <row r="21" spans="1:19" s="23" customFormat="1" ht="21" customHeight="1" x14ac:dyDescent="0.2">
      <c r="A21" s="149" t="s">
        <v>146</v>
      </c>
      <c r="B21" s="20">
        <f>SUM(C21:H21,M21:R21)</f>
        <v>1985577.2100000004</v>
      </c>
      <c r="C21" s="10">
        <v>92539.59</v>
      </c>
      <c r="D21" s="10">
        <v>93230</v>
      </c>
      <c r="E21" s="10">
        <v>161797.42000000001</v>
      </c>
      <c r="F21" s="10">
        <v>190479.5</v>
      </c>
      <c r="G21" s="10">
        <v>201291</v>
      </c>
      <c r="H21" s="10">
        <v>183011.9</v>
      </c>
      <c r="I21" s="3"/>
      <c r="J21" s="174"/>
      <c r="K21" s="290" t="s">
        <v>146</v>
      </c>
      <c r="L21" s="290"/>
      <c r="M21" s="10">
        <v>181503.7</v>
      </c>
      <c r="N21" s="10">
        <v>182036.6</v>
      </c>
      <c r="O21" s="10">
        <v>184082.8</v>
      </c>
      <c r="P21" s="10">
        <v>170775.3</v>
      </c>
      <c r="Q21" s="10">
        <v>174936.6</v>
      </c>
      <c r="R21" s="10">
        <v>169892.8</v>
      </c>
      <c r="S21" s="3"/>
    </row>
    <row r="22" spans="1:19" s="23" customFormat="1" ht="21" customHeight="1" x14ac:dyDescent="0.2">
      <c r="A22" s="149" t="s">
        <v>147</v>
      </c>
      <c r="B22" s="20">
        <f>SUM(C22:H22,M22:R22)</f>
        <v>250</v>
      </c>
      <c r="C22" s="174">
        <v>0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3"/>
      <c r="J22" s="174"/>
      <c r="K22" s="290" t="s">
        <v>147</v>
      </c>
      <c r="L22" s="290"/>
      <c r="M22" s="174">
        <v>0</v>
      </c>
      <c r="N22" s="174">
        <v>0</v>
      </c>
      <c r="O22" s="174">
        <v>0</v>
      </c>
      <c r="P22" s="10" t="s">
        <v>1</v>
      </c>
      <c r="Q22" s="174">
        <v>250</v>
      </c>
      <c r="R22" s="174">
        <v>0</v>
      </c>
      <c r="S22" s="3"/>
    </row>
    <row r="23" spans="1:19" s="23" customFormat="1" ht="21" customHeight="1" x14ac:dyDescent="0.2">
      <c r="A23" s="149" t="s">
        <v>89</v>
      </c>
      <c r="B23" s="20">
        <f>SUM(C23:H23,M23:R23)</f>
        <v>118</v>
      </c>
      <c r="C23" s="10">
        <v>13</v>
      </c>
      <c r="D23" s="174">
        <v>0</v>
      </c>
      <c r="E23" s="174">
        <v>13</v>
      </c>
      <c r="F23" s="10" t="s">
        <v>1</v>
      </c>
      <c r="G23" s="10" t="s">
        <v>1</v>
      </c>
      <c r="H23" s="10">
        <v>13</v>
      </c>
      <c r="I23" s="3"/>
      <c r="J23" s="3"/>
      <c r="K23" s="290" t="s">
        <v>89</v>
      </c>
      <c r="L23" s="290"/>
      <c r="M23" s="10">
        <v>11</v>
      </c>
      <c r="N23" s="174">
        <v>11</v>
      </c>
      <c r="O23" s="174">
        <v>11</v>
      </c>
      <c r="P23" s="174">
        <v>10</v>
      </c>
      <c r="Q23" s="174">
        <v>11</v>
      </c>
      <c r="R23" s="174">
        <v>25</v>
      </c>
      <c r="S23" s="3"/>
    </row>
    <row r="24" spans="1:19" s="23" customFormat="1" ht="21" customHeight="1" x14ac:dyDescent="0.2">
      <c r="A24" s="149" t="s">
        <v>29</v>
      </c>
      <c r="B24" s="259">
        <f>SUM(C24:H24,M24:R24)</f>
        <v>2822</v>
      </c>
      <c r="C24" s="10">
        <v>193</v>
      </c>
      <c r="D24" s="10">
        <v>80</v>
      </c>
      <c r="E24" s="10">
        <v>256</v>
      </c>
      <c r="F24" s="10">
        <v>198</v>
      </c>
      <c r="G24" s="10">
        <v>196</v>
      </c>
      <c r="H24" s="10">
        <v>243</v>
      </c>
      <c r="I24" s="3"/>
      <c r="J24" s="3"/>
      <c r="K24" s="289" t="s">
        <v>29</v>
      </c>
      <c r="L24" s="290"/>
      <c r="M24" s="10">
        <v>245</v>
      </c>
      <c r="N24" s="10">
        <v>275</v>
      </c>
      <c r="O24" s="10">
        <v>278</v>
      </c>
      <c r="P24" s="10">
        <v>308</v>
      </c>
      <c r="Q24" s="174">
        <v>290</v>
      </c>
      <c r="R24" s="10">
        <v>260</v>
      </c>
      <c r="S24" s="3"/>
    </row>
    <row r="25" spans="1:19" s="23" customFormat="1" ht="5.0999999999999996" customHeight="1" x14ac:dyDescent="0.2">
      <c r="A25" s="218"/>
      <c r="B25" s="260"/>
      <c r="C25" s="175"/>
      <c r="D25" s="175"/>
      <c r="E25" s="175"/>
      <c r="F25" s="175"/>
      <c r="G25" s="175"/>
      <c r="H25" s="175"/>
      <c r="I25" s="3"/>
      <c r="J25" s="3"/>
      <c r="K25" s="217"/>
      <c r="L25" s="218"/>
      <c r="M25" s="175"/>
      <c r="N25" s="175"/>
      <c r="O25" s="175"/>
      <c r="P25" s="175"/>
      <c r="Q25" s="176"/>
      <c r="R25" s="175"/>
      <c r="S25" s="3"/>
    </row>
    <row r="26" spans="1:19" s="23" customFormat="1" ht="11.1" customHeight="1" x14ac:dyDescent="0.15">
      <c r="A26" s="11"/>
      <c r="B26" s="10"/>
      <c r="C26" s="10"/>
      <c r="D26" s="10"/>
      <c r="E26" s="10"/>
      <c r="F26" s="10"/>
      <c r="G26" s="10"/>
      <c r="H26" s="170" t="s">
        <v>60</v>
      </c>
      <c r="K26" s="3"/>
      <c r="L26" s="3"/>
      <c r="M26" s="3"/>
      <c r="N26" s="3"/>
      <c r="O26" s="3"/>
      <c r="P26" s="3"/>
      <c r="Q26" s="3"/>
      <c r="R26" s="170" t="s">
        <v>60</v>
      </c>
      <c r="S26" s="3"/>
    </row>
    <row r="27" spans="1:19" s="23" customFormat="1" ht="15.75" customHeight="1" x14ac:dyDescent="0.15">
      <c r="A27" s="11"/>
      <c r="B27" s="10"/>
      <c r="C27" s="10"/>
      <c r="D27" s="10"/>
      <c r="E27" s="10"/>
      <c r="F27" s="10"/>
      <c r="G27" s="10"/>
      <c r="H27" s="170"/>
      <c r="J27" s="10"/>
      <c r="K27" s="3"/>
      <c r="L27" s="3"/>
      <c r="M27" s="3"/>
      <c r="N27" s="3"/>
      <c r="O27" s="3"/>
      <c r="P27" s="3"/>
      <c r="Q27" s="3"/>
      <c r="R27" s="3"/>
      <c r="S27" s="3"/>
    </row>
    <row r="28" spans="1:19" s="23" customFormat="1" ht="14.1" customHeight="1" x14ac:dyDescent="0.2">
      <c r="A28" s="277" t="str">
        <f>A1</f>
        <v>14.6 PUNO: VOLUMEN MENSUAL DE LA PRODUCCIÓN MINERA NO METÁLICA, 2018 - 2023</v>
      </c>
      <c r="B28" s="277"/>
      <c r="C28" s="277"/>
      <c r="D28" s="277"/>
      <c r="E28" s="277"/>
      <c r="F28" s="277"/>
      <c r="G28" s="277"/>
      <c r="H28" s="277"/>
      <c r="I28" s="32"/>
      <c r="J28" s="32"/>
      <c r="K28" s="277" t="str">
        <f>A1</f>
        <v>14.6 PUNO: VOLUMEN MENSUAL DE LA PRODUCCIÓN MINERA NO METÁLICA, 2018 - 2023</v>
      </c>
      <c r="L28" s="277"/>
      <c r="M28" s="277"/>
      <c r="N28" s="277"/>
      <c r="O28" s="277"/>
      <c r="P28" s="277"/>
      <c r="Q28" s="277"/>
      <c r="R28" s="277"/>
      <c r="S28" s="3"/>
    </row>
    <row r="29" spans="1:19" s="23" customFormat="1" ht="14.1" customHeight="1" x14ac:dyDescent="0.2">
      <c r="A29" s="77" t="s">
        <v>149</v>
      </c>
      <c r="B29" s="168"/>
      <c r="C29" s="168"/>
      <c r="D29" s="168"/>
      <c r="E29" s="168"/>
      <c r="F29" s="168"/>
      <c r="G29" s="168"/>
      <c r="H29" s="168"/>
      <c r="I29" s="177"/>
      <c r="J29" s="32"/>
      <c r="K29" s="77" t="s">
        <v>149</v>
      </c>
      <c r="M29" s="168"/>
      <c r="N29" s="168"/>
      <c r="O29" s="168"/>
      <c r="P29" s="168"/>
      <c r="Q29" s="168"/>
      <c r="S29" s="3"/>
    </row>
    <row r="30" spans="1:19" s="23" customFormat="1" ht="5.0999999999999996" customHeight="1" x14ac:dyDescent="0.15">
      <c r="A30" s="32"/>
      <c r="B30" s="168"/>
      <c r="C30" s="168"/>
      <c r="D30" s="168"/>
      <c r="E30" s="168"/>
      <c r="F30" s="168"/>
      <c r="G30" s="168"/>
      <c r="H30" s="168"/>
      <c r="I30" s="32"/>
      <c r="J30" s="32"/>
      <c r="K30" s="3"/>
      <c r="L30" s="3"/>
      <c r="M30" s="3"/>
      <c r="N30" s="3"/>
      <c r="O30" s="3"/>
      <c r="P30" s="3"/>
      <c r="Q30" s="10"/>
      <c r="R30" s="170"/>
      <c r="S30" s="3"/>
    </row>
    <row r="31" spans="1:19" s="23" customFormat="1" ht="18.95" customHeight="1" x14ac:dyDescent="0.2">
      <c r="A31" s="145" t="s">
        <v>2</v>
      </c>
      <c r="B31" s="146" t="s">
        <v>4</v>
      </c>
      <c r="C31" s="146" t="s">
        <v>90</v>
      </c>
      <c r="D31" s="146" t="s">
        <v>91</v>
      </c>
      <c r="E31" s="146" t="s">
        <v>92</v>
      </c>
      <c r="F31" s="146" t="s">
        <v>93</v>
      </c>
      <c r="G31" s="146" t="s">
        <v>94</v>
      </c>
      <c r="H31" s="146" t="s">
        <v>95</v>
      </c>
      <c r="I31" s="22"/>
      <c r="J31" s="171"/>
      <c r="K31" s="291" t="s">
        <v>2</v>
      </c>
      <c r="L31" s="292"/>
      <c r="M31" s="172" t="s">
        <v>96</v>
      </c>
      <c r="N31" s="172" t="s">
        <v>128</v>
      </c>
      <c r="O31" s="172" t="s">
        <v>97</v>
      </c>
      <c r="P31" s="172" t="s">
        <v>129</v>
      </c>
      <c r="Q31" s="172" t="s">
        <v>98</v>
      </c>
      <c r="R31" s="172" t="s">
        <v>99</v>
      </c>
      <c r="S31" s="3"/>
    </row>
    <row r="32" spans="1:19" s="23" customFormat="1" ht="5.0999999999999996" customHeight="1" x14ac:dyDescent="0.2">
      <c r="A32" s="257"/>
      <c r="B32" s="148"/>
      <c r="C32" s="148"/>
      <c r="D32" s="148"/>
      <c r="E32" s="148"/>
      <c r="F32" s="148"/>
      <c r="G32" s="148"/>
      <c r="H32" s="148"/>
      <c r="I32" s="22"/>
      <c r="J32" s="171"/>
      <c r="K32" s="258"/>
      <c r="L32" s="257"/>
      <c r="M32" s="148"/>
      <c r="N32" s="148"/>
      <c r="O32" s="148"/>
      <c r="P32" s="148"/>
      <c r="Q32" s="148"/>
      <c r="R32" s="148"/>
      <c r="S32" s="3"/>
    </row>
    <row r="33" spans="1:19" s="23" customFormat="1" ht="20.100000000000001" customHeight="1" x14ac:dyDescent="0.2">
      <c r="A33" s="209">
        <v>2020</v>
      </c>
      <c r="B33" s="178"/>
      <c r="C33" s="150"/>
      <c r="D33" s="150"/>
      <c r="E33" s="150"/>
      <c r="F33" s="150"/>
      <c r="G33" s="150"/>
      <c r="H33" s="150"/>
      <c r="I33" s="3"/>
      <c r="J33" s="173">
        <v>20120</v>
      </c>
      <c r="K33" s="293">
        <v>2020</v>
      </c>
      <c r="L33" s="293"/>
      <c r="M33" s="10"/>
      <c r="N33" s="10"/>
      <c r="O33" s="10"/>
      <c r="P33" s="10"/>
      <c r="Q33" s="10"/>
      <c r="R33" s="10"/>
      <c r="S33" s="3"/>
    </row>
    <row r="34" spans="1:19" s="23" customFormat="1" ht="20.100000000000001" customHeight="1" x14ac:dyDescent="0.2">
      <c r="A34" s="149" t="s">
        <v>146</v>
      </c>
      <c r="B34" s="178">
        <f>SUM(C34:H34,M34:R34)</f>
        <v>1042118.25</v>
      </c>
      <c r="C34" s="10" t="s">
        <v>1</v>
      </c>
      <c r="D34" s="10" t="s">
        <v>1</v>
      </c>
      <c r="E34" s="10" t="s">
        <v>1</v>
      </c>
      <c r="F34" s="10" t="s">
        <v>1</v>
      </c>
      <c r="G34" s="10" t="s">
        <v>1</v>
      </c>
      <c r="H34" s="10">
        <v>133992.5</v>
      </c>
      <c r="I34" s="3"/>
      <c r="J34" s="174"/>
      <c r="K34" s="290" t="s">
        <v>146</v>
      </c>
      <c r="L34" s="290"/>
      <c r="M34" s="10">
        <v>146429.9</v>
      </c>
      <c r="N34" s="10">
        <v>132380.79999999999</v>
      </c>
      <c r="O34" s="10">
        <v>145995.29999999999</v>
      </c>
      <c r="P34" s="10">
        <v>161219.79</v>
      </c>
      <c r="Q34" s="10">
        <v>163768.63</v>
      </c>
      <c r="R34" s="10">
        <v>158331.32999999999</v>
      </c>
      <c r="S34" s="3"/>
    </row>
    <row r="35" spans="1:19" s="23" customFormat="1" ht="20.100000000000001" customHeight="1" x14ac:dyDescent="0.2">
      <c r="A35" s="149" t="s">
        <v>147</v>
      </c>
      <c r="B35" s="178">
        <f>SUM(C35:H35,M35:R35)</f>
        <v>270</v>
      </c>
      <c r="C35" s="179">
        <v>0</v>
      </c>
      <c r="D35" s="179">
        <v>0</v>
      </c>
      <c r="E35" s="179">
        <v>0</v>
      </c>
      <c r="F35" s="179">
        <v>0</v>
      </c>
      <c r="G35" s="179">
        <v>0</v>
      </c>
      <c r="H35" s="179">
        <v>0</v>
      </c>
      <c r="I35" s="3"/>
      <c r="J35" s="174"/>
      <c r="K35" s="290" t="s">
        <v>147</v>
      </c>
      <c r="L35" s="290"/>
      <c r="M35" s="174">
        <v>0</v>
      </c>
      <c r="N35" s="174">
        <v>0</v>
      </c>
      <c r="O35" s="174">
        <v>0</v>
      </c>
      <c r="P35" s="174">
        <v>0</v>
      </c>
      <c r="Q35" s="174">
        <v>270</v>
      </c>
      <c r="R35" s="174">
        <v>0</v>
      </c>
      <c r="S35" s="3"/>
    </row>
    <row r="36" spans="1:19" s="23" customFormat="1" ht="20.100000000000001" customHeight="1" x14ac:dyDescent="0.2">
      <c r="A36" s="149" t="s">
        <v>89</v>
      </c>
      <c r="B36" s="178">
        <f>SUM(C36:H36,M36:R36)</f>
        <v>33</v>
      </c>
      <c r="C36" s="150">
        <v>11</v>
      </c>
      <c r="D36" s="179">
        <v>0</v>
      </c>
      <c r="E36" s="179">
        <v>11</v>
      </c>
      <c r="F36" s="10" t="s">
        <v>1</v>
      </c>
      <c r="G36" s="10" t="s">
        <v>1</v>
      </c>
      <c r="H36" s="10" t="s">
        <v>1</v>
      </c>
      <c r="I36" s="3"/>
      <c r="J36" s="3"/>
      <c r="K36" s="290" t="s">
        <v>89</v>
      </c>
      <c r="L36" s="290"/>
      <c r="M36" s="10">
        <v>11</v>
      </c>
      <c r="N36" s="174">
        <v>0</v>
      </c>
      <c r="O36" s="174">
        <v>0</v>
      </c>
      <c r="P36" s="174">
        <v>0</v>
      </c>
      <c r="Q36" s="174">
        <v>0</v>
      </c>
      <c r="R36" s="174">
        <v>0</v>
      </c>
      <c r="S36" s="3"/>
    </row>
    <row r="37" spans="1:19" s="23" customFormat="1" ht="20.100000000000001" customHeight="1" x14ac:dyDescent="0.2">
      <c r="A37" s="149" t="s">
        <v>29</v>
      </c>
      <c r="B37" s="261">
        <f>SUM(C37:H37,M37:R37)</f>
        <v>1260</v>
      </c>
      <c r="C37" s="150">
        <v>325</v>
      </c>
      <c r="D37" s="150">
        <v>228</v>
      </c>
      <c r="E37" s="150">
        <v>135</v>
      </c>
      <c r="F37" s="10" t="s">
        <v>1</v>
      </c>
      <c r="G37" s="10" t="s">
        <v>1</v>
      </c>
      <c r="H37" s="10" t="s">
        <v>1</v>
      </c>
      <c r="I37" s="3"/>
      <c r="J37" s="3"/>
      <c r="K37" s="289" t="s">
        <v>29</v>
      </c>
      <c r="L37" s="290"/>
      <c r="M37" s="10" t="s">
        <v>1</v>
      </c>
      <c r="N37" s="10" t="s">
        <v>1</v>
      </c>
      <c r="O37" s="10" t="s">
        <v>1</v>
      </c>
      <c r="P37" s="10">
        <v>66</v>
      </c>
      <c r="Q37" s="174">
        <v>196</v>
      </c>
      <c r="R37" s="10">
        <v>310</v>
      </c>
      <c r="S37" s="3"/>
    </row>
    <row r="38" spans="1:19" s="23" customFormat="1" ht="5.0999999999999996" customHeight="1" x14ac:dyDescent="0.2">
      <c r="A38" s="218"/>
      <c r="B38" s="262"/>
      <c r="C38" s="180"/>
      <c r="D38" s="180"/>
      <c r="E38" s="180"/>
      <c r="F38" s="180"/>
      <c r="G38" s="180"/>
      <c r="H38" s="180"/>
      <c r="I38" s="3"/>
      <c r="J38" s="3"/>
      <c r="K38" s="217"/>
      <c r="L38" s="218"/>
      <c r="M38" s="175"/>
      <c r="N38" s="175"/>
      <c r="O38" s="175"/>
      <c r="P38" s="175"/>
      <c r="Q38" s="176"/>
      <c r="R38" s="175"/>
      <c r="S38" s="3"/>
    </row>
    <row r="39" spans="1:19" s="23" customFormat="1" ht="11.1" customHeight="1" x14ac:dyDescent="0.15">
      <c r="A39" s="11"/>
      <c r="B39" s="10"/>
      <c r="C39" s="10"/>
      <c r="D39" s="10"/>
      <c r="E39" s="10"/>
      <c r="F39" s="10"/>
      <c r="G39" s="10"/>
      <c r="H39" s="170" t="s">
        <v>60</v>
      </c>
      <c r="K39" s="3"/>
      <c r="L39" s="3"/>
      <c r="M39" s="3"/>
      <c r="N39" s="3"/>
      <c r="O39" s="3"/>
      <c r="P39" s="3"/>
      <c r="Q39" s="3"/>
      <c r="R39" s="170" t="s">
        <v>60</v>
      </c>
      <c r="S39" s="3"/>
    </row>
    <row r="40" spans="1:19" s="23" customFormat="1" ht="15.75" customHeight="1" x14ac:dyDescent="0.2">
      <c r="A40" s="210"/>
      <c r="B40" s="10"/>
      <c r="C40" s="10"/>
      <c r="D40" s="10"/>
      <c r="E40" s="10"/>
      <c r="F40" s="10"/>
      <c r="G40" s="10"/>
      <c r="H40" s="170"/>
      <c r="J40" s="10"/>
      <c r="K40" s="3"/>
      <c r="L40" s="3"/>
      <c r="M40" s="3"/>
      <c r="N40" s="3"/>
      <c r="O40" s="3"/>
      <c r="P40" s="3"/>
      <c r="Q40" s="3"/>
      <c r="R40" s="3"/>
      <c r="S40" s="3"/>
    </row>
    <row r="41" spans="1:19" s="23" customFormat="1" ht="14.1" customHeight="1" x14ac:dyDescent="0.2">
      <c r="A41" s="277" t="str">
        <f>A1</f>
        <v>14.6 PUNO: VOLUMEN MENSUAL DE LA PRODUCCIÓN MINERA NO METÁLICA, 2018 - 2023</v>
      </c>
      <c r="B41" s="277"/>
      <c r="C41" s="277"/>
      <c r="D41" s="277"/>
      <c r="E41" s="277"/>
      <c r="F41" s="277"/>
      <c r="G41" s="277"/>
      <c r="H41" s="277"/>
      <c r="I41" s="32"/>
      <c r="J41" s="32"/>
      <c r="K41" s="277" t="str">
        <f>A1</f>
        <v>14.6 PUNO: VOLUMEN MENSUAL DE LA PRODUCCIÓN MINERA NO METÁLICA, 2018 - 2023</v>
      </c>
      <c r="L41" s="277"/>
      <c r="M41" s="277"/>
      <c r="N41" s="277"/>
      <c r="O41" s="277"/>
      <c r="P41" s="277"/>
      <c r="Q41" s="277"/>
      <c r="R41" s="277"/>
      <c r="S41" s="3"/>
    </row>
    <row r="42" spans="1:19" s="23" customFormat="1" ht="14.1" customHeight="1" x14ac:dyDescent="0.2">
      <c r="A42" s="77" t="s">
        <v>149</v>
      </c>
      <c r="B42" s="168"/>
      <c r="C42" s="168"/>
      <c r="D42" s="168"/>
      <c r="E42" s="168"/>
      <c r="F42" s="168"/>
      <c r="G42" s="168"/>
      <c r="H42" s="168"/>
      <c r="I42" s="177"/>
      <c r="J42" s="32"/>
      <c r="K42" s="77" t="s">
        <v>149</v>
      </c>
      <c r="M42" s="168"/>
      <c r="N42" s="168"/>
      <c r="O42" s="168"/>
      <c r="P42" s="168"/>
      <c r="Q42" s="168"/>
      <c r="S42" s="3"/>
    </row>
    <row r="43" spans="1:19" s="23" customFormat="1" ht="5.0999999999999996" customHeight="1" x14ac:dyDescent="0.15">
      <c r="A43" s="32"/>
      <c r="B43" s="168"/>
      <c r="C43" s="168"/>
      <c r="D43" s="168"/>
      <c r="E43" s="168"/>
      <c r="F43" s="168"/>
      <c r="G43" s="168"/>
      <c r="H43" s="168"/>
      <c r="I43" s="32"/>
      <c r="J43" s="32"/>
      <c r="K43" s="3"/>
      <c r="L43" s="3"/>
      <c r="M43" s="3"/>
      <c r="N43" s="3"/>
      <c r="O43" s="3"/>
      <c r="P43" s="3"/>
      <c r="Q43" s="10"/>
      <c r="R43" s="170"/>
      <c r="S43" s="3"/>
    </row>
    <row r="44" spans="1:19" s="23" customFormat="1" ht="18.95" customHeight="1" x14ac:dyDescent="0.2">
      <c r="A44" s="145" t="s">
        <v>2</v>
      </c>
      <c r="B44" s="146" t="s">
        <v>4</v>
      </c>
      <c r="C44" s="146" t="s">
        <v>90</v>
      </c>
      <c r="D44" s="146" t="s">
        <v>91</v>
      </c>
      <c r="E44" s="146" t="s">
        <v>92</v>
      </c>
      <c r="F44" s="146" t="s">
        <v>93</v>
      </c>
      <c r="G44" s="146" t="s">
        <v>94</v>
      </c>
      <c r="H44" s="146" t="s">
        <v>95</v>
      </c>
      <c r="I44" s="22"/>
      <c r="J44" s="171"/>
      <c r="K44" s="291" t="s">
        <v>2</v>
      </c>
      <c r="L44" s="292"/>
      <c r="M44" s="172" t="s">
        <v>96</v>
      </c>
      <c r="N44" s="172" t="s">
        <v>128</v>
      </c>
      <c r="O44" s="172" t="s">
        <v>97</v>
      </c>
      <c r="P44" s="172" t="s">
        <v>129</v>
      </c>
      <c r="Q44" s="172" t="s">
        <v>98</v>
      </c>
      <c r="R44" s="172" t="s">
        <v>99</v>
      </c>
      <c r="S44" s="3"/>
    </row>
    <row r="45" spans="1:19" s="23" customFormat="1" ht="5.0999999999999996" customHeight="1" x14ac:dyDescent="0.2">
      <c r="A45" s="257"/>
      <c r="B45" s="148"/>
      <c r="C45" s="148"/>
      <c r="D45" s="148"/>
      <c r="E45" s="148"/>
      <c r="F45" s="148"/>
      <c r="G45" s="148"/>
      <c r="H45" s="148"/>
      <c r="I45" s="22"/>
      <c r="J45" s="171"/>
      <c r="K45" s="258"/>
      <c r="L45" s="257"/>
      <c r="M45" s="148"/>
      <c r="N45" s="148"/>
      <c r="O45" s="148"/>
      <c r="P45" s="148"/>
      <c r="Q45" s="148"/>
      <c r="R45" s="148"/>
      <c r="S45" s="3"/>
    </row>
    <row r="46" spans="1:19" s="23" customFormat="1" ht="20.100000000000001" customHeight="1" x14ac:dyDescent="0.2">
      <c r="A46" s="209">
        <v>2021</v>
      </c>
      <c r="B46" s="20"/>
      <c r="C46" s="10"/>
      <c r="D46" s="10"/>
      <c r="E46" s="10"/>
      <c r="F46" s="10"/>
      <c r="G46" s="10"/>
      <c r="H46" s="10"/>
      <c r="I46" s="3"/>
      <c r="J46" s="173">
        <v>20120</v>
      </c>
      <c r="K46" s="293">
        <v>2021</v>
      </c>
      <c r="L46" s="293"/>
      <c r="M46" s="10"/>
      <c r="N46" s="10"/>
      <c r="O46" s="10"/>
      <c r="P46" s="10"/>
      <c r="Q46" s="10"/>
      <c r="R46" s="10"/>
      <c r="S46" s="3"/>
    </row>
    <row r="47" spans="1:19" s="23" customFormat="1" ht="21" customHeight="1" x14ac:dyDescent="0.2">
      <c r="A47" s="149" t="s">
        <v>146</v>
      </c>
      <c r="B47" s="20">
        <f>SUM(C47:H47,M47:R47)</f>
        <v>1594374.2500000002</v>
      </c>
      <c r="C47" s="10" t="s">
        <v>1</v>
      </c>
      <c r="D47" s="10" t="s">
        <v>1</v>
      </c>
      <c r="E47" s="10">
        <v>56110.5</v>
      </c>
      <c r="F47" s="10">
        <v>156200</v>
      </c>
      <c r="G47" s="10">
        <v>170036</v>
      </c>
      <c r="H47" s="10">
        <v>170533</v>
      </c>
      <c r="I47" s="3"/>
      <c r="J47" s="174"/>
      <c r="K47" s="290" t="s">
        <v>146</v>
      </c>
      <c r="L47" s="290"/>
      <c r="M47" s="10">
        <v>171310.54</v>
      </c>
      <c r="N47" s="10">
        <v>173925.56</v>
      </c>
      <c r="O47" s="10">
        <v>175065.25</v>
      </c>
      <c r="P47" s="10">
        <v>175910.1</v>
      </c>
      <c r="Q47" s="10">
        <v>175216.3</v>
      </c>
      <c r="R47" s="10">
        <v>170067</v>
      </c>
      <c r="S47" s="3"/>
    </row>
    <row r="48" spans="1:19" s="23" customFormat="1" ht="21" customHeight="1" x14ac:dyDescent="0.2">
      <c r="A48" s="149" t="s">
        <v>147</v>
      </c>
      <c r="B48" s="20">
        <f>SUM(C48:H48,M48:R48)</f>
        <v>280</v>
      </c>
      <c r="C48" s="174">
        <v>0</v>
      </c>
      <c r="D48" s="174">
        <v>0</v>
      </c>
      <c r="E48" s="174">
        <v>0</v>
      </c>
      <c r="F48" s="174">
        <v>0</v>
      </c>
      <c r="G48" s="174">
        <v>0</v>
      </c>
      <c r="H48" s="174">
        <v>0</v>
      </c>
      <c r="I48" s="3"/>
      <c r="J48" s="174"/>
      <c r="K48" s="290" t="s">
        <v>147</v>
      </c>
      <c r="L48" s="290"/>
      <c r="M48" s="174">
        <v>0</v>
      </c>
      <c r="N48" s="174">
        <v>0</v>
      </c>
      <c r="O48" s="174">
        <v>280</v>
      </c>
      <c r="P48" s="10" t="s">
        <v>1</v>
      </c>
      <c r="Q48" s="174">
        <v>0</v>
      </c>
      <c r="R48" s="174">
        <v>0</v>
      </c>
      <c r="S48" s="3"/>
    </row>
    <row r="49" spans="1:21" s="23" customFormat="1" ht="21" customHeight="1" x14ac:dyDescent="0.2">
      <c r="A49" s="149" t="s">
        <v>89</v>
      </c>
      <c r="B49" s="181" t="s">
        <v>26</v>
      </c>
      <c r="C49" s="10" t="s">
        <v>26</v>
      </c>
      <c r="D49" s="10" t="s">
        <v>26</v>
      </c>
      <c r="E49" s="10" t="s">
        <v>26</v>
      </c>
      <c r="F49" s="10" t="s">
        <v>26</v>
      </c>
      <c r="G49" s="10" t="s">
        <v>26</v>
      </c>
      <c r="H49" s="10" t="s">
        <v>26</v>
      </c>
      <c r="I49" s="3"/>
      <c r="J49" s="3"/>
      <c r="K49" s="290" t="s">
        <v>89</v>
      </c>
      <c r="L49" s="290"/>
      <c r="M49" s="10" t="s">
        <v>26</v>
      </c>
      <c r="N49" s="10" t="s">
        <v>26</v>
      </c>
      <c r="O49" s="10" t="s">
        <v>26</v>
      </c>
      <c r="P49" s="10" t="s">
        <v>26</v>
      </c>
      <c r="Q49" s="10" t="s">
        <v>26</v>
      </c>
      <c r="R49" s="10" t="s">
        <v>26</v>
      </c>
      <c r="S49" s="3"/>
    </row>
    <row r="50" spans="1:21" s="23" customFormat="1" ht="21" customHeight="1" x14ac:dyDescent="0.2">
      <c r="A50" s="149" t="s">
        <v>29</v>
      </c>
      <c r="B50" s="259">
        <f>SUM(C50:H50,M50:R50)</f>
        <v>4553</v>
      </c>
      <c r="C50" s="10">
        <v>308</v>
      </c>
      <c r="D50" s="10">
        <v>410</v>
      </c>
      <c r="E50" s="10">
        <v>420</v>
      </c>
      <c r="F50" s="10">
        <v>230</v>
      </c>
      <c r="G50" s="10">
        <v>300</v>
      </c>
      <c r="H50" s="10">
        <v>300</v>
      </c>
      <c r="I50" s="3"/>
      <c r="J50" s="3"/>
      <c r="K50" s="289" t="s">
        <v>29</v>
      </c>
      <c r="L50" s="290"/>
      <c r="M50" s="10">
        <v>390</v>
      </c>
      <c r="N50" s="10">
        <v>330</v>
      </c>
      <c r="O50" s="10">
        <v>465</v>
      </c>
      <c r="P50" s="10">
        <v>430</v>
      </c>
      <c r="Q50" s="174">
        <v>520</v>
      </c>
      <c r="R50" s="10">
        <v>450</v>
      </c>
      <c r="S50" s="3"/>
    </row>
    <row r="51" spans="1:21" s="23" customFormat="1" ht="5.0999999999999996" customHeight="1" x14ac:dyDescent="0.2">
      <c r="A51" s="218"/>
      <c r="B51" s="260"/>
      <c r="C51" s="175"/>
      <c r="D51" s="175"/>
      <c r="E51" s="175"/>
      <c r="F51" s="175"/>
      <c r="G51" s="175"/>
      <c r="H51" s="175"/>
      <c r="I51" s="3"/>
      <c r="J51" s="3"/>
      <c r="K51" s="217"/>
      <c r="L51" s="218"/>
      <c r="M51" s="175"/>
      <c r="N51" s="175"/>
      <c r="O51" s="175"/>
      <c r="P51" s="175"/>
      <c r="Q51" s="176"/>
      <c r="R51" s="175"/>
      <c r="S51" s="3"/>
    </row>
    <row r="52" spans="1:21" s="23" customFormat="1" ht="11.1" customHeight="1" x14ac:dyDescent="0.15">
      <c r="A52" s="11"/>
      <c r="B52" s="10"/>
      <c r="C52" s="10"/>
      <c r="D52" s="10"/>
      <c r="E52" s="10"/>
      <c r="F52" s="10"/>
      <c r="G52" s="10"/>
      <c r="H52" s="170" t="s">
        <v>60</v>
      </c>
      <c r="K52" s="3"/>
      <c r="L52" s="3"/>
      <c r="M52" s="3"/>
      <c r="N52" s="3"/>
      <c r="O52" s="3"/>
      <c r="P52" s="3"/>
      <c r="Q52" s="3"/>
      <c r="R52" s="170" t="s">
        <v>60</v>
      </c>
      <c r="S52" s="3"/>
    </row>
    <row r="53" spans="1:21" s="23" customFormat="1" ht="15.75" customHeight="1" x14ac:dyDescent="0.2">
      <c r="A53" s="210"/>
      <c r="B53" s="210"/>
      <c r="C53" s="210"/>
      <c r="D53" s="210"/>
      <c r="E53" s="210"/>
      <c r="F53" s="210"/>
      <c r="G53" s="210"/>
      <c r="H53" s="210"/>
      <c r="J53" s="10"/>
      <c r="K53" s="3"/>
      <c r="L53" s="3"/>
      <c r="M53" s="3"/>
      <c r="N53" s="3"/>
      <c r="O53" s="3"/>
      <c r="P53" s="3"/>
      <c r="Q53" s="3"/>
      <c r="R53" s="3"/>
      <c r="S53" s="3"/>
    </row>
    <row r="54" spans="1:21" s="23" customFormat="1" ht="14.1" customHeight="1" x14ac:dyDescent="0.2">
      <c r="A54" s="277" t="str">
        <f>A1</f>
        <v>14.6 PUNO: VOLUMEN MENSUAL DE LA PRODUCCIÓN MINERA NO METÁLICA, 2018 - 2023</v>
      </c>
      <c r="B54" s="277"/>
      <c r="C54" s="277"/>
      <c r="D54" s="277"/>
      <c r="E54" s="277"/>
      <c r="F54" s="277"/>
      <c r="G54" s="277"/>
      <c r="H54" s="277"/>
      <c r="I54" s="32"/>
      <c r="J54" s="32"/>
      <c r="K54" s="277" t="str">
        <f>A1</f>
        <v>14.6 PUNO: VOLUMEN MENSUAL DE LA PRODUCCIÓN MINERA NO METÁLICA, 2018 - 2023</v>
      </c>
      <c r="L54" s="277"/>
      <c r="M54" s="277"/>
      <c r="N54" s="277"/>
      <c r="O54" s="277"/>
      <c r="P54" s="277"/>
      <c r="Q54" s="277"/>
      <c r="R54" s="277"/>
      <c r="S54" s="3"/>
    </row>
    <row r="55" spans="1:21" s="23" customFormat="1" ht="14.1" customHeight="1" x14ac:dyDescent="0.15">
      <c r="A55" s="77" t="s">
        <v>149</v>
      </c>
      <c r="B55" s="168"/>
      <c r="C55" s="168"/>
      <c r="D55" s="168"/>
      <c r="E55" s="168"/>
      <c r="F55" s="168"/>
      <c r="G55" s="168"/>
      <c r="H55" s="168"/>
      <c r="I55" s="177"/>
      <c r="J55" s="32"/>
      <c r="K55" s="77" t="s">
        <v>149</v>
      </c>
      <c r="M55" s="168"/>
      <c r="N55" s="168"/>
      <c r="O55" s="168"/>
      <c r="P55" s="168"/>
      <c r="Q55" s="168"/>
      <c r="R55" s="182"/>
      <c r="S55" s="168"/>
      <c r="T55" s="170"/>
    </row>
    <row r="56" spans="1:21" s="23" customFormat="1" ht="5.0999999999999996" customHeight="1" x14ac:dyDescent="0.15">
      <c r="A56" s="32"/>
      <c r="B56" s="168"/>
      <c r="C56" s="168"/>
      <c r="D56" s="168"/>
      <c r="E56" s="168"/>
      <c r="F56" s="168"/>
      <c r="G56" s="168"/>
      <c r="H56" s="168"/>
      <c r="I56" s="32"/>
      <c r="J56" s="32"/>
      <c r="K56" s="3"/>
      <c r="L56" s="3"/>
      <c r="M56" s="3"/>
      <c r="N56" s="3"/>
      <c r="O56" s="3"/>
      <c r="P56" s="3"/>
      <c r="Q56" s="10"/>
      <c r="R56" s="182"/>
      <c r="S56" s="3"/>
    </row>
    <row r="57" spans="1:21" s="23" customFormat="1" ht="18.95" customHeight="1" x14ac:dyDescent="0.2">
      <c r="A57" s="145" t="s">
        <v>2</v>
      </c>
      <c r="B57" s="146" t="s">
        <v>4</v>
      </c>
      <c r="C57" s="146" t="s">
        <v>90</v>
      </c>
      <c r="D57" s="146" t="s">
        <v>91</v>
      </c>
      <c r="E57" s="146" t="s">
        <v>92</v>
      </c>
      <c r="F57" s="146" t="s">
        <v>93</v>
      </c>
      <c r="G57" s="146" t="s">
        <v>94</v>
      </c>
      <c r="H57" s="146" t="s">
        <v>95</v>
      </c>
      <c r="I57" s="22"/>
      <c r="J57" s="171"/>
      <c r="K57" s="294" t="s">
        <v>2</v>
      </c>
      <c r="L57" s="295"/>
      <c r="M57" s="172" t="s">
        <v>96</v>
      </c>
      <c r="N57" s="172" t="s">
        <v>128</v>
      </c>
      <c r="O57" s="172" t="s">
        <v>97</v>
      </c>
      <c r="P57" s="172" t="s">
        <v>129</v>
      </c>
      <c r="Q57" s="172" t="s">
        <v>98</v>
      </c>
      <c r="R57" s="172" t="s">
        <v>99</v>
      </c>
      <c r="S57" s="3"/>
      <c r="T57" s="3"/>
      <c r="U57" s="3"/>
    </row>
    <row r="58" spans="1:21" s="23" customFormat="1" ht="5.0999999999999996" customHeight="1" x14ac:dyDescent="0.2">
      <c r="A58" s="257"/>
      <c r="B58" s="148"/>
      <c r="C58" s="148"/>
      <c r="D58" s="148"/>
      <c r="E58" s="148"/>
      <c r="F58" s="148"/>
      <c r="G58" s="148"/>
      <c r="H58" s="148"/>
      <c r="I58" s="22"/>
      <c r="J58" s="171"/>
      <c r="K58" s="263"/>
      <c r="L58" s="264"/>
      <c r="M58" s="148"/>
      <c r="N58" s="148"/>
      <c r="O58" s="148"/>
      <c r="P58" s="148"/>
      <c r="Q58" s="148"/>
      <c r="R58" s="148"/>
      <c r="S58" s="3"/>
      <c r="T58" s="3"/>
      <c r="U58" s="3"/>
    </row>
    <row r="59" spans="1:21" s="23" customFormat="1" ht="20.100000000000001" customHeight="1" x14ac:dyDescent="0.2">
      <c r="A59" s="209">
        <v>2022</v>
      </c>
      <c r="B59" s="20"/>
      <c r="C59" s="10"/>
      <c r="D59" s="10"/>
      <c r="E59" s="10"/>
      <c r="F59" s="10"/>
      <c r="G59" s="10"/>
      <c r="H59" s="10"/>
      <c r="I59" s="3"/>
      <c r="J59" s="173">
        <v>20120</v>
      </c>
      <c r="K59" s="293">
        <v>2022</v>
      </c>
      <c r="L59" s="293"/>
      <c r="M59" s="10"/>
      <c r="N59" s="10"/>
      <c r="O59" s="10"/>
      <c r="P59" s="10"/>
      <c r="Q59" s="10"/>
      <c r="R59" s="10"/>
      <c r="S59" s="3"/>
      <c r="T59" s="3"/>
      <c r="U59" s="3"/>
    </row>
    <row r="60" spans="1:21" s="23" customFormat="1" ht="21.95" customHeight="1" x14ac:dyDescent="0.2">
      <c r="A60" s="149" t="s">
        <v>146</v>
      </c>
      <c r="B60" s="20">
        <f>SUM(C60:H60,M60:R60)</f>
        <v>1876784.2599999998</v>
      </c>
      <c r="C60" s="10" t="s">
        <v>1</v>
      </c>
      <c r="D60" s="10">
        <v>90452.86</v>
      </c>
      <c r="E60" s="10">
        <v>125524.71</v>
      </c>
      <c r="F60" s="10">
        <v>174101.04</v>
      </c>
      <c r="G60" s="10">
        <v>181416.47</v>
      </c>
      <c r="H60" s="10">
        <v>183661.55</v>
      </c>
      <c r="I60" s="3"/>
      <c r="J60" s="174"/>
      <c r="K60" s="290" t="s">
        <v>146</v>
      </c>
      <c r="L60" s="290"/>
      <c r="M60" s="10">
        <v>182183.39</v>
      </c>
      <c r="N60" s="10">
        <v>183319.6</v>
      </c>
      <c r="O60" s="10">
        <v>190379.64</v>
      </c>
      <c r="P60" s="10">
        <v>192289.7</v>
      </c>
      <c r="Q60" s="10">
        <v>190435.3</v>
      </c>
      <c r="R60" s="10">
        <v>183020</v>
      </c>
      <c r="S60" s="3"/>
      <c r="T60" s="3"/>
      <c r="U60" s="3"/>
    </row>
    <row r="61" spans="1:21" s="23" customFormat="1" ht="21.95" customHeight="1" x14ac:dyDescent="0.2">
      <c r="A61" s="149" t="s">
        <v>147</v>
      </c>
      <c r="B61" s="20">
        <f>SUM(C61:H61,M61:R61)</f>
        <v>295</v>
      </c>
      <c r="C61" s="174">
        <v>0</v>
      </c>
      <c r="D61" s="174">
        <v>0</v>
      </c>
      <c r="E61" s="174">
        <v>0</v>
      </c>
      <c r="F61" s="174">
        <v>0</v>
      </c>
      <c r="G61" s="174">
        <v>0</v>
      </c>
      <c r="H61" s="174">
        <v>0</v>
      </c>
      <c r="I61" s="3"/>
      <c r="J61" s="174"/>
      <c r="K61" s="290" t="s">
        <v>147</v>
      </c>
      <c r="L61" s="290"/>
      <c r="M61" s="174">
        <v>0</v>
      </c>
      <c r="N61" s="174">
        <v>0</v>
      </c>
      <c r="O61" s="174">
        <v>0</v>
      </c>
      <c r="P61" s="10">
        <v>295</v>
      </c>
      <c r="Q61" s="174">
        <v>0</v>
      </c>
      <c r="R61" s="174">
        <v>0</v>
      </c>
      <c r="S61" s="3"/>
      <c r="T61" s="3"/>
      <c r="U61" s="3"/>
    </row>
    <row r="62" spans="1:21" s="23" customFormat="1" ht="21.95" customHeight="1" x14ac:dyDescent="0.2">
      <c r="A62" s="149" t="s">
        <v>89</v>
      </c>
      <c r="B62" s="181" t="s">
        <v>26</v>
      </c>
      <c r="C62" s="174" t="s">
        <v>26</v>
      </c>
      <c r="D62" s="174" t="s">
        <v>26</v>
      </c>
      <c r="E62" s="174" t="s">
        <v>26</v>
      </c>
      <c r="F62" s="174" t="s">
        <v>26</v>
      </c>
      <c r="G62" s="174" t="s">
        <v>26</v>
      </c>
      <c r="H62" s="174" t="s">
        <v>26</v>
      </c>
      <c r="I62" s="3"/>
      <c r="J62" s="3"/>
      <c r="K62" s="290" t="s">
        <v>89</v>
      </c>
      <c r="L62" s="290"/>
      <c r="M62" s="10" t="s">
        <v>26</v>
      </c>
      <c r="N62" s="10" t="s">
        <v>26</v>
      </c>
      <c r="O62" s="10" t="s">
        <v>26</v>
      </c>
      <c r="P62" s="10" t="s">
        <v>26</v>
      </c>
      <c r="Q62" s="10" t="s">
        <v>26</v>
      </c>
      <c r="R62" s="10" t="s">
        <v>26</v>
      </c>
      <c r="S62" s="3"/>
      <c r="T62" s="3"/>
      <c r="U62" s="3"/>
    </row>
    <row r="63" spans="1:21" s="23" customFormat="1" ht="21.95" customHeight="1" x14ac:dyDescent="0.2">
      <c r="A63" s="149" t="s">
        <v>29</v>
      </c>
      <c r="B63" s="259">
        <f>SUM(C63:H63,M63:R63)</f>
        <v>3345</v>
      </c>
      <c r="C63" s="10">
        <v>340</v>
      </c>
      <c r="D63" s="10">
        <v>295</v>
      </c>
      <c r="E63" s="10">
        <v>300</v>
      </c>
      <c r="F63" s="10">
        <v>200</v>
      </c>
      <c r="G63" s="10">
        <v>150</v>
      </c>
      <c r="H63" s="10">
        <v>300</v>
      </c>
      <c r="I63" s="3"/>
      <c r="J63" s="3"/>
      <c r="K63" s="289" t="s">
        <v>29</v>
      </c>
      <c r="L63" s="290"/>
      <c r="M63" s="10">
        <v>300</v>
      </c>
      <c r="N63" s="10">
        <v>340</v>
      </c>
      <c r="O63" s="10">
        <v>310</v>
      </c>
      <c r="P63" s="10">
        <v>250</v>
      </c>
      <c r="Q63" s="174">
        <v>260</v>
      </c>
      <c r="R63" s="10">
        <v>300</v>
      </c>
      <c r="S63" s="3"/>
      <c r="T63" s="3"/>
      <c r="U63" s="3"/>
    </row>
    <row r="64" spans="1:21" s="23" customFormat="1" ht="5.0999999999999996" customHeight="1" x14ac:dyDescent="0.2">
      <c r="A64" s="218"/>
      <c r="B64" s="260"/>
      <c r="C64" s="175"/>
      <c r="D64" s="175"/>
      <c r="E64" s="175"/>
      <c r="F64" s="175"/>
      <c r="G64" s="175"/>
      <c r="H64" s="175"/>
      <c r="I64" s="3"/>
      <c r="J64" s="3"/>
      <c r="K64" s="217"/>
      <c r="L64" s="218"/>
      <c r="M64" s="175"/>
      <c r="N64" s="175"/>
      <c r="O64" s="175"/>
      <c r="P64" s="175"/>
      <c r="Q64" s="176"/>
      <c r="R64" s="175"/>
      <c r="S64" s="3"/>
      <c r="T64" s="3"/>
      <c r="U64" s="3"/>
    </row>
    <row r="65" spans="1:21" s="23" customFormat="1" ht="11.1" customHeight="1" x14ac:dyDescent="0.15">
      <c r="A65" s="11"/>
      <c r="B65" s="10"/>
      <c r="C65" s="10"/>
      <c r="D65" s="10"/>
      <c r="E65" s="10"/>
      <c r="F65" s="10"/>
      <c r="G65" s="10"/>
      <c r="H65" s="170" t="s">
        <v>60</v>
      </c>
      <c r="K65" s="11"/>
      <c r="L65" s="3"/>
      <c r="M65" s="3"/>
      <c r="N65" s="3"/>
      <c r="O65" s="3"/>
      <c r="P65" s="3"/>
      <c r="Q65" s="3"/>
      <c r="R65" s="170" t="s">
        <v>60</v>
      </c>
      <c r="S65" s="3"/>
      <c r="T65" s="3"/>
      <c r="U65" s="3"/>
    </row>
    <row r="66" spans="1:21" s="23" customFormat="1" ht="15.75" customHeight="1" x14ac:dyDescent="0.2">
      <c r="A66" s="210"/>
      <c r="B66" s="210"/>
      <c r="C66" s="210"/>
      <c r="D66" s="210"/>
      <c r="E66" s="210"/>
      <c r="F66" s="210"/>
      <c r="G66" s="210"/>
      <c r="H66" s="210"/>
      <c r="J66" s="10"/>
      <c r="K66" s="3"/>
      <c r="L66" s="3"/>
      <c r="M66" s="3"/>
      <c r="N66" s="3"/>
      <c r="O66" s="3"/>
      <c r="P66" s="3"/>
      <c r="Q66" s="3"/>
      <c r="R66" s="3"/>
      <c r="S66" s="3"/>
    </row>
    <row r="67" spans="1:21" s="23" customFormat="1" ht="14.1" customHeight="1" x14ac:dyDescent="0.2">
      <c r="A67" s="277" t="str">
        <f>A1</f>
        <v>14.6 PUNO: VOLUMEN MENSUAL DE LA PRODUCCIÓN MINERA NO METÁLICA, 2018 - 2023</v>
      </c>
      <c r="B67" s="277"/>
      <c r="C67" s="277"/>
      <c r="D67" s="277"/>
      <c r="E67" s="277"/>
      <c r="F67" s="277"/>
      <c r="G67" s="277"/>
      <c r="H67" s="277"/>
      <c r="I67" s="32"/>
      <c r="J67" s="32"/>
      <c r="K67" s="277" t="str">
        <f>A1</f>
        <v>14.6 PUNO: VOLUMEN MENSUAL DE LA PRODUCCIÓN MINERA NO METÁLICA, 2018 - 2023</v>
      </c>
      <c r="L67" s="277"/>
      <c r="M67" s="277"/>
      <c r="N67" s="277"/>
      <c r="O67" s="277"/>
      <c r="P67" s="277"/>
      <c r="Q67" s="277"/>
      <c r="R67" s="277"/>
      <c r="S67" s="60"/>
    </row>
    <row r="68" spans="1:21" s="23" customFormat="1" ht="14.1" customHeight="1" x14ac:dyDescent="0.15">
      <c r="A68" s="77" t="s">
        <v>149</v>
      </c>
      <c r="B68" s="168"/>
      <c r="C68" s="168"/>
      <c r="D68" s="168"/>
      <c r="E68" s="168"/>
      <c r="F68" s="168"/>
      <c r="G68" s="168"/>
      <c r="H68" s="168"/>
      <c r="I68" s="177"/>
      <c r="J68" s="32"/>
      <c r="K68" s="77" t="s">
        <v>149</v>
      </c>
      <c r="M68" s="168"/>
      <c r="N68" s="168"/>
      <c r="O68" s="168"/>
      <c r="P68" s="168"/>
      <c r="Q68" s="168"/>
      <c r="S68" s="190"/>
      <c r="T68" s="170"/>
    </row>
    <row r="69" spans="1:21" s="23" customFormat="1" ht="9" customHeight="1" x14ac:dyDescent="0.15">
      <c r="A69" s="32"/>
      <c r="B69" s="168"/>
      <c r="C69" s="168"/>
      <c r="D69" s="168"/>
      <c r="E69" s="168"/>
      <c r="F69" s="168"/>
      <c r="G69" s="168"/>
      <c r="H69" s="168"/>
      <c r="I69" s="32"/>
      <c r="J69" s="32"/>
      <c r="K69" s="3"/>
      <c r="L69" s="3"/>
      <c r="M69" s="3"/>
      <c r="N69" s="3"/>
      <c r="O69" s="3"/>
      <c r="P69" s="3"/>
      <c r="Q69" s="10"/>
      <c r="R69" s="182" t="s">
        <v>169</v>
      </c>
      <c r="S69" s="60"/>
    </row>
    <row r="70" spans="1:21" s="23" customFormat="1" ht="18.95" customHeight="1" x14ac:dyDescent="0.2">
      <c r="A70" s="145" t="s">
        <v>2</v>
      </c>
      <c r="B70" s="146" t="s">
        <v>4</v>
      </c>
      <c r="C70" s="146" t="s">
        <v>90</v>
      </c>
      <c r="D70" s="146" t="s">
        <v>91</v>
      </c>
      <c r="E70" s="146" t="s">
        <v>92</v>
      </c>
      <c r="F70" s="146" t="s">
        <v>93</v>
      </c>
      <c r="G70" s="146" t="s">
        <v>94</v>
      </c>
      <c r="H70" s="146" t="s">
        <v>95</v>
      </c>
      <c r="I70" s="22"/>
      <c r="J70" s="22"/>
      <c r="K70" s="291" t="s">
        <v>2</v>
      </c>
      <c r="L70" s="292"/>
      <c r="M70" s="172" t="s">
        <v>96</v>
      </c>
      <c r="N70" s="172" t="s">
        <v>128</v>
      </c>
      <c r="O70" s="172" t="s">
        <v>97</v>
      </c>
      <c r="P70" s="172" t="s">
        <v>129</v>
      </c>
      <c r="Q70" s="172" t="s">
        <v>98</v>
      </c>
      <c r="R70" s="172" t="s">
        <v>99</v>
      </c>
      <c r="S70" s="60"/>
      <c r="T70" s="3"/>
      <c r="U70" s="3"/>
    </row>
    <row r="71" spans="1:21" s="23" customFormat="1" ht="5.0999999999999996" customHeight="1" x14ac:dyDescent="0.2">
      <c r="A71" s="257"/>
      <c r="B71" s="148"/>
      <c r="C71" s="148"/>
      <c r="D71" s="148"/>
      <c r="E71" s="148"/>
      <c r="F71" s="148"/>
      <c r="G71" s="148"/>
      <c r="H71" s="148"/>
      <c r="I71" s="22"/>
      <c r="J71" s="22"/>
      <c r="K71" s="258"/>
      <c r="L71" s="257"/>
      <c r="M71" s="148"/>
      <c r="N71" s="148"/>
      <c r="O71" s="148"/>
      <c r="P71" s="148"/>
      <c r="Q71" s="148"/>
      <c r="R71" s="148"/>
      <c r="S71" s="60"/>
      <c r="T71" s="3"/>
      <c r="U71" s="3"/>
    </row>
    <row r="72" spans="1:21" s="23" customFormat="1" ht="20.100000000000001" customHeight="1" x14ac:dyDescent="0.2">
      <c r="A72" s="209">
        <v>2023</v>
      </c>
      <c r="B72" s="20"/>
      <c r="C72" s="10"/>
      <c r="D72" s="10"/>
      <c r="E72" s="10"/>
      <c r="F72" s="10"/>
      <c r="G72" s="10"/>
      <c r="H72" s="10"/>
      <c r="I72" s="3"/>
      <c r="J72" s="173">
        <v>20120</v>
      </c>
      <c r="K72" s="293">
        <v>2023</v>
      </c>
      <c r="L72" s="293"/>
      <c r="M72" s="191"/>
      <c r="N72" s="191"/>
      <c r="O72" s="191"/>
      <c r="P72" s="191"/>
      <c r="Q72" s="191"/>
      <c r="R72" s="191"/>
      <c r="S72" s="60"/>
      <c r="T72" s="3"/>
      <c r="U72" s="3"/>
    </row>
    <row r="73" spans="1:21" s="23" customFormat="1" ht="19.5" customHeight="1" x14ac:dyDescent="0.2">
      <c r="A73" s="149" t="s">
        <v>146</v>
      </c>
      <c r="B73" s="20">
        <f>SUM(C73:H73,M73:R73)</f>
        <v>1319940</v>
      </c>
      <c r="C73" s="174">
        <v>0</v>
      </c>
      <c r="D73" s="174">
        <v>0</v>
      </c>
      <c r="E73" s="10">
        <v>59449</v>
      </c>
      <c r="F73" s="174">
        <v>145115</v>
      </c>
      <c r="G73" s="10">
        <v>160370</v>
      </c>
      <c r="H73" s="10">
        <v>166817</v>
      </c>
      <c r="I73" s="3"/>
      <c r="J73" s="174"/>
      <c r="K73" s="290" t="s">
        <v>146</v>
      </c>
      <c r="L73" s="290"/>
      <c r="M73" s="10">
        <v>178641</v>
      </c>
      <c r="N73" s="10">
        <v>206845</v>
      </c>
      <c r="O73" s="10">
        <v>210431</v>
      </c>
      <c r="P73" s="10">
        <v>192272</v>
      </c>
      <c r="Q73" s="10" t="s">
        <v>26</v>
      </c>
      <c r="R73" s="10" t="s">
        <v>26</v>
      </c>
      <c r="S73" s="60"/>
      <c r="T73" s="3"/>
      <c r="U73" s="3"/>
    </row>
    <row r="74" spans="1:21" s="23" customFormat="1" ht="19.5" customHeight="1" x14ac:dyDescent="0.2">
      <c r="A74" s="149" t="s">
        <v>147</v>
      </c>
      <c r="B74" s="174">
        <v>0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  <c r="I74" s="3"/>
      <c r="J74" s="174"/>
      <c r="K74" s="290" t="s">
        <v>147</v>
      </c>
      <c r="L74" s="290"/>
      <c r="M74" s="174">
        <v>0</v>
      </c>
      <c r="N74" s="174">
        <v>0</v>
      </c>
      <c r="O74" s="174">
        <v>0</v>
      </c>
      <c r="P74" s="174">
        <v>0</v>
      </c>
      <c r="Q74" s="10" t="s">
        <v>26</v>
      </c>
      <c r="R74" s="10" t="s">
        <v>26</v>
      </c>
      <c r="S74" s="60"/>
      <c r="T74" s="3"/>
      <c r="U74" s="3"/>
    </row>
    <row r="75" spans="1:21" s="23" customFormat="1" ht="19.5" customHeight="1" x14ac:dyDescent="0.2">
      <c r="A75" s="149" t="s">
        <v>89</v>
      </c>
      <c r="B75" s="181" t="s">
        <v>26</v>
      </c>
      <c r="C75" s="174" t="s">
        <v>26</v>
      </c>
      <c r="D75" s="174" t="s">
        <v>26</v>
      </c>
      <c r="E75" s="174" t="s">
        <v>26</v>
      </c>
      <c r="F75" s="174" t="s">
        <v>26</v>
      </c>
      <c r="G75" s="174" t="s">
        <v>26</v>
      </c>
      <c r="H75" s="174" t="s">
        <v>26</v>
      </c>
      <c r="I75" s="3"/>
      <c r="J75" s="3"/>
      <c r="K75" s="290" t="s">
        <v>89</v>
      </c>
      <c r="L75" s="290"/>
      <c r="M75" s="10" t="s">
        <v>26</v>
      </c>
      <c r="N75" s="10" t="s">
        <v>26</v>
      </c>
      <c r="O75" s="10" t="s">
        <v>26</v>
      </c>
      <c r="P75" s="10" t="s">
        <v>26</v>
      </c>
      <c r="Q75" s="10" t="s">
        <v>26</v>
      </c>
      <c r="R75" s="10" t="s">
        <v>26</v>
      </c>
      <c r="S75" s="60"/>
      <c r="T75" s="3"/>
      <c r="U75" s="3"/>
    </row>
    <row r="76" spans="1:21" s="23" customFormat="1" ht="19.5" customHeight="1" x14ac:dyDescent="0.2">
      <c r="A76" s="149" t="s">
        <v>29</v>
      </c>
      <c r="B76" s="259">
        <f>SUM(C76:H76,M76:R76)</f>
        <v>2775</v>
      </c>
      <c r="C76" s="10">
        <v>200</v>
      </c>
      <c r="D76" s="10">
        <v>280</v>
      </c>
      <c r="E76" s="10">
        <v>260</v>
      </c>
      <c r="F76" s="10">
        <v>260</v>
      </c>
      <c r="G76" s="10">
        <v>200</v>
      </c>
      <c r="H76" s="10">
        <v>150</v>
      </c>
      <c r="I76" s="3"/>
      <c r="J76" s="3"/>
      <c r="K76" s="289" t="s">
        <v>29</v>
      </c>
      <c r="L76" s="290"/>
      <c r="M76" s="10">
        <v>275</v>
      </c>
      <c r="N76" s="10">
        <v>420</v>
      </c>
      <c r="O76" s="10">
        <v>360</v>
      </c>
      <c r="P76" s="10">
        <v>370</v>
      </c>
      <c r="Q76" s="174" t="s">
        <v>26</v>
      </c>
      <c r="R76" s="174" t="s">
        <v>26</v>
      </c>
      <c r="S76" s="60"/>
      <c r="T76" s="3"/>
      <c r="U76" s="3"/>
    </row>
    <row r="77" spans="1:21" s="23" customFormat="1" ht="5.0999999999999996" customHeight="1" x14ac:dyDescent="0.2">
      <c r="A77" s="218"/>
      <c r="B77" s="260"/>
      <c r="C77" s="175"/>
      <c r="D77" s="175"/>
      <c r="E77" s="175"/>
      <c r="F77" s="175"/>
      <c r="G77" s="175"/>
      <c r="H77" s="175"/>
      <c r="I77" s="3"/>
      <c r="J77" s="3"/>
      <c r="K77" s="217"/>
      <c r="L77" s="218"/>
      <c r="M77" s="175"/>
      <c r="N77" s="175"/>
      <c r="O77" s="175"/>
      <c r="P77" s="175"/>
      <c r="Q77" s="176"/>
      <c r="R77" s="176"/>
      <c r="S77" s="60"/>
      <c r="T77" s="3"/>
      <c r="U77" s="3"/>
    </row>
    <row r="78" spans="1:21" s="23" customFormat="1" ht="11.1" customHeight="1" x14ac:dyDescent="0.15">
      <c r="A78" s="213"/>
      <c r="B78" s="10"/>
      <c r="C78" s="10"/>
      <c r="D78" s="10"/>
      <c r="E78" s="10"/>
      <c r="F78" s="10"/>
      <c r="G78" s="10"/>
      <c r="H78" s="170" t="s">
        <v>60</v>
      </c>
      <c r="K78" s="11" t="s">
        <v>184</v>
      </c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s="23" customFormat="1" ht="15.75" customHeight="1" x14ac:dyDescent="0.2">
      <c r="A79" s="210"/>
      <c r="B79" s="210"/>
      <c r="C79" s="210"/>
      <c r="D79" s="210"/>
      <c r="E79" s="210"/>
      <c r="F79" s="210"/>
      <c r="G79" s="210"/>
      <c r="H79" s="210"/>
      <c r="I79" s="210"/>
      <c r="J79" s="1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210"/>
      <c r="B80" s="210"/>
      <c r="C80" s="210"/>
      <c r="D80" s="210"/>
      <c r="E80" s="210"/>
      <c r="F80" s="210"/>
      <c r="G80" s="210"/>
      <c r="H80" s="210"/>
      <c r="I80" s="210"/>
      <c r="J80" s="10"/>
    </row>
    <row r="81" spans="1:10" x14ac:dyDescent="0.2">
      <c r="A81" s="210"/>
      <c r="B81" s="210"/>
      <c r="C81" s="210"/>
      <c r="D81" s="210"/>
      <c r="E81" s="210"/>
      <c r="F81" s="210"/>
      <c r="G81" s="210"/>
      <c r="H81" s="210"/>
      <c r="I81" s="211"/>
      <c r="J81" s="10"/>
    </row>
    <row r="82" spans="1:10" x14ac:dyDescent="0.2">
      <c r="A82" s="212"/>
      <c r="B82" s="210"/>
      <c r="C82" s="210"/>
      <c r="D82" s="210"/>
      <c r="E82" s="210"/>
      <c r="F82" s="210"/>
      <c r="G82" s="210"/>
      <c r="H82" s="210"/>
      <c r="I82" s="211"/>
      <c r="J82" s="10"/>
    </row>
    <row r="83" spans="1:10" x14ac:dyDescent="0.2">
      <c r="A83" s="210"/>
      <c r="B83" s="210"/>
      <c r="C83" s="210"/>
      <c r="D83" s="210"/>
      <c r="E83" s="210"/>
      <c r="F83" s="210"/>
      <c r="G83" s="210"/>
      <c r="H83" s="210"/>
      <c r="I83" s="211"/>
      <c r="J83" s="10"/>
    </row>
    <row r="84" spans="1:10" x14ac:dyDescent="0.2">
      <c r="A84" s="210"/>
      <c r="B84" s="210"/>
      <c r="C84" s="210"/>
      <c r="D84" s="210"/>
      <c r="E84" s="210"/>
      <c r="F84" s="210"/>
      <c r="G84" s="210"/>
      <c r="H84" s="210"/>
      <c r="I84" s="210"/>
      <c r="J84" s="10"/>
    </row>
    <row r="85" spans="1:10" x14ac:dyDescent="0.2">
      <c r="A85" s="210"/>
      <c r="B85" s="210"/>
      <c r="C85" s="210"/>
      <c r="D85" s="210"/>
      <c r="E85" s="210"/>
      <c r="F85" s="210"/>
      <c r="G85" s="210"/>
      <c r="H85" s="210"/>
      <c r="I85" s="210"/>
      <c r="J85" s="10"/>
    </row>
    <row r="86" spans="1:10" x14ac:dyDescent="0.2">
      <c r="A86" s="210"/>
      <c r="B86" s="210"/>
      <c r="C86" s="210"/>
      <c r="D86" s="210"/>
      <c r="E86" s="210"/>
      <c r="F86" s="210"/>
      <c r="G86" s="210"/>
      <c r="H86" s="210"/>
      <c r="I86" s="210"/>
      <c r="J86" s="10"/>
    </row>
    <row r="87" spans="1:10" x14ac:dyDescent="0.2">
      <c r="A87" s="210"/>
      <c r="B87" s="210"/>
      <c r="C87" s="210"/>
      <c r="D87" s="210"/>
      <c r="E87" s="210"/>
      <c r="F87" s="210"/>
      <c r="G87" s="210"/>
      <c r="H87" s="210"/>
      <c r="I87" s="210"/>
      <c r="J87" s="10"/>
    </row>
    <row r="88" spans="1:10" x14ac:dyDescent="0.2">
      <c r="B88" s="210"/>
      <c r="C88" s="210"/>
      <c r="D88" s="210"/>
      <c r="E88" s="210"/>
      <c r="F88" s="210"/>
      <c r="G88" s="210"/>
      <c r="H88" s="210"/>
      <c r="I88" s="210"/>
      <c r="J88" s="10"/>
    </row>
    <row r="89" spans="1:10" x14ac:dyDescent="0.2">
      <c r="G89" s="210"/>
      <c r="H89" s="210"/>
      <c r="I89" s="210"/>
      <c r="J89" s="10"/>
    </row>
    <row r="90" spans="1:10" x14ac:dyDescent="0.2">
      <c r="A90" s="210"/>
      <c r="G90" s="210"/>
      <c r="H90" s="210"/>
      <c r="I90" s="210"/>
      <c r="J90" s="10"/>
    </row>
    <row r="91" spans="1:10" x14ac:dyDescent="0.2">
      <c r="B91" s="210"/>
      <c r="C91" s="210"/>
      <c r="D91" s="210"/>
      <c r="E91" s="210"/>
      <c r="F91" s="210"/>
      <c r="G91" s="210"/>
      <c r="H91" s="210"/>
      <c r="I91" s="210"/>
      <c r="J91" s="10"/>
    </row>
    <row r="92" spans="1:10" x14ac:dyDescent="0.2">
      <c r="I92" s="210"/>
      <c r="J92" s="10"/>
    </row>
    <row r="93" spans="1:10" x14ac:dyDescent="0.2">
      <c r="J93" s="10"/>
    </row>
    <row r="94" spans="1:10" x14ac:dyDescent="0.2">
      <c r="J94" s="10"/>
    </row>
    <row r="95" spans="1:10" x14ac:dyDescent="0.2">
      <c r="J95" s="10"/>
    </row>
    <row r="96" spans="1:10" x14ac:dyDescent="0.2">
      <c r="J96" s="10"/>
    </row>
    <row r="97" spans="1:11" x14ac:dyDescent="0.2">
      <c r="J97" s="10"/>
    </row>
    <row r="98" spans="1:11" x14ac:dyDescent="0.2">
      <c r="A98" s="169"/>
      <c r="J98" s="10"/>
    </row>
    <row r="99" spans="1:11" x14ac:dyDescent="0.2">
      <c r="A99" s="169"/>
      <c r="B99" s="169"/>
      <c r="C99" s="169"/>
      <c r="D99" s="169"/>
      <c r="E99" s="169"/>
      <c r="F99" s="169"/>
      <c r="G99" s="169"/>
      <c r="J99" s="10"/>
    </row>
    <row r="100" spans="1:11" x14ac:dyDescent="0.2">
      <c r="A100" s="169"/>
      <c r="B100" s="169"/>
      <c r="C100" s="169"/>
      <c r="D100" s="169"/>
      <c r="E100" s="169"/>
      <c r="F100" s="169"/>
      <c r="G100" s="169"/>
      <c r="J100" s="10"/>
    </row>
    <row r="101" spans="1:11" x14ac:dyDescent="0.2">
      <c r="A101" s="183"/>
      <c r="B101" s="134"/>
      <c r="C101" s="134"/>
      <c r="D101" s="134"/>
      <c r="E101" s="134"/>
      <c r="F101" s="134"/>
      <c r="G101" s="134"/>
      <c r="H101" s="134"/>
      <c r="I101" s="134"/>
      <c r="J101" s="184"/>
      <c r="K101" s="134"/>
    </row>
    <row r="102" spans="1:11" x14ac:dyDescent="0.2">
      <c r="A102" s="198"/>
      <c r="B102" s="199"/>
      <c r="C102" s="199"/>
      <c r="D102" s="199"/>
      <c r="E102" s="199"/>
      <c r="F102" s="199"/>
      <c r="G102" s="199"/>
      <c r="H102" s="148"/>
      <c r="I102" s="36"/>
      <c r="J102" s="10"/>
    </row>
    <row r="103" spans="1:11" x14ac:dyDescent="0.2">
      <c r="A103" s="66"/>
      <c r="B103" s="36"/>
      <c r="C103" s="36"/>
      <c r="D103" s="36"/>
      <c r="E103" s="36"/>
      <c r="F103" s="36"/>
      <c r="G103" s="36"/>
      <c r="H103" s="36"/>
      <c r="I103" s="36"/>
      <c r="J103" s="10"/>
    </row>
    <row r="104" spans="1:11" x14ac:dyDescent="0.2">
      <c r="B104" s="66"/>
      <c r="C104" s="66"/>
      <c r="D104" s="66"/>
      <c r="E104" s="66"/>
      <c r="F104" s="66"/>
      <c r="G104" s="66"/>
      <c r="J104" s="10"/>
    </row>
    <row r="105" spans="1:11" x14ac:dyDescent="0.2">
      <c r="J105" s="10"/>
    </row>
    <row r="106" spans="1:11" x14ac:dyDescent="0.2">
      <c r="J106" s="10"/>
    </row>
    <row r="107" spans="1:11" x14ac:dyDescent="0.2">
      <c r="J107" s="10"/>
    </row>
    <row r="108" spans="1:11" x14ac:dyDescent="0.2">
      <c r="J108" s="10"/>
    </row>
    <row r="109" spans="1:11" x14ac:dyDescent="0.2">
      <c r="A109" s="134"/>
      <c r="B109" s="134"/>
      <c r="C109" s="134"/>
      <c r="D109" s="134"/>
      <c r="E109" s="134"/>
      <c r="F109" s="134"/>
      <c r="G109" s="134"/>
      <c r="H109" s="134"/>
      <c r="I109" s="134"/>
      <c r="J109" s="184"/>
      <c r="K109" s="134"/>
    </row>
    <row r="110" spans="1:11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84"/>
      <c r="K110" s="134"/>
    </row>
    <row r="111" spans="1:11" x14ac:dyDescent="0.2">
      <c r="A111" s="134"/>
      <c r="B111" s="134"/>
      <c r="C111" s="134"/>
      <c r="D111" s="134"/>
      <c r="E111" s="134"/>
      <c r="F111" s="134"/>
      <c r="G111" s="134"/>
      <c r="H111" s="134"/>
      <c r="I111" s="134"/>
      <c r="J111" s="184"/>
      <c r="K111" s="134"/>
    </row>
    <row r="112" spans="1:11" x14ac:dyDescent="0.2">
      <c r="A112" s="134"/>
      <c r="B112" s="134"/>
      <c r="C112" s="134"/>
      <c r="D112" s="134"/>
      <c r="E112" s="134"/>
      <c r="F112" s="134"/>
      <c r="G112" s="134"/>
      <c r="H112" s="134"/>
      <c r="I112" s="134"/>
      <c r="J112" s="184"/>
      <c r="K112" s="134"/>
    </row>
    <row r="113" spans="10:10" x14ac:dyDescent="0.2">
      <c r="J113" s="10"/>
    </row>
    <row r="114" spans="10:10" x14ac:dyDescent="0.2">
      <c r="J114" s="10"/>
    </row>
    <row r="115" spans="10:10" x14ac:dyDescent="0.2">
      <c r="J115" s="10"/>
    </row>
    <row r="116" spans="10:10" x14ac:dyDescent="0.2">
      <c r="J116" s="10"/>
    </row>
    <row r="117" spans="10:10" x14ac:dyDescent="0.2">
      <c r="J117" s="10"/>
    </row>
    <row r="118" spans="10:10" x14ac:dyDescent="0.2">
      <c r="J118" s="10"/>
    </row>
    <row r="119" spans="10:10" x14ac:dyDescent="0.2">
      <c r="J119" s="10"/>
    </row>
    <row r="120" spans="10:10" x14ac:dyDescent="0.2">
      <c r="J120" s="10"/>
    </row>
    <row r="121" spans="10:10" x14ac:dyDescent="0.2">
      <c r="J121" s="10"/>
    </row>
    <row r="122" spans="10:10" x14ac:dyDescent="0.2">
      <c r="J122" s="10"/>
    </row>
  </sheetData>
  <mergeCells count="48">
    <mergeCell ref="A67:H67"/>
    <mergeCell ref="K63:L63"/>
    <mergeCell ref="A15:H15"/>
    <mergeCell ref="K1:R1"/>
    <mergeCell ref="K15:R15"/>
    <mergeCell ref="A41:H41"/>
    <mergeCell ref="K41:R41"/>
    <mergeCell ref="A54:H54"/>
    <mergeCell ref="K54:R54"/>
    <mergeCell ref="K57:L57"/>
    <mergeCell ref="K59:L59"/>
    <mergeCell ref="K60:L60"/>
    <mergeCell ref="K61:L61"/>
    <mergeCell ref="K62:L62"/>
    <mergeCell ref="K49:L49"/>
    <mergeCell ref="K50:L50"/>
    <mergeCell ref="K9:L9"/>
    <mergeCell ref="K8:L8"/>
    <mergeCell ref="K7:L7"/>
    <mergeCell ref="K34:L34"/>
    <mergeCell ref="K33:L33"/>
    <mergeCell ref="K31:L31"/>
    <mergeCell ref="K18:L18"/>
    <mergeCell ref="K20:L20"/>
    <mergeCell ref="K21:L21"/>
    <mergeCell ref="K22:L22"/>
    <mergeCell ref="K23:L23"/>
    <mergeCell ref="K36:L36"/>
    <mergeCell ref="K37:L37"/>
    <mergeCell ref="K44:L44"/>
    <mergeCell ref="K46:L46"/>
    <mergeCell ref="K47:L47"/>
    <mergeCell ref="A28:H28"/>
    <mergeCell ref="K28:R28"/>
    <mergeCell ref="K67:R67"/>
    <mergeCell ref="A1:H1"/>
    <mergeCell ref="K76:L76"/>
    <mergeCell ref="K70:L70"/>
    <mergeCell ref="K72:L72"/>
    <mergeCell ref="K73:L73"/>
    <mergeCell ref="K74:L74"/>
    <mergeCell ref="K75:L75"/>
    <mergeCell ref="K4:L4"/>
    <mergeCell ref="K10:L10"/>
    <mergeCell ref="K48:L48"/>
    <mergeCell ref="K6:L6"/>
    <mergeCell ref="K24:L24"/>
    <mergeCell ref="K35:L35"/>
  </mergeCells>
  <pageMargins left="0.78740157480314965" right="0.78740157480314965" top="0.98425196850393704" bottom="0.98425196850393704" header="0" footer="0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Mineria</vt:lpstr>
      <vt:lpstr>14.1</vt:lpstr>
      <vt:lpstr>14.2</vt:lpstr>
      <vt:lpstr>14.3</vt:lpstr>
      <vt:lpstr>14.4</vt:lpstr>
      <vt:lpstr>Hoja1</vt:lpstr>
      <vt:lpstr>14.5</vt:lpstr>
      <vt:lpstr>14.6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Sussana Milagros Florez Aroni</dc:creator>
  <cp:lastModifiedBy>Usuario</cp:lastModifiedBy>
  <cp:lastPrinted>2023-01-06T22:19:53Z</cp:lastPrinted>
  <dcterms:created xsi:type="dcterms:W3CDTF">1980-03-29T15:04:14Z</dcterms:created>
  <dcterms:modified xsi:type="dcterms:W3CDTF">2025-01-27T21:37:32Z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