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harts/chart7.xml" ContentType="application/vnd.openxmlformats-officedocument.drawingml.chart+xml"/>
  <Override PartName="/xl/drawings/drawing6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drawings/drawing9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0.xml" ContentType="application/vnd.openxmlformats-officedocument.drawing+xml"/>
  <Override PartName="/xl/charts/chart14.xml" ContentType="application/vnd.openxmlformats-officedocument.drawingml.chart+xml"/>
  <Override PartName="/xl/drawings/drawing11.xml" ContentType="application/vnd.openxmlformats-officedocument.drawingml.chartshapes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2.xml" ContentType="application/vnd.openxmlformats-officedocument.drawingml.chartshapes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/>
  <mc:AlternateContent xmlns:mc="http://schemas.openxmlformats.org/markup-compatibility/2006">
    <mc:Choice Requires="x15">
      <x15ac:absPath xmlns:x15ac="http://schemas.microsoft.com/office/spreadsheetml/2010/11/ac" url="Y:\dpe\DOC_DIFUSION\ANUARIOS\ANUARIO 2023\07. Capitulo 7 Perdidas 2022_Pendiente\"/>
    </mc:Choice>
  </mc:AlternateContent>
  <xr:revisionPtr revIDLastSave="0" documentId="13_ncr:1_{6116D5C5-8332-4B33-A1C6-29CF2D0255C6}" xr6:coauthVersionLast="47" xr6:coauthVersionMax="47" xr10:uidLastSave="{00000000-0000-0000-0000-000000000000}"/>
  <bookViews>
    <workbookView xWindow="-120" yWindow="-120" windowWidth="38640" windowHeight="15840" tabRatio="624" xr2:uid="{00000000-000D-0000-FFFF-FFFF00000000}"/>
  </bookViews>
  <sheets>
    <sheet name="7.1" sheetId="8" r:id="rId1"/>
    <sheet name="7.2" sheetId="9" r:id="rId2"/>
    <sheet name="7.3" sheetId="10" r:id="rId3"/>
    <sheet name="7.4" sheetId="12" r:id="rId4"/>
  </sheets>
  <definedNames>
    <definedName name="_xlnm.Print_Area" localSheetId="0">'7.1'!$A$1:$H$44</definedName>
    <definedName name="_xlnm.Print_Area" localSheetId="1">'7.2'!$A$1:$J$62,'7.2'!$A$64:$J$140</definedName>
    <definedName name="_xlnm.Print_Area" localSheetId="2">'7.3'!$A$1:$M$69</definedName>
    <definedName name="_xlnm.Print_Area" localSheetId="3">'7.4'!$A$1:$Q$74</definedName>
  </definedNames>
  <calcPr calcId="181029"/>
</workbook>
</file>

<file path=xl/calcChain.xml><?xml version="1.0" encoding="utf-8"?>
<calcChain xmlns="http://schemas.openxmlformats.org/spreadsheetml/2006/main">
  <c r="R28" i="10" l="1"/>
  <c r="B7" i="8" l="1"/>
  <c r="P11" i="12" l="1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B13" i="12"/>
  <c r="C13" i="12"/>
  <c r="D13" i="12"/>
  <c r="E13" i="12"/>
  <c r="F13" i="12"/>
  <c r="G13" i="12"/>
  <c r="H13" i="12"/>
  <c r="I13" i="12"/>
  <c r="J13" i="12"/>
  <c r="K13" i="12"/>
  <c r="L13" i="12"/>
  <c r="M13" i="12"/>
  <c r="N13" i="12"/>
  <c r="O13" i="12"/>
  <c r="P13" i="12"/>
  <c r="B14" i="12"/>
  <c r="C14" i="12"/>
  <c r="D14" i="12"/>
  <c r="E14" i="12"/>
  <c r="F14" i="12"/>
  <c r="G14" i="12"/>
  <c r="H14" i="12"/>
  <c r="I14" i="12"/>
  <c r="J14" i="12"/>
  <c r="K14" i="12"/>
  <c r="L14" i="12"/>
  <c r="M14" i="12"/>
  <c r="N14" i="12"/>
  <c r="O14" i="12"/>
  <c r="P14" i="12"/>
  <c r="B15" i="12"/>
  <c r="C15" i="12"/>
  <c r="D15" i="12"/>
  <c r="E15" i="12"/>
  <c r="F15" i="12"/>
  <c r="G15" i="12"/>
  <c r="H15" i="12"/>
  <c r="I15" i="12"/>
  <c r="J15" i="12"/>
  <c r="K15" i="12"/>
  <c r="L15" i="12"/>
  <c r="M15" i="12"/>
  <c r="N15" i="12"/>
  <c r="O15" i="12"/>
  <c r="P15" i="12"/>
  <c r="B16" i="12"/>
  <c r="C16" i="12"/>
  <c r="D16" i="12"/>
  <c r="E16" i="12"/>
  <c r="F16" i="12"/>
  <c r="G16" i="12"/>
  <c r="H16" i="12"/>
  <c r="I16" i="12"/>
  <c r="J16" i="12"/>
  <c r="K16" i="12"/>
  <c r="L16" i="12"/>
  <c r="M16" i="12"/>
  <c r="N16" i="12"/>
  <c r="O16" i="12"/>
  <c r="P16" i="12"/>
  <c r="B17" i="12"/>
  <c r="C17" i="12"/>
  <c r="D17" i="12"/>
  <c r="E17" i="12"/>
  <c r="F17" i="12"/>
  <c r="G17" i="12"/>
  <c r="H17" i="12"/>
  <c r="I17" i="12"/>
  <c r="J17" i="12"/>
  <c r="K17" i="12"/>
  <c r="L17" i="12"/>
  <c r="M17" i="12"/>
  <c r="N17" i="12"/>
  <c r="O17" i="12"/>
  <c r="P17" i="12"/>
  <c r="B18" i="12"/>
  <c r="C18" i="12"/>
  <c r="D18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B19" i="12"/>
  <c r="C19" i="12"/>
  <c r="D19" i="12"/>
  <c r="E19" i="12"/>
  <c r="F19" i="12"/>
  <c r="G19" i="12"/>
  <c r="H19" i="12"/>
  <c r="I19" i="12"/>
  <c r="J19" i="12"/>
  <c r="K19" i="12"/>
  <c r="L19" i="12"/>
  <c r="M19" i="12"/>
  <c r="N19" i="12"/>
  <c r="O19" i="12"/>
  <c r="P19" i="12"/>
  <c r="B20" i="12"/>
  <c r="C20" i="12"/>
  <c r="D20" i="12"/>
  <c r="E20" i="12"/>
  <c r="F20" i="12"/>
  <c r="G20" i="12"/>
  <c r="H20" i="12"/>
  <c r="I20" i="12"/>
  <c r="J20" i="12"/>
  <c r="K20" i="12"/>
  <c r="L20" i="12"/>
  <c r="M20" i="12"/>
  <c r="N20" i="12"/>
  <c r="O20" i="12"/>
  <c r="P20" i="12"/>
  <c r="Q21" i="12" l="1"/>
  <c r="Q15" i="12"/>
  <c r="Q14" i="12"/>
  <c r="Q13" i="12"/>
  <c r="Q11" i="12"/>
  <c r="Q10" i="12"/>
  <c r="Q16" i="12"/>
  <c r="Q17" i="12"/>
  <c r="Q18" i="12"/>
  <c r="Q19" i="12"/>
  <c r="Q20" i="12"/>
  <c r="C9" i="8"/>
  <c r="B9" i="8"/>
  <c r="C7" i="8"/>
  <c r="P12" i="12" l="1"/>
  <c r="P22" i="12" s="1"/>
  <c r="O12" i="12"/>
  <c r="N12" i="12"/>
  <c r="M12" i="12"/>
  <c r="M22" i="12" s="1"/>
  <c r="Z46" i="12" s="1"/>
  <c r="L12" i="12"/>
  <c r="L22" i="12" s="1"/>
  <c r="K12" i="12"/>
  <c r="J12" i="12"/>
  <c r="J22" i="12" s="1"/>
  <c r="I12" i="12"/>
  <c r="H12" i="12"/>
  <c r="G12" i="12"/>
  <c r="F12" i="12"/>
  <c r="I22" i="12"/>
  <c r="T46" i="12" s="1"/>
  <c r="E12" i="12"/>
  <c r="D12" i="12"/>
  <c r="C12" i="12"/>
  <c r="B12" i="12"/>
  <c r="C67" i="10"/>
  <c r="D67" i="10" s="1"/>
  <c r="B67" i="10"/>
  <c r="C66" i="10"/>
  <c r="B66" i="10"/>
  <c r="C65" i="10"/>
  <c r="B65" i="10"/>
  <c r="C64" i="10"/>
  <c r="B64" i="10"/>
  <c r="C63" i="10"/>
  <c r="B63" i="10"/>
  <c r="C62" i="10"/>
  <c r="B62" i="10"/>
  <c r="C61" i="10"/>
  <c r="B61" i="10"/>
  <c r="C60" i="10"/>
  <c r="B60" i="10"/>
  <c r="C59" i="10"/>
  <c r="D59" i="10" s="1"/>
  <c r="B59" i="10"/>
  <c r="C58" i="10"/>
  <c r="B58" i="10"/>
  <c r="C57" i="10"/>
  <c r="B57" i="10"/>
  <c r="C56" i="10"/>
  <c r="B56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D20" i="10"/>
  <c r="C20" i="10"/>
  <c r="J20" i="10" s="1"/>
  <c r="B20" i="10"/>
  <c r="D19" i="10"/>
  <c r="I19" i="10" s="1"/>
  <c r="C19" i="10"/>
  <c r="J19" i="10" s="1"/>
  <c r="B19" i="10"/>
  <c r="D18" i="10"/>
  <c r="C18" i="10"/>
  <c r="J18" i="10" s="1"/>
  <c r="B18" i="10"/>
  <c r="D17" i="10"/>
  <c r="C17" i="10"/>
  <c r="J17" i="10" s="1"/>
  <c r="B17" i="10"/>
  <c r="D16" i="10"/>
  <c r="C16" i="10"/>
  <c r="J16" i="10" s="1"/>
  <c r="B16" i="10"/>
  <c r="K16" i="10" s="1"/>
  <c r="D15" i="10"/>
  <c r="C15" i="10"/>
  <c r="B15" i="10"/>
  <c r="K15" i="10" s="1"/>
  <c r="D14" i="10"/>
  <c r="C14" i="10"/>
  <c r="B14" i="10"/>
  <c r="D13" i="10"/>
  <c r="C13" i="10"/>
  <c r="B13" i="10"/>
  <c r="D12" i="10"/>
  <c r="C12" i="10"/>
  <c r="J12" i="10" s="1"/>
  <c r="B12" i="10"/>
  <c r="D11" i="10"/>
  <c r="C11" i="10"/>
  <c r="J11" i="10" s="1"/>
  <c r="B11" i="10"/>
  <c r="D10" i="10"/>
  <c r="C10" i="10"/>
  <c r="B10" i="10"/>
  <c r="D9" i="10"/>
  <c r="C9" i="10"/>
  <c r="B9" i="10"/>
  <c r="F118" i="9"/>
  <c r="E118" i="9"/>
  <c r="F117" i="9"/>
  <c r="E117" i="9"/>
  <c r="F116" i="9"/>
  <c r="E116" i="9"/>
  <c r="F115" i="9"/>
  <c r="E115" i="9"/>
  <c r="F114" i="9"/>
  <c r="E114" i="9"/>
  <c r="F113" i="9"/>
  <c r="E113" i="9"/>
  <c r="F112" i="9"/>
  <c r="E112" i="9"/>
  <c r="F111" i="9"/>
  <c r="E111" i="9"/>
  <c r="F110" i="9"/>
  <c r="E110" i="9"/>
  <c r="F109" i="9"/>
  <c r="G109" i="9" s="1"/>
  <c r="E109" i="9"/>
  <c r="F108" i="9"/>
  <c r="E108" i="9"/>
  <c r="F107" i="9"/>
  <c r="E107" i="9"/>
  <c r="C118" i="9"/>
  <c r="B118" i="9"/>
  <c r="C117" i="9"/>
  <c r="B117" i="9"/>
  <c r="C116" i="9"/>
  <c r="B116" i="9"/>
  <c r="C115" i="9"/>
  <c r="B115" i="9"/>
  <c r="C114" i="9"/>
  <c r="B114" i="9"/>
  <c r="C113" i="9"/>
  <c r="B113" i="9"/>
  <c r="C112" i="9"/>
  <c r="B112" i="9"/>
  <c r="C111" i="9"/>
  <c r="B111" i="9"/>
  <c r="C110" i="9"/>
  <c r="B110" i="9"/>
  <c r="C109" i="9"/>
  <c r="B109" i="9"/>
  <c r="H109" i="9" s="1"/>
  <c r="C108" i="9"/>
  <c r="I108" i="9" s="1"/>
  <c r="B108" i="9"/>
  <c r="C107" i="9"/>
  <c r="B107" i="9"/>
  <c r="F79" i="9"/>
  <c r="E79" i="9"/>
  <c r="F78" i="9"/>
  <c r="E78" i="9"/>
  <c r="F77" i="9"/>
  <c r="E77" i="9"/>
  <c r="F76" i="9"/>
  <c r="E76" i="9"/>
  <c r="F75" i="9"/>
  <c r="E75" i="9"/>
  <c r="F74" i="9"/>
  <c r="E74" i="9"/>
  <c r="F73" i="9"/>
  <c r="E73" i="9"/>
  <c r="F72" i="9"/>
  <c r="E72" i="9"/>
  <c r="F71" i="9"/>
  <c r="E71" i="9"/>
  <c r="F70" i="9"/>
  <c r="E70" i="9"/>
  <c r="F69" i="9"/>
  <c r="E69" i="9"/>
  <c r="F68" i="9"/>
  <c r="E68" i="9"/>
  <c r="C79" i="9"/>
  <c r="B79" i="9"/>
  <c r="C78" i="9"/>
  <c r="B78" i="9"/>
  <c r="H78" i="9" s="1"/>
  <c r="C77" i="9"/>
  <c r="B77" i="9"/>
  <c r="C76" i="9"/>
  <c r="B76" i="9"/>
  <c r="C75" i="9"/>
  <c r="B75" i="9"/>
  <c r="C74" i="9"/>
  <c r="B74" i="9"/>
  <c r="C73" i="9"/>
  <c r="B73" i="9"/>
  <c r="C72" i="9"/>
  <c r="B72" i="9"/>
  <c r="C71" i="9"/>
  <c r="B71" i="9"/>
  <c r="C70" i="9"/>
  <c r="B70" i="9"/>
  <c r="C69" i="9"/>
  <c r="B69" i="9"/>
  <c r="H69" i="9" s="1"/>
  <c r="C68" i="9"/>
  <c r="B68" i="9"/>
  <c r="C58" i="9"/>
  <c r="B58" i="9"/>
  <c r="C57" i="9"/>
  <c r="B57" i="9"/>
  <c r="C56" i="9"/>
  <c r="B56" i="9"/>
  <c r="C55" i="9"/>
  <c r="B55" i="9"/>
  <c r="C54" i="9"/>
  <c r="B54" i="9"/>
  <c r="C53" i="9"/>
  <c r="B53" i="9"/>
  <c r="C52" i="9"/>
  <c r="B52" i="9"/>
  <c r="C51" i="9"/>
  <c r="B51" i="9"/>
  <c r="C50" i="9"/>
  <c r="B50" i="9"/>
  <c r="C49" i="9"/>
  <c r="D49" i="9" s="1"/>
  <c r="B49" i="9"/>
  <c r="C48" i="9"/>
  <c r="B48" i="9"/>
  <c r="C47" i="9"/>
  <c r="B47" i="9"/>
  <c r="F20" i="9"/>
  <c r="E20" i="9"/>
  <c r="F19" i="9"/>
  <c r="E19" i="9"/>
  <c r="F18" i="9"/>
  <c r="E18" i="9"/>
  <c r="F17" i="9"/>
  <c r="E17" i="9"/>
  <c r="F16" i="9"/>
  <c r="E16" i="9"/>
  <c r="F15" i="9"/>
  <c r="E15" i="9"/>
  <c r="F14" i="9"/>
  <c r="E14" i="9"/>
  <c r="F13" i="9"/>
  <c r="E13" i="9"/>
  <c r="F12" i="9"/>
  <c r="E12" i="9"/>
  <c r="F11" i="9"/>
  <c r="E11" i="9"/>
  <c r="F10" i="9"/>
  <c r="E10" i="9"/>
  <c r="F9" i="9"/>
  <c r="E9" i="9"/>
  <c r="C20" i="9"/>
  <c r="B20" i="9"/>
  <c r="D20" i="9" s="1"/>
  <c r="C19" i="9"/>
  <c r="B19" i="9"/>
  <c r="C18" i="9"/>
  <c r="B18" i="9"/>
  <c r="C17" i="9"/>
  <c r="B17" i="9"/>
  <c r="C16" i="9"/>
  <c r="B16" i="9"/>
  <c r="D16" i="9" s="1"/>
  <c r="C15" i="9"/>
  <c r="B15" i="9"/>
  <c r="C14" i="9"/>
  <c r="I14" i="9" s="1"/>
  <c r="B14" i="9"/>
  <c r="C13" i="9"/>
  <c r="B13" i="9"/>
  <c r="C12" i="9"/>
  <c r="B12" i="9"/>
  <c r="C11" i="9"/>
  <c r="B11" i="9"/>
  <c r="C10" i="9"/>
  <c r="B10" i="9"/>
  <c r="C9" i="9"/>
  <c r="B9" i="9"/>
  <c r="C41" i="8"/>
  <c r="B41" i="8"/>
  <c r="C39" i="8"/>
  <c r="B39" i="8"/>
  <c r="C37" i="8"/>
  <c r="B37" i="8"/>
  <c r="C35" i="8"/>
  <c r="B35" i="8"/>
  <c r="C25" i="8"/>
  <c r="B25" i="8"/>
  <c r="C23" i="8"/>
  <c r="B23" i="8"/>
  <c r="C21" i="8"/>
  <c r="B21" i="8"/>
  <c r="D21" i="8" s="1"/>
  <c r="C19" i="8"/>
  <c r="B19" i="8"/>
  <c r="D7" i="8"/>
  <c r="J9" i="8" s="1"/>
  <c r="D9" i="8"/>
  <c r="K9" i="8" s="1"/>
  <c r="I12" i="10"/>
  <c r="B11" i="8"/>
  <c r="C11" i="8"/>
  <c r="I17" i="9" l="1"/>
  <c r="G117" i="9"/>
  <c r="I111" i="9"/>
  <c r="I117" i="9"/>
  <c r="D73" i="9"/>
  <c r="G12" i="9"/>
  <c r="I16" i="9"/>
  <c r="K10" i="10"/>
  <c r="H73" i="9"/>
  <c r="G113" i="9"/>
  <c r="G16" i="9"/>
  <c r="D66" i="10"/>
  <c r="D117" i="9"/>
  <c r="G111" i="9"/>
  <c r="I114" i="9"/>
  <c r="G69" i="9"/>
  <c r="I75" i="9"/>
  <c r="D51" i="9"/>
  <c r="H9" i="9"/>
  <c r="D55" i="9"/>
  <c r="G107" i="9"/>
  <c r="G115" i="9"/>
  <c r="D62" i="10"/>
  <c r="I10" i="9"/>
  <c r="I19" i="9"/>
  <c r="I20" i="9"/>
  <c r="I71" i="9"/>
  <c r="I118" i="9"/>
  <c r="H117" i="9"/>
  <c r="J117" i="9" s="1"/>
  <c r="H107" i="9"/>
  <c r="I113" i="9"/>
  <c r="G18" i="9"/>
  <c r="D77" i="9"/>
  <c r="G73" i="9"/>
  <c r="K20" i="10"/>
  <c r="I9" i="10"/>
  <c r="I17" i="10"/>
  <c r="D118" i="9"/>
  <c r="G118" i="9"/>
  <c r="F119" i="9"/>
  <c r="O111" i="9" s="1"/>
  <c r="I109" i="9"/>
  <c r="J109" i="9" s="1"/>
  <c r="I115" i="9"/>
  <c r="D71" i="9"/>
  <c r="D75" i="9"/>
  <c r="D79" i="9"/>
  <c r="G71" i="9"/>
  <c r="D70" i="9"/>
  <c r="D57" i="9"/>
  <c r="D13" i="9"/>
  <c r="G9" i="9"/>
  <c r="G19" i="9"/>
  <c r="D56" i="10"/>
  <c r="D60" i="10"/>
  <c r="D57" i="10"/>
  <c r="D65" i="10"/>
  <c r="I13" i="10"/>
  <c r="G16" i="10"/>
  <c r="B21" i="10"/>
  <c r="D21" i="10"/>
  <c r="O26" i="10" s="1"/>
  <c r="K17" i="10"/>
  <c r="I16" i="10"/>
  <c r="L16" i="10" s="1"/>
  <c r="G9" i="10"/>
  <c r="K14" i="10"/>
  <c r="I11" i="10"/>
  <c r="I112" i="9"/>
  <c r="H110" i="9"/>
  <c r="D110" i="9"/>
  <c r="D114" i="9"/>
  <c r="I107" i="9"/>
  <c r="G108" i="9"/>
  <c r="H75" i="9"/>
  <c r="H79" i="9"/>
  <c r="I76" i="9"/>
  <c r="G75" i="9"/>
  <c r="H68" i="9"/>
  <c r="H76" i="9"/>
  <c r="H77" i="9"/>
  <c r="I69" i="9"/>
  <c r="J69" i="9" s="1"/>
  <c r="I73" i="9"/>
  <c r="D50" i="9"/>
  <c r="D54" i="9"/>
  <c r="I15" i="9"/>
  <c r="D10" i="9"/>
  <c r="F21" i="9"/>
  <c r="O18" i="9" s="1"/>
  <c r="G15" i="9"/>
  <c r="G10" i="9"/>
  <c r="G14" i="9"/>
  <c r="I18" i="9"/>
  <c r="H11" i="9"/>
  <c r="D35" i="8"/>
  <c r="K35" i="8" s="1"/>
  <c r="H111" i="9"/>
  <c r="J111" i="9" s="1"/>
  <c r="H116" i="9"/>
  <c r="D112" i="9"/>
  <c r="D111" i="9"/>
  <c r="K13" i="10"/>
  <c r="I15" i="10"/>
  <c r="D52" i="9"/>
  <c r="K9" i="10"/>
  <c r="D23" i="8"/>
  <c r="D48" i="9"/>
  <c r="D116" i="9"/>
  <c r="H10" i="9"/>
  <c r="H13" i="9"/>
  <c r="H17" i="9"/>
  <c r="B59" i="9"/>
  <c r="H114" i="9"/>
  <c r="G77" i="9"/>
  <c r="H112" i="9"/>
  <c r="D14" i="9"/>
  <c r="D18" i="9"/>
  <c r="F80" i="9"/>
  <c r="O73" i="9" s="1"/>
  <c r="H115" i="9"/>
  <c r="E19" i="10"/>
  <c r="I14" i="10"/>
  <c r="D19" i="9"/>
  <c r="H15" i="9"/>
  <c r="I9" i="9"/>
  <c r="D17" i="9"/>
  <c r="D56" i="9"/>
  <c r="D58" i="9"/>
  <c r="C21" i="10"/>
  <c r="P26" i="10" s="1"/>
  <c r="I10" i="10"/>
  <c r="E12" i="10"/>
  <c r="D63" i="10"/>
  <c r="D37" i="8"/>
  <c r="K36" i="8" s="1"/>
  <c r="I11" i="9"/>
  <c r="I13" i="9"/>
  <c r="D68" i="9"/>
  <c r="D74" i="9"/>
  <c r="D78" i="9"/>
  <c r="I70" i="9"/>
  <c r="I74" i="9"/>
  <c r="G78" i="9"/>
  <c r="K11" i="10"/>
  <c r="I18" i="10"/>
  <c r="B68" i="10"/>
  <c r="P57" i="10" s="1"/>
  <c r="D19" i="8"/>
  <c r="D12" i="9"/>
  <c r="G20" i="9"/>
  <c r="E14" i="10"/>
  <c r="E17" i="10"/>
  <c r="E18" i="10"/>
  <c r="E9" i="10"/>
  <c r="H71" i="9"/>
  <c r="I110" i="9"/>
  <c r="D109" i="9"/>
  <c r="H19" i="9"/>
  <c r="G18" i="10"/>
  <c r="C21" i="9"/>
  <c r="N18" i="9" s="1"/>
  <c r="B21" i="9"/>
  <c r="N19" i="9" s="1"/>
  <c r="H12" i="9"/>
  <c r="H14" i="9"/>
  <c r="J14" i="9" s="1"/>
  <c r="D47" i="9"/>
  <c r="D53" i="9"/>
  <c r="D113" i="9"/>
  <c r="E11" i="10"/>
  <c r="E13" i="10"/>
  <c r="E16" i="10"/>
  <c r="G19" i="10"/>
  <c r="K12" i="10"/>
  <c r="L12" i="10" s="1"/>
  <c r="G20" i="10"/>
  <c r="D64" i="10"/>
  <c r="N22" i="12"/>
  <c r="AA46" i="12" s="1"/>
  <c r="AD46" i="12" s="1"/>
  <c r="I68" i="9"/>
  <c r="G116" i="9"/>
  <c r="I78" i="9"/>
  <c r="J78" i="9" s="1"/>
  <c r="G17" i="9"/>
  <c r="G10" i="10"/>
  <c r="K18" i="10"/>
  <c r="C27" i="8"/>
  <c r="K23" i="8" s="1"/>
  <c r="C43" i="8"/>
  <c r="H16" i="9"/>
  <c r="J16" i="9" s="1"/>
  <c r="H18" i="9"/>
  <c r="C59" i="9"/>
  <c r="I79" i="9"/>
  <c r="H108" i="9"/>
  <c r="J108" i="9" s="1"/>
  <c r="E15" i="10"/>
  <c r="G13" i="10"/>
  <c r="G17" i="10"/>
  <c r="I20" i="10"/>
  <c r="Q12" i="12"/>
  <c r="B22" i="12"/>
  <c r="C22" i="12"/>
  <c r="O22" i="12"/>
  <c r="O23" i="12" s="1"/>
  <c r="K19" i="10"/>
  <c r="L19" i="10" s="1"/>
  <c r="J9" i="10"/>
  <c r="G12" i="10"/>
  <c r="I12" i="9"/>
  <c r="D9" i="9"/>
  <c r="I72" i="9"/>
  <c r="D76" i="9"/>
  <c r="G68" i="9"/>
  <c r="H70" i="9"/>
  <c r="G72" i="9"/>
  <c r="G74" i="9"/>
  <c r="G76" i="9"/>
  <c r="D107" i="9"/>
  <c r="E10" i="10"/>
  <c r="G15" i="10"/>
  <c r="E20" i="10"/>
  <c r="C68" i="10"/>
  <c r="Q57" i="10" s="1"/>
  <c r="D22" i="12"/>
  <c r="E22" i="12"/>
  <c r="E23" i="12" s="1"/>
  <c r="T42" i="12" s="1"/>
  <c r="H22" i="12"/>
  <c r="U46" i="12" s="1"/>
  <c r="G22" i="12"/>
  <c r="V46" i="12" s="1"/>
  <c r="K22" i="12"/>
  <c r="J23" i="12" s="1"/>
  <c r="F22" i="12"/>
  <c r="W46" i="12" s="1"/>
  <c r="D61" i="10"/>
  <c r="D58" i="10"/>
  <c r="G11" i="10"/>
  <c r="F21" i="10"/>
  <c r="J10" i="10"/>
  <c r="J14" i="10"/>
  <c r="J13" i="10"/>
  <c r="G14" i="10"/>
  <c r="J15" i="10"/>
  <c r="H21" i="10"/>
  <c r="E119" i="9"/>
  <c r="C119" i="9"/>
  <c r="H118" i="9"/>
  <c r="J118" i="9" s="1"/>
  <c r="G114" i="9"/>
  <c r="H113" i="9"/>
  <c r="G112" i="9"/>
  <c r="G110" i="9"/>
  <c r="D108" i="9"/>
  <c r="B119" i="9"/>
  <c r="I116" i="9"/>
  <c r="D115" i="9"/>
  <c r="B80" i="9"/>
  <c r="G70" i="9"/>
  <c r="C80" i="9"/>
  <c r="D72" i="9"/>
  <c r="D69" i="9"/>
  <c r="E80" i="9"/>
  <c r="H74" i="9"/>
  <c r="G79" i="9"/>
  <c r="I77" i="9"/>
  <c r="H72" i="9"/>
  <c r="J72" i="9" s="1"/>
  <c r="G11" i="9"/>
  <c r="H20" i="9"/>
  <c r="G13" i="9"/>
  <c r="D11" i="9"/>
  <c r="D15" i="9"/>
  <c r="E21" i="9"/>
  <c r="D41" i="8"/>
  <c r="K38" i="8" s="1"/>
  <c r="B43" i="8"/>
  <c r="D25" i="8"/>
  <c r="D39" i="8"/>
  <c r="B27" i="8"/>
  <c r="L9" i="8"/>
  <c r="K10" i="8" s="1"/>
  <c r="D11" i="8"/>
  <c r="J114" i="9" l="1"/>
  <c r="J17" i="9"/>
  <c r="J71" i="9"/>
  <c r="J19" i="9"/>
  <c r="J73" i="9"/>
  <c r="J20" i="9"/>
  <c r="J9" i="9"/>
  <c r="J115" i="9"/>
  <c r="L17" i="10"/>
  <c r="L11" i="10"/>
  <c r="J75" i="9"/>
  <c r="Z41" i="12"/>
  <c r="J113" i="9"/>
  <c r="J70" i="9"/>
  <c r="J10" i="9"/>
  <c r="J13" i="9"/>
  <c r="J112" i="9"/>
  <c r="L20" i="10"/>
  <c r="J68" i="9"/>
  <c r="J15" i="9"/>
  <c r="J107" i="9"/>
  <c r="L9" i="10"/>
  <c r="L15" i="10"/>
  <c r="J110" i="9"/>
  <c r="J79" i="9"/>
  <c r="J76" i="9"/>
  <c r="N20" i="9"/>
  <c r="N22" i="9" s="1"/>
  <c r="M23" i="12"/>
  <c r="S25" i="12" s="1"/>
  <c r="L13" i="10"/>
  <c r="L14" i="10"/>
  <c r="J11" i="9"/>
  <c r="J18" i="9"/>
  <c r="I119" i="9"/>
  <c r="J12" i="9"/>
  <c r="D27" i="8"/>
  <c r="D22" i="8" s="1"/>
  <c r="D43" i="8"/>
  <c r="C44" i="8" s="1"/>
  <c r="D68" i="10"/>
  <c r="C69" i="10" s="1"/>
  <c r="L18" i="10"/>
  <c r="G80" i="9"/>
  <c r="F81" i="9" s="1"/>
  <c r="D21" i="9"/>
  <c r="B22" i="9" s="1"/>
  <c r="H21" i="9"/>
  <c r="I80" i="9"/>
  <c r="O90" i="9" s="1"/>
  <c r="G21" i="10"/>
  <c r="F22" i="10" s="1"/>
  <c r="K21" i="10"/>
  <c r="E21" i="10"/>
  <c r="B22" i="10" s="1"/>
  <c r="J74" i="9"/>
  <c r="I21" i="9"/>
  <c r="Z47" i="12"/>
  <c r="AA47" i="12"/>
  <c r="F23" i="12"/>
  <c r="D80" i="9"/>
  <c r="C81" i="9" s="1"/>
  <c r="G119" i="9"/>
  <c r="E120" i="9" s="1"/>
  <c r="G21" i="9"/>
  <c r="F22" i="9" s="1"/>
  <c r="I21" i="10"/>
  <c r="B23" i="12"/>
  <c r="S23" i="12" s="1"/>
  <c r="D119" i="9"/>
  <c r="B120" i="9" s="1"/>
  <c r="D59" i="9"/>
  <c r="B60" i="9" s="1"/>
  <c r="X46" i="12"/>
  <c r="W47" i="12" s="1"/>
  <c r="Q22" i="12"/>
  <c r="R57" i="10"/>
  <c r="Q58" i="10" s="1"/>
  <c r="J21" i="10"/>
  <c r="D22" i="10"/>
  <c r="C22" i="10"/>
  <c r="P28" i="10"/>
  <c r="O27" i="10"/>
  <c r="O28" i="10" s="1"/>
  <c r="L10" i="10"/>
  <c r="P110" i="9"/>
  <c r="H119" i="9"/>
  <c r="J116" i="9"/>
  <c r="O110" i="9"/>
  <c r="P111" i="9"/>
  <c r="H80" i="9"/>
  <c r="N73" i="9"/>
  <c r="J77" i="9"/>
  <c r="O72" i="9"/>
  <c r="N72" i="9"/>
  <c r="O19" i="9"/>
  <c r="K37" i="8"/>
  <c r="J23" i="8"/>
  <c r="J10" i="8"/>
  <c r="C12" i="8"/>
  <c r="B12" i="8"/>
  <c r="D10" i="8"/>
  <c r="D8" i="8"/>
  <c r="C120" i="9" l="1"/>
  <c r="E81" i="9"/>
  <c r="B81" i="9"/>
  <c r="Q26" i="10"/>
  <c r="Q28" i="10" s="1"/>
  <c r="Q97" i="9"/>
  <c r="N23" i="9"/>
  <c r="J119" i="9"/>
  <c r="G120" i="9" s="1"/>
  <c r="J21" i="9"/>
  <c r="I22" i="9" s="1"/>
  <c r="Q96" i="9"/>
  <c r="Z43" i="12"/>
  <c r="Z44" i="12" s="1"/>
  <c r="AA41" i="12" s="1"/>
  <c r="B69" i="10"/>
  <c r="D38" i="8"/>
  <c r="D36" i="8"/>
  <c r="D42" i="8"/>
  <c r="C28" i="8"/>
  <c r="D20" i="8"/>
  <c r="D24" i="8"/>
  <c r="S26" i="12"/>
  <c r="O21" i="10"/>
  <c r="L21" i="10"/>
  <c r="K22" i="10" s="1"/>
  <c r="F120" i="9"/>
  <c r="D40" i="8"/>
  <c r="B44" i="8"/>
  <c r="D26" i="8"/>
  <c r="B28" i="8"/>
  <c r="C22" i="9"/>
  <c r="T43" i="12"/>
  <c r="J80" i="9"/>
  <c r="I81" i="9" s="1"/>
  <c r="H22" i="9"/>
  <c r="E22" i="9"/>
  <c r="P58" i="10"/>
  <c r="Q23" i="12"/>
  <c r="F24" i="12" s="1"/>
  <c r="C60" i="9"/>
  <c r="S24" i="12"/>
  <c r="T23" i="12"/>
  <c r="T41" i="12"/>
  <c r="U47" i="12"/>
  <c r="T47" i="12"/>
  <c r="V47" i="12"/>
  <c r="R27" i="10"/>
  <c r="I120" i="9"/>
  <c r="P112" i="9"/>
  <c r="R110" i="9" s="1"/>
  <c r="O112" i="9"/>
  <c r="Q111" i="9" s="1"/>
  <c r="N90" i="9"/>
  <c r="P72" i="9"/>
  <c r="Q72" i="9" s="1"/>
  <c r="N74" i="9"/>
  <c r="N78" i="9" s="1"/>
  <c r="P73" i="9"/>
  <c r="R73" i="9" s="1"/>
  <c r="O74" i="9"/>
  <c r="O78" i="9" s="1"/>
  <c r="O20" i="9"/>
  <c r="K39" i="8"/>
  <c r="L23" i="8"/>
  <c r="K22" i="8" s="1"/>
  <c r="R26" i="10" l="1"/>
  <c r="O23" i="10" s="1"/>
  <c r="Q110" i="9"/>
  <c r="R111" i="9"/>
  <c r="D120" i="9"/>
  <c r="N77" i="9"/>
  <c r="G22" i="9"/>
  <c r="H120" i="9"/>
  <c r="D22" i="9"/>
  <c r="I22" i="10"/>
  <c r="T44" i="12"/>
  <c r="U41" i="12" s="1"/>
  <c r="Q23" i="10"/>
  <c r="P23" i="10"/>
  <c r="G22" i="10"/>
  <c r="H22" i="10"/>
  <c r="J22" i="10"/>
  <c r="H81" i="9"/>
  <c r="O24" i="12"/>
  <c r="B24" i="12"/>
  <c r="Q73" i="9"/>
  <c r="M24" i="12"/>
  <c r="J24" i="12"/>
  <c r="R72" i="9"/>
  <c r="E24" i="12"/>
  <c r="AA43" i="12"/>
  <c r="Q112" i="9"/>
  <c r="O113" i="9" s="1"/>
  <c r="O77" i="9"/>
  <c r="P74" i="9"/>
  <c r="P90" i="9"/>
  <c r="O91" i="9" s="1"/>
  <c r="O22" i="9"/>
  <c r="R96" i="9"/>
  <c r="P20" i="9"/>
  <c r="R97" i="9"/>
  <c r="O23" i="9"/>
  <c r="L39" i="8"/>
  <c r="L38" i="8"/>
  <c r="L35" i="8"/>
  <c r="L36" i="8"/>
  <c r="L37" i="8"/>
  <c r="J22" i="8"/>
  <c r="U42" i="12" l="1"/>
  <c r="U43" i="12"/>
  <c r="O32" i="10"/>
  <c r="O31" i="10"/>
  <c r="P33" i="10"/>
  <c r="O33" i="10"/>
  <c r="O29" i="10"/>
  <c r="P113" i="9"/>
  <c r="Q31" i="10"/>
  <c r="P31" i="10"/>
  <c r="Q29" i="10"/>
  <c r="Q33" i="10"/>
  <c r="P29" i="10"/>
  <c r="N91" i="9"/>
</calcChain>
</file>

<file path=xl/sharedStrings.xml><?xml version="1.0" encoding="utf-8"?>
<sst xmlns="http://schemas.openxmlformats.org/spreadsheetml/2006/main" count="592" uniqueCount="127">
  <si>
    <t>USO PROPIO</t>
  </si>
  <si>
    <t>MT</t>
  </si>
  <si>
    <t>SEIN</t>
  </si>
  <si>
    <t>SA</t>
  </si>
  <si>
    <t>MERCADO ELÉCTRICO</t>
  </si>
  <si>
    <t>AT</t>
  </si>
  <si>
    <t>MAT</t>
  </si>
  <si>
    <t>BT</t>
  </si>
  <si>
    <t>Primaria</t>
  </si>
  <si>
    <t>Secundaria</t>
  </si>
  <si>
    <t>DISTRIBUCIÓN</t>
  </si>
  <si>
    <t>TOTAL</t>
  </si>
  <si>
    <t>SS AA</t>
  </si>
  <si>
    <t>MES</t>
  </si>
  <si>
    <t>Transmisión y distribución</t>
  </si>
  <si>
    <t>Subsistema de distribución primaria</t>
  </si>
  <si>
    <t>Subsistema de distribución secundaria</t>
  </si>
  <si>
    <t>Nivel de tensión</t>
  </si>
  <si>
    <t>Sistema eléctrico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</si>
  <si>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</si>
  <si>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</si>
  <si>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</si>
  <si>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</si>
  <si>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</si>
  <si>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</si>
  <si>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</si>
  <si>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</si>
  <si>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</si>
  <si>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</si>
  <si>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</si>
  <si>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</si>
  <si>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Distribución</t>
  </si>
  <si>
    <t>Subtotal</t>
  </si>
  <si>
    <t>TRANSMISIÓN</t>
  </si>
  <si>
    <t>Sistema</t>
  </si>
  <si>
    <t>Transmisión</t>
  </si>
  <si>
    <t>TOTAL DE PÉRDIDAS</t>
  </si>
  <si>
    <t xml:space="preserve"> Transmisión</t>
  </si>
  <si>
    <t>Subtransmisión</t>
  </si>
  <si>
    <t>Total Subtransmisión</t>
  </si>
  <si>
    <t>TOTAL DE PÉRDIDAS EN EL MERCADO ELÉCTRICO</t>
  </si>
  <si>
    <t>TOTAL DE PÉRDIDAS POR NIVEL DE TENSIÓN</t>
  </si>
  <si>
    <t>*  Contiene las pérdidas en líneas de transmisión secundaria (niveles de tensión AT y MAT) de las empresas de transmisión,asumidas dentro del balance de energía que presentan a la DGE.</t>
  </si>
  <si>
    <t>GENERADORA</t>
  </si>
  <si>
    <t>TRANSMISORA</t>
  </si>
  <si>
    <t>DISTRIBUIDORA</t>
  </si>
  <si>
    <t>Total</t>
  </si>
  <si>
    <t>Mes</t>
  </si>
  <si>
    <t>Pérdidas por sistema eléctrico</t>
  </si>
  <si>
    <t>SubTransmisión</t>
  </si>
  <si>
    <t>Total uso propio</t>
  </si>
  <si>
    <t>Total mercado eléctrico</t>
  </si>
  <si>
    <t>Uso propio</t>
  </si>
  <si>
    <t>Mercado eléctrico</t>
  </si>
  <si>
    <t>Total                   SS AA</t>
  </si>
  <si>
    <t>Total de pérdidas por subsistema</t>
  </si>
  <si>
    <t>Transmisión secundaria</t>
  </si>
  <si>
    <t>Transmisión principal</t>
  </si>
  <si>
    <t>Subsistema</t>
  </si>
  <si>
    <t>Tipo de empresa</t>
  </si>
  <si>
    <t>Servicio</t>
  </si>
  <si>
    <t>GENERADORA*</t>
  </si>
  <si>
    <t>SISTEMA ELÉCTRICO DE DISTRIBUCIÓN</t>
  </si>
  <si>
    <t>SISTEMA DE TRANSMISIÓN DEL MERCADO ELÉCTRICO (POR SUBSISTEMAS)</t>
  </si>
  <si>
    <t xml:space="preserve">7.1.  PÉRDIDAS DE ENERGÍA ELÉCTRICA A NIVEL NACIONAL </t>
  </si>
  <si>
    <t>7.2  PÉRDIDAS MENSUALES POR TIPO DE SISTEMA</t>
  </si>
  <si>
    <t xml:space="preserve">7.2.1.1. Empresas Transmisoras, generadoras, distribuidoras del mercado eléctrico </t>
  </si>
  <si>
    <t>7.2.1.2.  Empresas generadoras para uso propio</t>
  </si>
  <si>
    <t>7.2.1.3.    Total de pérdidas en transmisión</t>
  </si>
  <si>
    <t>Septiembre</t>
  </si>
  <si>
    <t xml:space="preserve">MT </t>
  </si>
  <si>
    <t xml:space="preserve">AT </t>
  </si>
  <si>
    <t>Tensión</t>
  </si>
  <si>
    <t>(Todas)</t>
  </si>
  <si>
    <t>Suma de Total</t>
  </si>
  <si>
    <t>Area2</t>
  </si>
  <si>
    <t>Total general</t>
  </si>
  <si>
    <t>Transm.</t>
  </si>
  <si>
    <t>Distrib.</t>
  </si>
  <si>
    <t xml:space="preserve">BT </t>
  </si>
  <si>
    <t>Tipo Emp</t>
  </si>
  <si>
    <t>Mercado Eléctrico</t>
  </si>
  <si>
    <t>Total SEIN</t>
  </si>
  <si>
    <t>Total SA</t>
  </si>
  <si>
    <t>Datos</t>
  </si>
  <si>
    <t>Suma de Ene</t>
  </si>
  <si>
    <t>Suma de Feb</t>
  </si>
  <si>
    <t>Suma de Mar</t>
  </si>
  <si>
    <t>Suma de Abr</t>
  </si>
  <si>
    <t>Suma de May</t>
  </si>
  <si>
    <t>Suma de Jun</t>
  </si>
  <si>
    <t>Suma de Jul</t>
  </si>
  <si>
    <t>Suma de Ago</t>
  </si>
  <si>
    <t>Suma de Sep</t>
  </si>
  <si>
    <t>Suma de Oct</t>
  </si>
  <si>
    <t>Suma de Nov</t>
  </si>
  <si>
    <t>Suma de Dic</t>
  </si>
  <si>
    <t>Uso Propio</t>
  </si>
  <si>
    <t>Transmisión y Distribución</t>
  </si>
  <si>
    <t>Distribución Primaria</t>
  </si>
  <si>
    <t>Distribución Secundaria</t>
  </si>
  <si>
    <t>Total Mercado Eléctrico</t>
  </si>
  <si>
    <t>Total Uso Propio</t>
  </si>
  <si>
    <t>Total Transmisión</t>
  </si>
  <si>
    <t>Total Transmisión y Distribución</t>
  </si>
  <si>
    <t>Tipo</t>
  </si>
  <si>
    <t>GEN</t>
  </si>
  <si>
    <t>TRA</t>
  </si>
  <si>
    <t>DIS</t>
  </si>
  <si>
    <t>AUT</t>
  </si>
  <si>
    <t>Total
SEIN</t>
  </si>
  <si>
    <t>7.2.1.1.</t>
  </si>
  <si>
    <t>7.2.1.2.</t>
  </si>
  <si>
    <t>7.2.1.3.</t>
  </si>
  <si>
    <t xml:space="preserve">7.2.2. </t>
  </si>
  <si>
    <t>7.2.2.  Pérdidas en el sistema eléctrico de distribución por tipo de sistema (GWh)</t>
  </si>
  <si>
    <t>a. Pérdidas de energía eléctrica según el sistema eléctrico y tipo de sistema (GWh)</t>
  </si>
  <si>
    <t>b. Pérdidas de energía eléctrica según el nivel de tensión y tipo de sistema (GWh)</t>
  </si>
  <si>
    <t>c.  Pérdidas de energía eléctrica según el nivel de tensión y sistema eléctrico (GWh)</t>
  </si>
  <si>
    <t>7.2.1.  Pérdidas en el sistema eléctrico de transmisión por tipo de sistema (GWh)</t>
  </si>
  <si>
    <t>7.3.   PÉRDIDAS MENSUALES POR NIVEL DE TENSIÓN (GWh)</t>
  </si>
  <si>
    <t>7.3.1.   Pérdidas en el sistema eléctrico de transmisión por nivel de tensión (GWh)</t>
  </si>
  <si>
    <t>7.3.2.   Pérdidas en el sistema eléctrico de distribución por nivel de tensión (GWh)</t>
  </si>
  <si>
    <t>7.4.  PÉRDIDAS MENSUALES POR TIPO DE EMPRESA Y SISTEMA (GWh)</t>
  </si>
  <si>
    <t xml:space="preserve">7.3.1. </t>
  </si>
  <si>
    <t>7.3.2.</t>
  </si>
  <si>
    <t>7.4.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</si>
</sst>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0.0"/>
    <numFmt numFmtId="167" formatCode="0.0%"/>
    <numFmt numFmtId="168" formatCode="0.000"/>
    <numFmt numFmtId="169" formatCode="_-* #,##0_-;\-* #,##0_-;_-* &quot;-&quot;??_-;_-@_-"/>
  </numFmts>
  <fonts count="2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9F9F9F"/>
      <name val="Arial"/>
      <family val="2"/>
    </font>
    <font>
      <b/>
      <sz val="10"/>
      <color rgb="FF9F9F9F"/>
      <name val="Arial"/>
      <family val="2"/>
    </font>
    <font>
      <sz val="8"/>
      <color rgb="FF9F9F9F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12"/>
      <color rgb="FF9F9F9F"/>
      <name val="Arial"/>
      <family val="2"/>
    </font>
    <font>
      <b/>
      <sz val="12"/>
      <name val="Century Gothic"/>
      <family val="2"/>
    </font>
    <font>
      <sz val="10"/>
      <name val="Century Gothic"/>
      <family val="2"/>
    </font>
    <font>
      <sz val="10"/>
      <color rgb="FF9F9F9F"/>
      <name val="Century Gothic"/>
      <family val="2"/>
    </font>
    <font>
      <b/>
      <sz val="10"/>
      <name val="Century Gothic"/>
      <family val="2"/>
    </font>
    <font>
      <b/>
      <sz val="10"/>
      <color theme="0"/>
      <name val="Century Gothic"/>
      <family val="2"/>
    </font>
    <font>
      <b/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85858"/>
        <bgColor indexed="64"/>
      </patternFill>
    </fill>
  </fills>
  <borders count="15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5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5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12">
    <xf numFmtId="0" fontId="0" fillId="0" borderId="0" xfId="0"/>
    <xf numFmtId="0" fontId="0" fillId="0" borderId="0" xfId="0" applyAlignment="1">
      <alignment horizontal="center"/>
    </xf>
    <xf numFmtId="43" fontId="0" fillId="0" borderId="0" xfId="0" applyNumberFormat="1"/>
    <xf numFmtId="0" fontId="0" fillId="0" borderId="1" xfId="0" applyBorder="1"/>
    <xf numFmtId="43" fontId="0" fillId="0" borderId="2" xfId="0" applyNumberFormat="1" applyBorder="1"/>
    <xf numFmtId="0" fontId="0" fillId="0" borderId="0" xfId="0" applyAlignment="1">
      <alignment horizontal="centerContinuous" vertical="center" wrapText="1"/>
    </xf>
    <xf numFmtId="0" fontId="2" fillId="0" borderId="0" xfId="0" applyFont="1" applyAlignment="1">
      <alignment horizontal="center"/>
    </xf>
    <xf numFmtId="43" fontId="0" fillId="0" borderId="1" xfId="0" applyNumberFormat="1" applyBorder="1"/>
    <xf numFmtId="9" fontId="0" fillId="0" borderId="3" xfId="3" applyFont="1" applyBorder="1"/>
    <xf numFmtId="9" fontId="2" fillId="0" borderId="0" xfId="3" applyFont="1" applyBorder="1"/>
    <xf numFmtId="0" fontId="0" fillId="0" borderId="3" xfId="0" applyBorder="1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0" fillId="0" borderId="4" xfId="0" applyBorder="1"/>
    <xf numFmtId="43" fontId="2" fillId="0" borderId="4" xfId="0" applyNumberFormat="1" applyFont="1" applyBorder="1"/>
    <xf numFmtId="0" fontId="0" fillId="0" borderId="0" xfId="0" applyAlignment="1">
      <alignment horizontal="center" vertical="center" wrapText="1"/>
    </xf>
    <xf numFmtId="9" fontId="3" fillId="0" borderId="0" xfId="3" applyFont="1" applyBorder="1"/>
    <xf numFmtId="43" fontId="8" fillId="0" borderId="5" xfId="0" applyNumberFormat="1" applyFont="1" applyBorder="1"/>
    <xf numFmtId="9" fontId="2" fillId="0" borderId="6" xfId="3" applyFont="1" applyBorder="1"/>
    <xf numFmtId="43" fontId="2" fillId="0" borderId="5" xfId="0" applyNumberFormat="1" applyFont="1" applyBorder="1"/>
    <xf numFmtId="0" fontId="0" fillId="0" borderId="0" xfId="0" applyAlignment="1">
      <alignment vertical="center"/>
    </xf>
    <xf numFmtId="9" fontId="0" fillId="0" borderId="6" xfId="3" applyFont="1" applyBorder="1"/>
    <xf numFmtId="0" fontId="9" fillId="0" borderId="0" xfId="0" applyFont="1"/>
    <xf numFmtId="0" fontId="11" fillId="0" borderId="0" xfId="0" applyFont="1"/>
    <xf numFmtId="43" fontId="11" fillId="0" borderId="0" xfId="0" applyNumberFormat="1" applyFont="1"/>
    <xf numFmtId="9" fontId="11" fillId="0" borderId="0" xfId="3" applyFont="1" applyBorder="1"/>
    <xf numFmtId="1" fontId="11" fillId="0" borderId="0" xfId="3" applyNumberFormat="1" applyFont="1" applyBorder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43" fontId="11" fillId="0" borderId="0" xfId="0" applyNumberFormat="1" applyFont="1" applyAlignment="1">
      <alignment vertical="center"/>
    </xf>
    <xf numFmtId="9" fontId="11" fillId="0" borderId="0" xfId="3" applyFont="1" applyBorder="1" applyAlignment="1">
      <alignment vertical="center"/>
    </xf>
    <xf numFmtId="164" fontId="11" fillId="0" borderId="0" xfId="0" applyNumberFormat="1" applyFont="1"/>
    <xf numFmtId="9" fontId="11" fillId="0" borderId="0" xfId="3" applyFont="1" applyBorder="1" applyAlignment="1">
      <alignment horizontal="center"/>
    </xf>
    <xf numFmtId="2" fontId="11" fillId="0" borderId="0" xfId="0" applyNumberFormat="1" applyFont="1"/>
    <xf numFmtId="167" fontId="11" fillId="0" borderId="0" xfId="3" applyNumberFormat="1" applyFont="1" applyBorder="1"/>
    <xf numFmtId="9" fontId="11" fillId="0" borderId="0" xfId="0" applyNumberFormat="1" applyFont="1"/>
    <xf numFmtId="0" fontId="12" fillId="0" borderId="0" xfId="0" applyFont="1"/>
    <xf numFmtId="0" fontId="13" fillId="0" borderId="0" xfId="0" applyFont="1"/>
    <xf numFmtId="4" fontId="11" fillId="0" borderId="0" xfId="0" applyNumberFormat="1" applyFont="1"/>
    <xf numFmtId="1" fontId="11" fillId="0" borderId="0" xfId="0" applyNumberFormat="1" applyFont="1"/>
    <xf numFmtId="0" fontId="0" fillId="2" borderId="7" xfId="0" applyFill="1" applyBorder="1" applyAlignment="1">
      <alignment vertical="center"/>
    </xf>
    <xf numFmtId="2" fontId="0" fillId="2" borderId="8" xfId="0" applyNumberFormat="1" applyFill="1" applyBorder="1" applyAlignment="1">
      <alignment vertical="center"/>
    </xf>
    <xf numFmtId="2" fontId="0" fillId="2" borderId="0" xfId="0" applyNumberFormat="1" applyFill="1" applyAlignment="1">
      <alignment vertical="center"/>
    </xf>
    <xf numFmtId="2" fontId="0" fillId="2" borderId="9" xfId="0" applyNumberFormat="1" applyFill="1" applyBorder="1" applyAlignment="1">
      <alignment vertical="center"/>
    </xf>
    <xf numFmtId="2" fontId="0" fillId="2" borderId="10" xfId="0" applyNumberFormat="1" applyFill="1" applyBorder="1" applyAlignment="1">
      <alignment vertical="center"/>
    </xf>
    <xf numFmtId="2" fontId="0" fillId="2" borderId="11" xfId="0" applyNumberForma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2" fontId="0" fillId="2" borderId="13" xfId="0" applyNumberFormat="1" applyFill="1" applyBorder="1" applyAlignment="1">
      <alignment vertical="center"/>
    </xf>
    <xf numFmtId="2" fontId="0" fillId="2" borderId="14" xfId="0" applyNumberFormat="1" applyFill="1" applyBorder="1" applyAlignment="1">
      <alignment vertical="center"/>
    </xf>
    <xf numFmtId="2" fontId="0" fillId="2" borderId="15" xfId="0" applyNumberFormat="1" applyFill="1" applyBorder="1" applyAlignment="1">
      <alignment vertical="center"/>
    </xf>
    <xf numFmtId="2" fontId="0" fillId="2" borderId="16" xfId="0" applyNumberFormat="1" applyFill="1" applyBorder="1" applyAlignment="1">
      <alignment vertical="center"/>
    </xf>
    <xf numFmtId="2" fontId="0" fillId="2" borderId="17" xfId="0" applyNumberFormat="1" applyFill="1" applyBorder="1" applyAlignment="1">
      <alignment vertical="center"/>
    </xf>
    <xf numFmtId="2" fontId="0" fillId="2" borderId="18" xfId="0" applyNumberFormat="1" applyFill="1" applyBorder="1" applyAlignment="1">
      <alignment vertical="center"/>
    </xf>
    <xf numFmtId="2" fontId="0" fillId="2" borderId="19" xfId="0" applyNumberFormat="1" applyFill="1" applyBorder="1" applyAlignment="1">
      <alignment vertical="center"/>
    </xf>
    <xf numFmtId="2" fontId="0" fillId="2" borderId="20" xfId="0" applyNumberFormat="1" applyFill="1" applyBorder="1" applyAlignment="1">
      <alignment vertical="center"/>
    </xf>
    <xf numFmtId="2" fontId="0" fillId="2" borderId="21" xfId="0" applyNumberFormat="1" applyFill="1" applyBorder="1" applyAlignment="1">
      <alignment vertical="center"/>
    </xf>
    <xf numFmtId="2" fontId="8" fillId="2" borderId="18" xfId="0" applyNumberFormat="1" applyFont="1" applyFill="1" applyBorder="1" applyAlignment="1">
      <alignment horizontal="center" vertical="center"/>
    </xf>
    <xf numFmtId="9" fontId="2" fillId="2" borderId="23" xfId="3" applyFont="1" applyFill="1" applyBorder="1" applyAlignment="1">
      <alignment horizontal="center" vertical="center"/>
    </xf>
    <xf numFmtId="0" fontId="0" fillId="2" borderId="0" xfId="0" applyFill="1"/>
    <xf numFmtId="43" fontId="10" fillId="2" borderId="0" xfId="1" applyFont="1" applyFill="1"/>
    <xf numFmtId="43" fontId="10" fillId="2" borderId="0" xfId="1" applyFont="1" applyFill="1" applyBorder="1"/>
    <xf numFmtId="2" fontId="0" fillId="2" borderId="0" xfId="0" applyNumberFormat="1" applyFill="1"/>
    <xf numFmtId="167" fontId="10" fillId="2" borderId="0" xfId="3" applyNumberFormat="1" applyFont="1" applyFill="1"/>
    <xf numFmtId="10" fontId="10" fillId="2" borderId="0" xfId="3" applyNumberFormat="1" applyFont="1" applyFill="1"/>
    <xf numFmtId="0" fontId="4" fillId="2" borderId="0" xfId="0" applyFont="1" applyFill="1"/>
    <xf numFmtId="0" fontId="5" fillId="2" borderId="0" xfId="0" applyFont="1" applyFill="1"/>
    <xf numFmtId="0" fontId="0" fillId="2" borderId="25" xfId="0" applyFill="1" applyBorder="1" applyAlignment="1">
      <alignment vertical="center"/>
    </xf>
    <xf numFmtId="43" fontId="0" fillId="2" borderId="27" xfId="0" applyNumberFormat="1" applyFill="1" applyBorder="1" applyAlignment="1">
      <alignment vertical="center"/>
    </xf>
    <xf numFmtId="43" fontId="0" fillId="2" borderId="8" xfId="0" applyNumberFormat="1" applyFill="1" applyBorder="1" applyAlignment="1">
      <alignment vertical="center"/>
    </xf>
    <xf numFmtId="43" fontId="0" fillId="2" borderId="28" xfId="0" applyNumberFormat="1" applyFill="1" applyBorder="1" applyAlignment="1">
      <alignment vertical="center"/>
    </xf>
    <xf numFmtId="43" fontId="0" fillId="2" borderId="29" xfId="0" applyNumberFormat="1" applyFill="1" applyBorder="1" applyAlignment="1">
      <alignment vertical="center"/>
    </xf>
    <xf numFmtId="43" fontId="0" fillId="2" borderId="30" xfId="0" applyNumberFormat="1" applyFill="1" applyBorder="1" applyAlignment="1">
      <alignment vertical="center"/>
    </xf>
    <xf numFmtId="43" fontId="3" fillId="2" borderId="31" xfId="0" applyNumberFormat="1" applyFont="1" applyFill="1" applyBorder="1" applyAlignment="1">
      <alignment vertical="center"/>
    </xf>
    <xf numFmtId="43" fontId="3" fillId="2" borderId="27" xfId="0" applyNumberFormat="1" applyFont="1" applyFill="1" applyBorder="1" applyAlignment="1">
      <alignment vertical="center"/>
    </xf>
    <xf numFmtId="43" fontId="2" fillId="2" borderId="32" xfId="0" applyNumberFormat="1" applyFont="1" applyFill="1" applyBorder="1" applyAlignment="1">
      <alignment vertical="center"/>
    </xf>
    <xf numFmtId="43" fontId="2" fillId="2" borderId="0" xfId="0" applyNumberFormat="1" applyFont="1" applyFill="1" applyAlignment="1">
      <alignment vertical="center"/>
    </xf>
    <xf numFmtId="43" fontId="0" fillId="2" borderId="33" xfId="0" applyNumberFormat="1" applyFill="1" applyBorder="1" applyAlignment="1">
      <alignment vertical="center"/>
    </xf>
    <xf numFmtId="43" fontId="0" fillId="2" borderId="0" xfId="0" applyNumberFormat="1" applyFill="1" applyAlignment="1">
      <alignment vertical="center"/>
    </xf>
    <xf numFmtId="43" fontId="0" fillId="2" borderId="34" xfId="0" applyNumberFormat="1" applyFill="1" applyBorder="1" applyAlignment="1">
      <alignment vertical="center"/>
    </xf>
    <xf numFmtId="43" fontId="0" fillId="2" borderId="35" xfId="0" applyNumberFormat="1" applyFill="1" applyBorder="1" applyAlignment="1">
      <alignment vertical="center"/>
    </xf>
    <xf numFmtId="43" fontId="3" fillId="2" borderId="36" xfId="0" applyNumberFormat="1" applyFont="1" applyFill="1" applyBorder="1" applyAlignment="1">
      <alignment vertical="center"/>
    </xf>
    <xf numFmtId="43" fontId="3" fillId="2" borderId="0" xfId="0" applyNumberFormat="1" applyFont="1" applyFill="1" applyAlignment="1">
      <alignment vertical="center"/>
    </xf>
    <xf numFmtId="43" fontId="0" fillId="2" borderId="37" xfId="0" applyNumberForma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43" fontId="2" fillId="2" borderId="38" xfId="0" applyNumberFormat="1" applyFont="1" applyFill="1" applyBorder="1" applyAlignment="1">
      <alignment vertical="center"/>
    </xf>
    <xf numFmtId="43" fontId="2" fillId="2" borderId="39" xfId="0" applyNumberFormat="1" applyFont="1" applyFill="1" applyBorder="1" applyAlignment="1">
      <alignment vertical="center"/>
    </xf>
    <xf numFmtId="43" fontId="2" fillId="2" borderId="40" xfId="0" applyNumberFormat="1" applyFont="1" applyFill="1" applyBorder="1" applyAlignment="1">
      <alignment vertical="center"/>
    </xf>
    <xf numFmtId="43" fontId="2" fillId="2" borderId="41" xfId="0" applyNumberFormat="1" applyFont="1" applyFill="1" applyBorder="1" applyAlignment="1">
      <alignment vertical="center"/>
    </xf>
    <xf numFmtId="43" fontId="2" fillId="2" borderId="42" xfId="0" applyNumberFormat="1" applyFont="1" applyFill="1" applyBorder="1" applyAlignment="1">
      <alignment vertical="center"/>
    </xf>
    <xf numFmtId="43" fontId="2" fillId="2" borderId="43" xfId="0" applyNumberFormat="1" applyFont="1" applyFill="1" applyBorder="1" applyAlignment="1">
      <alignment vertical="center"/>
    </xf>
    <xf numFmtId="43" fontId="2" fillId="2" borderId="44" xfId="0" applyNumberFormat="1" applyFont="1" applyFill="1" applyBorder="1" applyAlignment="1">
      <alignment vertical="center"/>
    </xf>
    <xf numFmtId="43" fontId="8" fillId="2" borderId="45" xfId="0" applyNumberFormat="1" applyFont="1" applyFill="1" applyBorder="1" applyAlignment="1">
      <alignment vertical="center"/>
    </xf>
    <xf numFmtId="43" fontId="8" fillId="2" borderId="0" xfId="0" applyNumberFormat="1" applyFont="1" applyFill="1" applyAlignment="1">
      <alignment vertical="center"/>
    </xf>
    <xf numFmtId="0" fontId="0" fillId="2" borderId="3" xfId="0" applyFill="1" applyBorder="1" applyAlignment="1">
      <alignment vertical="center"/>
    </xf>
    <xf numFmtId="9" fontId="10" fillId="2" borderId="46" xfId="3" applyFont="1" applyFill="1" applyBorder="1" applyAlignment="1">
      <alignment vertical="center"/>
    </xf>
    <xf numFmtId="9" fontId="10" fillId="2" borderId="47" xfId="3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9" fontId="10" fillId="2" borderId="48" xfId="3" applyFont="1" applyFill="1" applyBorder="1" applyAlignment="1">
      <alignment vertical="center"/>
    </xf>
    <xf numFmtId="9" fontId="2" fillId="2" borderId="49" xfId="3" applyFont="1" applyFill="1" applyBorder="1" applyAlignment="1">
      <alignment vertical="center"/>
    </xf>
    <xf numFmtId="9" fontId="2" fillId="2" borderId="50" xfId="3" applyFont="1" applyFill="1" applyBorder="1" applyAlignment="1">
      <alignment vertical="center"/>
    </xf>
    <xf numFmtId="9" fontId="3" fillId="2" borderId="46" xfId="3" applyFont="1" applyFill="1" applyBorder="1" applyAlignment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165" fontId="0" fillId="2" borderId="0" xfId="0" applyNumberFormat="1" applyFill="1"/>
    <xf numFmtId="9" fontId="0" fillId="2" borderId="0" xfId="0" applyNumberFormat="1" applyFill="1"/>
    <xf numFmtId="43" fontId="0" fillId="2" borderId="54" xfId="0" applyNumberFormat="1" applyFill="1" applyBorder="1" applyAlignment="1">
      <alignment vertical="center"/>
    </xf>
    <xf numFmtId="43" fontId="2" fillId="2" borderId="55" xfId="0" applyNumberFormat="1" applyFont="1" applyFill="1" applyBorder="1" applyAlignment="1">
      <alignment vertical="center"/>
    </xf>
    <xf numFmtId="43" fontId="0" fillId="2" borderId="9" xfId="0" applyNumberFormat="1" applyFill="1" applyBorder="1" applyAlignment="1">
      <alignment vertical="center"/>
    </xf>
    <xf numFmtId="43" fontId="2" fillId="2" borderId="34" xfId="0" applyNumberFormat="1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43" fontId="2" fillId="2" borderId="18" xfId="0" applyNumberFormat="1" applyFont="1" applyFill="1" applyBorder="1" applyAlignment="1">
      <alignment vertical="center"/>
    </xf>
    <xf numFmtId="43" fontId="2" fillId="2" borderId="21" xfId="0" applyNumberFormat="1" applyFont="1" applyFill="1" applyBorder="1" applyAlignment="1">
      <alignment vertical="center"/>
    </xf>
    <xf numFmtId="43" fontId="8" fillId="2" borderId="29" xfId="0" applyNumberFormat="1" applyFont="1" applyFill="1" applyBorder="1" applyAlignment="1">
      <alignment vertical="center"/>
    </xf>
    <xf numFmtId="0" fontId="0" fillId="2" borderId="56" xfId="0" applyFill="1" applyBorder="1" applyAlignment="1">
      <alignment vertical="center"/>
    </xf>
    <xf numFmtId="9" fontId="2" fillId="2" borderId="23" xfId="3" applyFont="1" applyFill="1" applyBorder="1" applyAlignment="1">
      <alignment vertical="center"/>
    </xf>
    <xf numFmtId="9" fontId="2" fillId="2" borderId="48" xfId="3" applyFont="1" applyFill="1" applyBorder="1" applyAlignment="1">
      <alignment vertical="center"/>
    </xf>
    <xf numFmtId="0" fontId="0" fillId="2" borderId="49" xfId="0" applyFill="1" applyBorder="1" applyAlignment="1">
      <alignment vertical="center"/>
    </xf>
    <xf numFmtId="0" fontId="2" fillId="2" borderId="0" xfId="0" applyFont="1" applyFill="1"/>
    <xf numFmtId="0" fontId="0" fillId="2" borderId="34" xfId="0" applyFill="1" applyBorder="1"/>
    <xf numFmtId="43" fontId="0" fillId="2" borderId="7" xfId="0" applyNumberFormat="1" applyFill="1" applyBorder="1"/>
    <xf numFmtId="43" fontId="0" fillId="2" borderId="0" xfId="0" applyNumberFormat="1" applyFill="1"/>
    <xf numFmtId="43" fontId="0" fillId="2" borderId="57" xfId="0" applyNumberFormat="1" applyFill="1" applyBorder="1"/>
    <xf numFmtId="43" fontId="0" fillId="2" borderId="9" xfId="0" applyNumberFormat="1" applyFill="1" applyBorder="1"/>
    <xf numFmtId="43" fontId="0" fillId="2" borderId="2" xfId="0" applyNumberFormat="1" applyFill="1" applyBorder="1"/>
    <xf numFmtId="43" fontId="0" fillId="2" borderId="58" xfId="0" applyNumberFormat="1" applyFill="1" applyBorder="1"/>
    <xf numFmtId="0" fontId="0" fillId="2" borderId="29" xfId="0" applyFill="1" applyBorder="1"/>
    <xf numFmtId="43" fontId="2" fillId="2" borderId="59" xfId="0" applyNumberFormat="1" applyFont="1" applyFill="1" applyBorder="1"/>
    <xf numFmtId="43" fontId="2" fillId="2" borderId="38" xfId="0" applyNumberFormat="1" applyFont="1" applyFill="1" applyBorder="1"/>
    <xf numFmtId="43" fontId="2" fillId="2" borderId="60" xfId="0" applyNumberFormat="1" applyFont="1" applyFill="1" applyBorder="1"/>
    <xf numFmtId="43" fontId="2" fillId="2" borderId="40" xfId="0" applyNumberFormat="1" applyFont="1" applyFill="1" applyBorder="1"/>
    <xf numFmtId="43" fontId="2" fillId="2" borderId="5" xfId="0" applyNumberFormat="1" applyFont="1" applyFill="1" applyBorder="1"/>
    <xf numFmtId="43" fontId="8" fillId="2" borderId="5" xfId="0" applyNumberFormat="1" applyFont="1" applyFill="1" applyBorder="1"/>
    <xf numFmtId="0" fontId="0" fillId="2" borderId="49" xfId="0" applyFill="1" applyBorder="1"/>
    <xf numFmtId="9" fontId="10" fillId="2" borderId="56" xfId="3" applyFont="1" applyFill="1" applyBorder="1"/>
    <xf numFmtId="9" fontId="10" fillId="2" borderId="46" xfId="3" applyFont="1" applyFill="1" applyBorder="1"/>
    <xf numFmtId="9" fontId="2" fillId="2" borderId="24" xfId="3" applyFont="1" applyFill="1" applyBorder="1"/>
    <xf numFmtId="9" fontId="2" fillId="2" borderId="48" xfId="3" applyFont="1" applyFill="1" applyBorder="1"/>
    <xf numFmtId="9" fontId="2" fillId="2" borderId="56" xfId="3" applyFont="1" applyFill="1" applyBorder="1"/>
    <xf numFmtId="9" fontId="2" fillId="2" borderId="6" xfId="3" applyFont="1" applyFill="1" applyBorder="1"/>
    <xf numFmtId="0" fontId="2" fillId="2" borderId="0" xfId="0" applyFont="1" applyFill="1" applyAlignment="1">
      <alignment horizontal="center"/>
    </xf>
    <xf numFmtId="43" fontId="0" fillId="2" borderId="1" xfId="0" applyNumberFormat="1" applyFill="1" applyBorder="1"/>
    <xf numFmtId="43" fontId="0" fillId="2" borderId="22" xfId="0" applyNumberFormat="1" applyFill="1" applyBorder="1"/>
    <xf numFmtId="43" fontId="0" fillId="2" borderId="61" xfId="0" applyNumberFormat="1" applyFill="1" applyBorder="1"/>
    <xf numFmtId="0" fontId="0" fillId="2" borderId="62" xfId="0" applyFill="1" applyBorder="1"/>
    <xf numFmtId="43" fontId="0" fillId="2" borderId="63" xfId="0" applyNumberFormat="1" applyFill="1" applyBorder="1"/>
    <xf numFmtId="43" fontId="0" fillId="2" borderId="64" xfId="0" applyNumberFormat="1" applyFill="1" applyBorder="1"/>
    <xf numFmtId="43" fontId="0" fillId="2" borderId="65" xfId="0" applyNumberFormat="1" applyFill="1" applyBorder="1"/>
    <xf numFmtId="43" fontId="0" fillId="2" borderId="66" xfId="0" applyNumberFormat="1" applyFill="1" applyBorder="1"/>
    <xf numFmtId="43" fontId="0" fillId="2" borderId="67" xfId="0" applyNumberFormat="1" applyFill="1" applyBorder="1"/>
    <xf numFmtId="43" fontId="0" fillId="2" borderId="68" xfId="0" applyNumberFormat="1" applyFill="1" applyBorder="1"/>
    <xf numFmtId="0" fontId="2" fillId="2" borderId="34" xfId="0" applyFont="1" applyFill="1" applyBorder="1"/>
    <xf numFmtId="43" fontId="2" fillId="2" borderId="1" xfId="0" applyNumberFormat="1" applyFont="1" applyFill="1" applyBorder="1"/>
    <xf numFmtId="43" fontId="2" fillId="2" borderId="0" xfId="0" applyNumberFormat="1" applyFont="1" applyFill="1"/>
    <xf numFmtId="43" fontId="2" fillId="2" borderId="57" xfId="0" applyNumberFormat="1" applyFont="1" applyFill="1" applyBorder="1"/>
    <xf numFmtId="43" fontId="2" fillId="2" borderId="33" xfId="0" applyNumberFormat="1" applyFont="1" applyFill="1" applyBorder="1"/>
    <xf numFmtId="43" fontId="2" fillId="2" borderId="2" xfId="0" applyNumberFormat="1" applyFont="1" applyFill="1" applyBorder="1"/>
    <xf numFmtId="43" fontId="8" fillId="2" borderId="2" xfId="0" applyNumberFormat="1" applyFont="1" applyFill="1" applyBorder="1"/>
    <xf numFmtId="9" fontId="2" fillId="2" borderId="3" xfId="3" applyFont="1" applyFill="1" applyBorder="1"/>
    <xf numFmtId="0" fontId="0" fillId="2" borderId="34" xfId="0" applyFill="1" applyBorder="1" applyAlignment="1">
      <alignment vertical="center"/>
    </xf>
    <xf numFmtId="43" fontId="0" fillId="2" borderId="20" xfId="0" applyNumberFormat="1" applyFill="1" applyBorder="1" applyAlignment="1">
      <alignment vertical="center"/>
    </xf>
    <xf numFmtId="43" fontId="10" fillId="2" borderId="18" xfId="1" applyFont="1" applyFill="1" applyBorder="1" applyAlignment="1">
      <alignment vertical="center"/>
    </xf>
    <xf numFmtId="43" fontId="10" fillId="2" borderId="69" xfId="1" applyFont="1" applyFill="1" applyBorder="1" applyAlignment="1">
      <alignment vertical="center"/>
    </xf>
    <xf numFmtId="43" fontId="10" fillId="2" borderId="27" xfId="1" applyFont="1" applyFill="1" applyBorder="1" applyAlignment="1">
      <alignment vertical="center"/>
    </xf>
    <xf numFmtId="43" fontId="10" fillId="2" borderId="70" xfId="1" applyFont="1" applyFill="1" applyBorder="1" applyAlignment="1">
      <alignment vertical="center"/>
    </xf>
    <xf numFmtId="43" fontId="0" fillId="2" borderId="10" xfId="0" applyNumberFormat="1" applyFill="1" applyBorder="1" applyAlignment="1">
      <alignment vertical="center"/>
    </xf>
    <xf numFmtId="43" fontId="10" fillId="2" borderId="8" xfId="1" applyFont="1" applyFill="1" applyBorder="1" applyAlignment="1">
      <alignment vertical="center"/>
    </xf>
    <xf numFmtId="43" fontId="10" fillId="2" borderId="71" xfId="1" applyFont="1" applyFill="1" applyBorder="1" applyAlignment="1">
      <alignment vertical="center"/>
    </xf>
    <xf numFmtId="43" fontId="10" fillId="2" borderId="0" xfId="1" applyFont="1" applyFill="1" applyBorder="1" applyAlignment="1">
      <alignment vertical="center"/>
    </xf>
    <xf numFmtId="43" fontId="10" fillId="2" borderId="32" xfId="1" applyFont="1" applyFill="1" applyBorder="1" applyAlignment="1">
      <alignment vertical="center"/>
    </xf>
    <xf numFmtId="0" fontId="2" fillId="2" borderId="41" xfId="0" applyFont="1" applyFill="1" applyBorder="1" applyAlignment="1">
      <alignment vertical="center"/>
    </xf>
    <xf numFmtId="43" fontId="2" fillId="2" borderId="72" xfId="0" applyNumberFormat="1" applyFont="1" applyFill="1" applyBorder="1" applyAlignment="1">
      <alignment vertical="center"/>
    </xf>
    <xf numFmtId="43" fontId="2" fillId="2" borderId="73" xfId="0" applyNumberFormat="1" applyFont="1" applyFill="1" applyBorder="1" applyAlignment="1">
      <alignment vertical="center"/>
    </xf>
    <xf numFmtId="9" fontId="3" fillId="2" borderId="47" xfId="3" applyFont="1" applyFill="1" applyBorder="1" applyAlignment="1">
      <alignment vertical="center"/>
    </xf>
    <xf numFmtId="9" fontId="3" fillId="2" borderId="48" xfId="3" applyFont="1" applyFill="1" applyBorder="1" applyAlignment="1">
      <alignment vertical="center"/>
    </xf>
    <xf numFmtId="9" fontId="2" fillId="2" borderId="74" xfId="3" applyFont="1" applyFill="1" applyBorder="1" applyAlignment="1">
      <alignment vertical="center"/>
    </xf>
    <xf numFmtId="9" fontId="2" fillId="2" borderId="46" xfId="3" applyFont="1" applyFill="1" applyBorder="1" applyAlignment="1">
      <alignment vertical="center"/>
    </xf>
    <xf numFmtId="0" fontId="0" fillId="2" borderId="53" xfId="0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3" fontId="10" fillId="2" borderId="136" xfId="1" applyFont="1" applyFill="1" applyBorder="1" applyAlignment="1">
      <alignment horizontal="center" vertical="center"/>
    </xf>
    <xf numFmtId="43" fontId="10" fillId="2" borderId="0" xfId="1" applyFont="1" applyFill="1" applyBorder="1" applyAlignment="1">
      <alignment horizontal="center" vertical="center"/>
    </xf>
    <xf numFmtId="9" fontId="3" fillId="2" borderId="51" xfId="3" applyFont="1" applyFill="1" applyBorder="1" applyAlignment="1">
      <alignment vertical="center"/>
    </xf>
    <xf numFmtId="9" fontId="3" fillId="2" borderId="52" xfId="3" applyFont="1" applyFill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pivotButton="1" applyFont="1"/>
    <xf numFmtId="0" fontId="12" fillId="0" borderId="0" xfId="0" applyFont="1" applyAlignment="1">
      <alignment horizontal="center" vertical="center"/>
    </xf>
    <xf numFmtId="2" fontId="11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4" fontId="0" fillId="2" borderId="21" xfId="0" applyNumberFormat="1" applyFill="1" applyBorder="1" applyAlignment="1">
      <alignment vertical="center"/>
    </xf>
    <xf numFmtId="4" fontId="5" fillId="2" borderId="21" xfId="0" applyNumberFormat="1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168" fontId="11" fillId="0" borderId="0" xfId="0" applyNumberFormat="1" applyFont="1"/>
    <xf numFmtId="10" fontId="11" fillId="0" borderId="0" xfId="3" applyNumberFormat="1" applyFont="1" applyBorder="1"/>
    <xf numFmtId="167" fontId="2" fillId="2" borderId="48" xfId="3" applyNumberFormat="1" applyFont="1" applyFill="1" applyBorder="1"/>
    <xf numFmtId="167" fontId="10" fillId="2" borderId="46" xfId="3" applyNumberFormat="1" applyFont="1" applyFill="1" applyBorder="1"/>
    <xf numFmtId="167" fontId="10" fillId="2" borderId="3" xfId="3" applyNumberFormat="1" applyFont="1" applyFill="1" applyBorder="1"/>
    <xf numFmtId="169" fontId="11" fillId="0" borderId="0" xfId="0" applyNumberFormat="1" applyFont="1"/>
    <xf numFmtId="169" fontId="11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11" fillId="0" borderId="0" xfId="0" applyFont="1" applyAlignment="1">
      <alignment horizontal="center"/>
    </xf>
    <xf numFmtId="0" fontId="2" fillId="2" borderId="25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56" xfId="0" applyFont="1" applyFill="1" applyBorder="1" applyAlignment="1">
      <alignment vertical="center"/>
    </xf>
    <xf numFmtId="4" fontId="8" fillId="2" borderId="21" xfId="0" applyNumberFormat="1" applyFont="1" applyFill="1" applyBorder="1" applyAlignment="1">
      <alignment horizontal="center" vertical="center"/>
    </xf>
    <xf numFmtId="4" fontId="8" fillId="2" borderId="27" xfId="0" applyNumberFormat="1" applyFont="1" applyFill="1" applyBorder="1" applyAlignment="1">
      <alignment horizontal="center" vertical="center"/>
    </xf>
    <xf numFmtId="9" fontId="2" fillId="2" borderId="48" xfId="3" applyFont="1" applyFill="1" applyBorder="1" applyAlignment="1">
      <alignment horizontal="center" vertical="center"/>
    </xf>
    <xf numFmtId="9" fontId="2" fillId="2" borderId="47" xfId="3" applyFont="1" applyFill="1" applyBorder="1" applyAlignment="1">
      <alignment horizontal="center" vertical="center"/>
    </xf>
    <xf numFmtId="9" fontId="2" fillId="2" borderId="46" xfId="3" applyFont="1" applyFill="1" applyBorder="1" applyAlignment="1">
      <alignment horizontal="center" vertical="center"/>
    </xf>
    <xf numFmtId="2" fontId="8" fillId="2" borderId="21" xfId="0" applyNumberFormat="1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2" fontId="8" fillId="2" borderId="27" xfId="0" applyNumberFormat="1" applyFont="1" applyFill="1" applyBorder="1" applyAlignment="1">
      <alignment horizontal="center" vertical="center"/>
    </xf>
    <xf numFmtId="167" fontId="2" fillId="2" borderId="48" xfId="3" applyNumberFormat="1" applyFont="1" applyFill="1" applyBorder="1" applyAlignment="1">
      <alignment horizontal="center" vertical="center"/>
    </xf>
    <xf numFmtId="167" fontId="2" fillId="2" borderId="46" xfId="3" applyNumberFormat="1" applyFont="1" applyFill="1" applyBorder="1" applyAlignment="1">
      <alignment horizontal="center" vertical="center"/>
    </xf>
    <xf numFmtId="167" fontId="2" fillId="2" borderId="47" xfId="3" applyNumberFormat="1" applyFont="1" applyFill="1" applyBorder="1" applyAlignment="1">
      <alignment horizontal="center" vertical="center"/>
    </xf>
    <xf numFmtId="0" fontId="20" fillId="2" borderId="0" xfId="0" applyFont="1" applyFill="1"/>
    <xf numFmtId="0" fontId="21" fillId="2" borderId="0" xfId="0" applyFont="1" applyFill="1"/>
    <xf numFmtId="0" fontId="21" fillId="0" borderId="0" xfId="0" applyFont="1"/>
    <xf numFmtId="0" fontId="22" fillId="0" borderId="0" xfId="0" applyFont="1"/>
    <xf numFmtId="0" fontId="23" fillId="2" borderId="0" xfId="0" applyFont="1" applyFill="1"/>
    <xf numFmtId="0" fontId="22" fillId="2" borderId="0" xfId="0" applyFont="1" applyFill="1"/>
    <xf numFmtId="43" fontId="22" fillId="0" borderId="0" xfId="0" applyNumberFormat="1" applyFont="1"/>
    <xf numFmtId="0" fontId="23" fillId="2" borderId="75" xfId="0" applyFont="1" applyFill="1" applyBorder="1" applyAlignment="1">
      <alignment horizontal="center" vertical="center"/>
    </xf>
    <xf numFmtId="43" fontId="21" fillId="2" borderId="76" xfId="1" applyFont="1" applyFill="1" applyBorder="1" applyAlignment="1">
      <alignment horizontal="center" vertical="center"/>
    </xf>
    <xf numFmtId="43" fontId="23" fillId="2" borderId="70" xfId="0" applyNumberFormat="1" applyFont="1" applyFill="1" applyBorder="1" applyAlignment="1">
      <alignment vertical="center"/>
    </xf>
    <xf numFmtId="0" fontId="23" fillId="2" borderId="1" xfId="0" applyFont="1" applyFill="1" applyBorder="1" applyAlignment="1">
      <alignment horizontal="center" vertical="center"/>
    </xf>
    <xf numFmtId="43" fontId="21" fillId="2" borderId="33" xfId="0" applyNumberFormat="1" applyFont="1" applyFill="1" applyBorder="1" applyAlignment="1">
      <alignment vertical="center"/>
    </xf>
    <xf numFmtId="43" fontId="21" fillId="2" borderId="77" xfId="0" applyNumberFormat="1" applyFont="1" applyFill="1" applyBorder="1" applyAlignment="1">
      <alignment vertical="center"/>
    </xf>
    <xf numFmtId="9" fontId="25" fillId="2" borderId="32" xfId="3" applyFont="1" applyFill="1" applyBorder="1" applyAlignment="1">
      <alignment vertical="center"/>
    </xf>
    <xf numFmtId="2" fontId="22" fillId="0" borderId="0" xfId="0" applyNumberFormat="1" applyFont="1"/>
    <xf numFmtId="43" fontId="21" fillId="2" borderId="26" xfId="1" applyFont="1" applyFill="1" applyBorder="1" applyAlignment="1">
      <alignment horizontal="center" vertical="center"/>
    </xf>
    <xf numFmtId="43" fontId="23" fillId="2" borderId="32" xfId="0" applyNumberFormat="1" applyFont="1" applyFill="1" applyBorder="1" applyAlignment="1">
      <alignment vertical="center"/>
    </xf>
    <xf numFmtId="0" fontId="21" fillId="2" borderId="33" xfId="0" applyFont="1" applyFill="1" applyBorder="1" applyAlignment="1">
      <alignment vertical="center"/>
    </xf>
    <xf numFmtId="0" fontId="21" fillId="2" borderId="77" xfId="0" applyFont="1" applyFill="1" applyBorder="1" applyAlignment="1">
      <alignment vertical="center"/>
    </xf>
    <xf numFmtId="9" fontId="25" fillId="2" borderId="78" xfId="3" applyFont="1" applyFill="1" applyBorder="1" applyAlignment="1">
      <alignment vertical="center"/>
    </xf>
    <xf numFmtId="9" fontId="22" fillId="0" borderId="0" xfId="3" applyFont="1" applyBorder="1"/>
    <xf numFmtId="0" fontId="23" fillId="2" borderId="4" xfId="0" applyFont="1" applyFill="1" applyBorder="1" applyAlignment="1">
      <alignment horizontal="center" vertical="center"/>
    </xf>
    <xf numFmtId="43" fontId="21" fillId="2" borderId="40" xfId="0" applyNumberFormat="1" applyFont="1" applyFill="1" applyBorder="1" applyAlignment="1">
      <alignment vertical="center"/>
    </xf>
    <xf numFmtId="43" fontId="21" fillId="2" borderId="79" xfId="0" applyNumberFormat="1" applyFont="1" applyFill="1" applyBorder="1" applyAlignment="1">
      <alignment vertical="center"/>
    </xf>
    <xf numFmtId="0" fontId="23" fillId="2" borderId="3" xfId="0" applyFont="1" applyFill="1" applyBorder="1" applyAlignment="1">
      <alignment horizontal="center" vertical="center"/>
    </xf>
    <xf numFmtId="9" fontId="25" fillId="2" borderId="48" xfId="3" applyFont="1" applyFill="1" applyBorder="1" applyAlignment="1">
      <alignment vertical="center"/>
    </xf>
    <xf numFmtId="9" fontId="25" fillId="2" borderId="80" xfId="3" applyFont="1" applyFill="1" applyBorder="1" applyAlignment="1">
      <alignment vertical="center"/>
    </xf>
    <xf numFmtId="0" fontId="23" fillId="2" borderId="53" xfId="0" applyFont="1" applyFill="1" applyBorder="1" applyAlignment="1">
      <alignment vertical="center"/>
    </xf>
    <xf numFmtId="0" fontId="22" fillId="0" borderId="0" xfId="0" quotePrefix="1" applyFont="1"/>
    <xf numFmtId="164" fontId="22" fillId="2" borderId="0" xfId="2" applyNumberFormat="1" applyFont="1" applyFill="1"/>
    <xf numFmtId="166" fontId="22" fillId="2" borderId="0" xfId="0" applyNumberFormat="1" applyFont="1" applyFill="1"/>
    <xf numFmtId="43" fontId="21" fillId="2" borderId="21" xfId="0" applyNumberFormat="1" applyFont="1" applyFill="1" applyBorder="1" applyAlignment="1">
      <alignment vertical="center"/>
    </xf>
    <xf numFmtId="43" fontId="21" fillId="2" borderId="81" xfId="0" applyNumberFormat="1" applyFont="1" applyFill="1" applyBorder="1" applyAlignment="1">
      <alignment vertical="center"/>
    </xf>
    <xf numFmtId="43" fontId="23" fillId="2" borderId="61" xfId="0" applyNumberFormat="1" applyFont="1" applyFill="1" applyBorder="1" applyAlignment="1">
      <alignment vertical="center"/>
    </xf>
    <xf numFmtId="9" fontId="25" fillId="2" borderId="2" xfId="3" applyFont="1" applyFill="1" applyBorder="1" applyAlignment="1">
      <alignment vertical="center"/>
    </xf>
    <xf numFmtId="43" fontId="23" fillId="2" borderId="2" xfId="0" applyNumberFormat="1" applyFont="1" applyFill="1" applyBorder="1" applyAlignment="1">
      <alignment vertical="center"/>
    </xf>
    <xf numFmtId="0" fontId="22" fillId="0" borderId="0" xfId="0" applyFont="1" applyAlignment="1">
      <alignment horizontal="center"/>
    </xf>
    <xf numFmtId="1" fontId="22" fillId="0" borderId="0" xfId="3" applyNumberFormat="1" applyFont="1" applyBorder="1"/>
    <xf numFmtId="0" fontId="23" fillId="2" borderId="63" xfId="0" applyFont="1" applyFill="1" applyBorder="1" applyAlignment="1">
      <alignment horizontal="center" vertical="center"/>
    </xf>
    <xf numFmtId="0" fontId="21" fillId="2" borderId="82" xfId="0" applyFont="1" applyFill="1" applyBorder="1" applyAlignment="1">
      <alignment vertical="center"/>
    </xf>
    <xf numFmtId="0" fontId="21" fillId="2" borderId="83" xfId="0" applyFont="1" applyFill="1" applyBorder="1" applyAlignment="1">
      <alignment vertical="center"/>
    </xf>
    <xf numFmtId="9" fontId="25" fillId="2" borderId="68" xfId="3" applyFont="1" applyFill="1" applyBorder="1" applyAlignment="1">
      <alignment vertical="center"/>
    </xf>
    <xf numFmtId="0" fontId="23" fillId="2" borderId="6" xfId="0" applyFont="1" applyFill="1" applyBorder="1" applyAlignment="1">
      <alignment vertical="center"/>
    </xf>
    <xf numFmtId="166" fontId="21" fillId="2" borderId="54" xfId="0" applyNumberFormat="1" applyFont="1" applyFill="1" applyBorder="1"/>
    <xf numFmtId="0" fontId="24" fillId="3" borderId="86" xfId="0" applyFont="1" applyFill="1" applyBorder="1" applyAlignment="1">
      <alignment horizontal="center" vertical="center"/>
    </xf>
    <xf numFmtId="0" fontId="24" fillId="3" borderId="87" xfId="0" applyFont="1" applyFill="1" applyBorder="1" applyAlignment="1">
      <alignment horizontal="center" vertical="center"/>
    </xf>
    <xf numFmtId="0" fontId="24" fillId="3" borderId="88" xfId="0" applyFont="1" applyFill="1" applyBorder="1" applyAlignment="1">
      <alignment horizontal="center" vertical="center"/>
    </xf>
    <xf numFmtId="0" fontId="24" fillId="3" borderId="89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/>
    </xf>
    <xf numFmtId="0" fontId="24" fillId="3" borderId="33" xfId="0" applyFont="1" applyFill="1" applyBorder="1" applyAlignment="1">
      <alignment horizontal="center" vertical="center"/>
    </xf>
    <xf numFmtId="0" fontId="24" fillId="3" borderId="81" xfId="0" applyFont="1" applyFill="1" applyBorder="1" applyAlignment="1">
      <alignment horizontal="center" vertical="center"/>
    </xf>
    <xf numFmtId="0" fontId="24" fillId="3" borderId="32" xfId="0" applyFont="1" applyFill="1" applyBorder="1" applyAlignment="1">
      <alignment horizontal="center" vertical="center" wrapText="1"/>
    </xf>
    <xf numFmtId="0" fontId="24" fillId="3" borderId="90" xfId="0" applyFont="1" applyFill="1" applyBorder="1" applyAlignment="1">
      <alignment horizontal="center" vertical="center"/>
    </xf>
    <xf numFmtId="0" fontId="24" fillId="3" borderId="91" xfId="0" applyFont="1" applyFill="1" applyBorder="1" applyAlignment="1">
      <alignment horizontal="center" vertical="center"/>
    </xf>
    <xf numFmtId="0" fontId="24" fillId="3" borderId="92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/>
    </xf>
    <xf numFmtId="0" fontId="24" fillId="3" borderId="54" xfId="0" applyFont="1" applyFill="1" applyBorder="1" applyAlignment="1">
      <alignment horizontal="center" vertical="center"/>
    </xf>
    <xf numFmtId="0" fontId="24" fillId="3" borderId="93" xfId="0" applyFont="1" applyFill="1" applyBorder="1" applyAlignment="1">
      <alignment horizontal="center" vertical="center"/>
    </xf>
    <xf numFmtId="0" fontId="24" fillId="3" borderId="57" xfId="0" applyFont="1" applyFill="1" applyBorder="1" applyAlignment="1">
      <alignment horizontal="center" vertical="center" wrapText="1"/>
    </xf>
    <xf numFmtId="0" fontId="15" fillId="3" borderId="94" xfId="0" applyFont="1" applyFill="1" applyBorder="1" applyAlignment="1">
      <alignment horizontal="center" vertical="center"/>
    </xf>
    <xf numFmtId="0" fontId="15" fillId="3" borderId="95" xfId="0" applyFont="1" applyFill="1" applyBorder="1" applyAlignment="1">
      <alignment horizontal="center" vertical="center" wrapText="1"/>
    </xf>
    <xf numFmtId="0" fontId="15" fillId="3" borderId="96" xfId="0" applyFont="1" applyFill="1" applyBorder="1" applyAlignment="1">
      <alignment vertical="center" wrapText="1"/>
    </xf>
    <xf numFmtId="0" fontId="15" fillId="3" borderId="97" xfId="0" applyFont="1" applyFill="1" applyBorder="1" applyAlignment="1">
      <alignment vertical="center" wrapText="1"/>
    </xf>
    <xf numFmtId="0" fontId="15" fillId="3" borderId="96" xfId="0" applyFont="1" applyFill="1" applyBorder="1" applyAlignment="1">
      <alignment horizontal="center" vertical="center" wrapText="1"/>
    </xf>
    <xf numFmtId="0" fontId="15" fillId="3" borderId="97" xfId="0" applyFont="1" applyFill="1" applyBorder="1"/>
    <xf numFmtId="0" fontId="15" fillId="3" borderId="97" xfId="0" applyFont="1" applyFill="1" applyBorder="1" applyAlignment="1">
      <alignment horizontal="center" vertical="center" wrapText="1"/>
    </xf>
    <xf numFmtId="0" fontId="15" fillId="3" borderId="98" xfId="0" applyFont="1" applyFill="1" applyBorder="1" applyAlignment="1">
      <alignment horizontal="center" vertical="center"/>
    </xf>
    <xf numFmtId="43" fontId="15" fillId="3" borderId="99" xfId="1" applyFont="1" applyFill="1" applyBorder="1" applyAlignment="1">
      <alignment horizontal="center" vertical="center"/>
    </xf>
    <xf numFmtId="43" fontId="15" fillId="3" borderId="100" xfId="1" applyFont="1" applyFill="1" applyBorder="1" applyAlignment="1">
      <alignment horizontal="center" vertical="center"/>
    </xf>
    <xf numFmtId="0" fontId="15" fillId="3" borderId="101" xfId="0" applyFont="1" applyFill="1" applyBorder="1" applyAlignment="1">
      <alignment horizontal="center" vertical="center"/>
    </xf>
    <xf numFmtId="0" fontId="15" fillId="3" borderId="99" xfId="0" applyFont="1" applyFill="1" applyBorder="1" applyAlignment="1">
      <alignment horizontal="center" vertical="center"/>
    </xf>
    <xf numFmtId="0" fontId="15" fillId="3" borderId="102" xfId="0" applyFont="1" applyFill="1" applyBorder="1" applyAlignment="1">
      <alignment horizontal="center" vertical="center"/>
    </xf>
    <xf numFmtId="0" fontId="15" fillId="3" borderId="103" xfId="0" applyFont="1" applyFill="1" applyBorder="1" applyAlignment="1">
      <alignment horizontal="center" vertical="center"/>
    </xf>
    <xf numFmtId="0" fontId="15" fillId="3" borderId="104" xfId="0" applyFont="1" applyFill="1" applyBorder="1" applyAlignment="1">
      <alignment horizontal="center" vertical="center"/>
    </xf>
    <xf numFmtId="0" fontId="15" fillId="3" borderId="104" xfId="0" applyFont="1" applyFill="1" applyBorder="1"/>
    <xf numFmtId="0" fontId="15" fillId="3" borderId="107" xfId="0" applyFont="1" applyFill="1" applyBorder="1" applyAlignment="1">
      <alignment horizontal="center" vertical="center"/>
    </xf>
    <xf numFmtId="0" fontId="15" fillId="3" borderId="105" xfId="0" applyFont="1" applyFill="1" applyBorder="1" applyAlignment="1">
      <alignment horizontal="center" vertical="center"/>
    </xf>
    <xf numFmtId="0" fontId="15" fillId="3" borderId="106" xfId="0" applyFont="1" applyFill="1" applyBorder="1" applyAlignment="1">
      <alignment horizontal="center" vertical="center"/>
    </xf>
    <xf numFmtId="0" fontId="15" fillId="3" borderId="110" xfId="0" applyFont="1" applyFill="1" applyBorder="1" applyAlignment="1">
      <alignment horizontal="center" vertical="center"/>
    </xf>
    <xf numFmtId="0" fontId="15" fillId="3" borderId="99" xfId="0" applyFont="1" applyFill="1" applyBorder="1" applyAlignment="1">
      <alignment horizontal="center"/>
    </xf>
    <xf numFmtId="0" fontId="15" fillId="3" borderId="101" xfId="0" applyFont="1" applyFill="1" applyBorder="1" applyAlignment="1">
      <alignment horizontal="center"/>
    </xf>
    <xf numFmtId="0" fontId="15" fillId="3" borderId="104" xfId="0" applyFont="1" applyFill="1" applyBorder="1" applyAlignment="1">
      <alignment horizontal="center" vertical="center"/>
    </xf>
    <xf numFmtId="0" fontId="15" fillId="3" borderId="86" xfId="0" applyFont="1" applyFill="1" applyBorder="1" applyAlignment="1">
      <alignment horizontal="center" vertical="center" wrapText="1"/>
    </xf>
    <xf numFmtId="0" fontId="15" fillId="3" borderId="108" xfId="0" applyFont="1" applyFill="1" applyBorder="1" applyAlignment="1">
      <alignment vertical="center" wrapText="1"/>
    </xf>
    <xf numFmtId="0" fontId="15" fillId="3" borderId="109" xfId="0" applyFont="1" applyFill="1" applyBorder="1" applyAlignment="1">
      <alignment vertical="center" wrapText="1"/>
    </xf>
    <xf numFmtId="0" fontId="15" fillId="3" borderId="109" xfId="0" applyFont="1" applyFill="1" applyBorder="1" applyAlignment="1">
      <alignment horizontal="center" vertical="center" wrapText="1"/>
    </xf>
    <xf numFmtId="0" fontId="15" fillId="3" borderId="110" xfId="0" applyFont="1" applyFill="1" applyBorder="1"/>
    <xf numFmtId="0" fontId="15" fillId="3" borderId="99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/>
    </xf>
    <xf numFmtId="0" fontId="15" fillId="3" borderId="111" xfId="0" applyFont="1" applyFill="1" applyBorder="1"/>
    <xf numFmtId="0" fontId="14" fillId="3" borderId="107" xfId="0" applyFont="1" applyFill="1" applyBorder="1" applyAlignment="1">
      <alignment horizontal="center" vertical="center"/>
    </xf>
    <xf numFmtId="0" fontId="14" fillId="3" borderId="96" xfId="0" applyFont="1" applyFill="1" applyBorder="1" applyAlignment="1">
      <alignment horizontal="center" vertical="center"/>
    </xf>
    <xf numFmtId="0" fontId="14" fillId="3" borderId="96" xfId="0" applyFont="1" applyFill="1" applyBorder="1" applyAlignment="1">
      <alignment vertical="center"/>
    </xf>
    <xf numFmtId="0" fontId="14" fillId="3" borderId="97" xfId="0" applyFont="1" applyFill="1" applyBorder="1" applyAlignment="1">
      <alignment vertical="center"/>
    </xf>
    <xf numFmtId="0" fontId="14" fillId="3" borderId="34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Continuous" vertical="center" wrapText="1"/>
    </xf>
    <xf numFmtId="0" fontId="15" fillId="3" borderId="21" xfId="0" applyFont="1" applyFill="1" applyBorder="1" applyAlignment="1">
      <alignment horizontal="centerContinuous" vertical="center" wrapText="1"/>
    </xf>
    <xf numFmtId="0" fontId="15" fillId="3" borderId="150" xfId="0" applyFont="1" applyFill="1" applyBorder="1" applyAlignment="1">
      <alignment horizontal="center" vertical="center" wrapText="1"/>
    </xf>
    <xf numFmtId="0" fontId="15" fillId="3" borderId="112" xfId="0" applyFont="1" applyFill="1" applyBorder="1" applyAlignment="1">
      <alignment horizontal="centerContinuous" vertical="center" wrapText="1"/>
    </xf>
    <xf numFmtId="0" fontId="15" fillId="3" borderId="113" xfId="0" applyFont="1" applyFill="1" applyBorder="1" applyAlignment="1">
      <alignment horizontal="centerContinuous" vertical="center" wrapText="1"/>
    </xf>
    <xf numFmtId="0" fontId="15" fillId="3" borderId="69" xfId="0" applyFont="1" applyFill="1" applyBorder="1" applyAlignment="1">
      <alignment horizontal="center" vertical="center" wrapText="1"/>
    </xf>
    <xf numFmtId="0" fontId="14" fillId="3" borderId="27" xfId="0" applyFont="1" applyFill="1" applyBorder="1" applyAlignment="1">
      <alignment horizontal="centerContinuous" vertical="center" wrapText="1"/>
    </xf>
    <xf numFmtId="0" fontId="14" fillId="3" borderId="70" xfId="0" applyFont="1" applyFill="1" applyBorder="1" applyAlignment="1">
      <alignment horizontal="center" vertical="center" wrapText="1"/>
    </xf>
    <xf numFmtId="0" fontId="14" fillId="3" borderId="110" xfId="0" applyFont="1" applyFill="1" applyBorder="1" applyAlignment="1">
      <alignment horizontal="center" vertical="center"/>
    </xf>
    <xf numFmtId="0" fontId="15" fillId="3" borderId="151" xfId="0" applyFont="1" applyFill="1" applyBorder="1" applyAlignment="1">
      <alignment horizontal="center" vertical="center" wrapText="1"/>
    </xf>
    <xf numFmtId="0" fontId="15" fillId="3" borderId="114" xfId="0" applyFont="1" applyFill="1" applyBorder="1" applyAlignment="1">
      <alignment horizontal="center" vertical="center"/>
    </xf>
    <xf numFmtId="0" fontId="15" fillId="3" borderId="142" xfId="0" applyFont="1" applyFill="1" applyBorder="1" applyAlignment="1">
      <alignment horizontal="center" vertical="center"/>
    </xf>
    <xf numFmtId="0" fontId="15" fillId="3" borderId="152" xfId="0" applyFont="1" applyFill="1" applyBorder="1" applyAlignment="1">
      <alignment horizontal="center" vertical="center" wrapText="1"/>
    </xf>
    <xf numFmtId="0" fontId="14" fillId="3" borderId="116" xfId="0" applyFont="1" applyFill="1" applyBorder="1" applyAlignment="1">
      <alignment horizontal="center" vertical="center" wrapText="1"/>
    </xf>
    <xf numFmtId="0" fontId="14" fillId="3" borderId="90" xfId="0" applyFont="1" applyFill="1" applyBorder="1" applyAlignment="1">
      <alignment horizontal="center" vertical="center"/>
    </xf>
    <xf numFmtId="0" fontId="14" fillId="3" borderId="87" xfId="0" applyFont="1" applyFill="1" applyBorder="1" applyAlignment="1">
      <alignment horizontal="center" vertical="center"/>
    </xf>
    <xf numFmtId="0" fontId="15" fillId="3" borderId="96" xfId="0" applyFont="1" applyFill="1" applyBorder="1" applyAlignment="1">
      <alignment vertical="center"/>
    </xf>
    <xf numFmtId="0" fontId="15" fillId="3" borderId="97" xfId="0" applyFont="1" applyFill="1" applyBorder="1" applyAlignment="1">
      <alignment vertical="center"/>
    </xf>
    <xf numFmtId="0" fontId="15" fillId="3" borderId="117" xfId="0" applyFont="1" applyFill="1" applyBorder="1" applyAlignment="1">
      <alignment horizontal="center" vertical="center"/>
    </xf>
    <xf numFmtId="0" fontId="14" fillId="3" borderId="118" xfId="0" applyFont="1" applyFill="1" applyBorder="1" applyAlignment="1">
      <alignment horizontal="center" vertical="center" wrapText="1"/>
    </xf>
    <xf numFmtId="0" fontId="14" fillId="3" borderId="108" xfId="0" applyFont="1" applyFill="1" applyBorder="1" applyAlignment="1">
      <alignment horizontal="center" vertical="center" wrapText="1"/>
    </xf>
    <xf numFmtId="0" fontId="14" fillId="3" borderId="109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43" fontId="15" fillId="3" borderId="119" xfId="1" applyFont="1" applyFill="1" applyBorder="1" applyAlignment="1">
      <alignment horizontal="center" vertical="center" wrapText="1"/>
    </xf>
    <xf numFmtId="43" fontId="15" fillId="3" borderId="120" xfId="1" applyFont="1" applyFill="1" applyBorder="1" applyAlignment="1">
      <alignment horizontal="center" vertical="center" wrapText="1"/>
    </xf>
    <xf numFmtId="0" fontId="15" fillId="3" borderId="121" xfId="0" applyFont="1" applyFill="1" applyBorder="1" applyAlignment="1">
      <alignment horizontal="center" vertical="center" wrapText="1"/>
    </xf>
    <xf numFmtId="0" fontId="15" fillId="3" borderId="149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Continuous" vertical="center" wrapText="1"/>
    </xf>
    <xf numFmtId="0" fontId="16" fillId="3" borderId="29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Continuous" vertical="center" wrapText="1"/>
    </xf>
    <xf numFmtId="0" fontId="14" fillId="3" borderId="122" xfId="0" applyFont="1" applyFill="1" applyBorder="1" applyAlignment="1">
      <alignment horizontal="center" vertical="center" wrapText="1"/>
    </xf>
    <xf numFmtId="0" fontId="14" fillId="3" borderId="123" xfId="0" applyFont="1" applyFill="1" applyBorder="1" applyAlignment="1">
      <alignment horizontal="center" vertical="center" wrapText="1"/>
    </xf>
    <xf numFmtId="0" fontId="14" fillId="3" borderId="111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5" xfId="0" applyFont="1" applyFill="1" applyBorder="1" applyAlignment="1">
      <alignment horizontal="center" vertical="center" wrapText="1"/>
    </xf>
    <xf numFmtId="0" fontId="15" fillId="3" borderId="54" xfId="0" applyFont="1" applyFill="1" applyBorder="1" applyAlignment="1">
      <alignment horizontal="center" vertical="center"/>
    </xf>
    <xf numFmtId="0" fontId="16" fillId="3" borderId="110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/>
    </xf>
    <xf numFmtId="0" fontId="15" fillId="3" borderId="124" xfId="0" applyFont="1" applyFill="1" applyBorder="1" applyAlignment="1">
      <alignment horizontal="center" vertical="center"/>
    </xf>
    <xf numFmtId="0" fontId="15" fillId="3" borderId="100" xfId="0" applyFont="1" applyFill="1" applyBorder="1" applyAlignment="1">
      <alignment horizontal="center" vertical="center"/>
    </xf>
    <xf numFmtId="0" fontId="14" fillId="3" borderId="125" xfId="0" applyFont="1" applyFill="1" applyBorder="1" applyAlignment="1">
      <alignment horizontal="center" vertical="center"/>
    </xf>
    <xf numFmtId="0" fontId="14" fillId="3" borderId="126" xfId="0" applyFont="1" applyFill="1" applyBorder="1" applyAlignment="1">
      <alignment horizontal="center" vertical="center"/>
    </xf>
    <xf numFmtId="0" fontId="14" fillId="3" borderId="127" xfId="0" applyFont="1" applyFill="1" applyBorder="1" applyAlignment="1">
      <alignment horizontal="center" vertical="center"/>
    </xf>
    <xf numFmtId="0" fontId="15" fillId="3" borderId="107" xfId="0" applyFont="1" applyFill="1" applyBorder="1" applyAlignment="1">
      <alignment vertical="center"/>
    </xf>
    <xf numFmtId="0" fontId="14" fillId="3" borderId="7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Continuous" vertical="center" wrapText="1"/>
    </xf>
    <xf numFmtId="0" fontId="15" fillId="3" borderId="54" xfId="0" applyFont="1" applyFill="1" applyBorder="1" applyAlignment="1">
      <alignment horizontal="centerContinuous" vertical="center" wrapText="1"/>
    </xf>
    <xf numFmtId="0" fontId="14" fillId="3" borderId="128" xfId="0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/>
    </xf>
    <xf numFmtId="0" fontId="15" fillId="3" borderId="128" xfId="0" applyFont="1" applyFill="1" applyBorder="1" applyAlignment="1">
      <alignment vertical="center"/>
    </xf>
    <xf numFmtId="0" fontId="14" fillId="3" borderId="105" xfId="0" applyFont="1" applyFill="1" applyBorder="1" applyAlignment="1">
      <alignment horizontal="center" vertical="center"/>
    </xf>
    <xf numFmtId="0" fontId="14" fillId="3" borderId="108" xfId="0" applyFont="1" applyFill="1" applyBorder="1" applyAlignment="1">
      <alignment horizontal="center" vertical="center"/>
    </xf>
    <xf numFmtId="0" fontId="14" fillId="3" borderId="129" xfId="0" applyFont="1" applyFill="1" applyBorder="1" applyAlignment="1">
      <alignment horizontal="center" vertical="center"/>
    </xf>
    <xf numFmtId="0" fontId="14" fillId="3" borderId="130" xfId="0" applyFont="1" applyFill="1" applyBorder="1" applyAlignment="1">
      <alignment horizontal="center" vertical="center"/>
    </xf>
    <xf numFmtId="0" fontId="14" fillId="3" borderId="99" xfId="0" applyFont="1" applyFill="1" applyBorder="1" applyAlignment="1">
      <alignment horizontal="center" vertical="center"/>
    </xf>
    <xf numFmtId="0" fontId="14" fillId="3" borderId="131" xfId="0" applyFont="1" applyFill="1" applyBorder="1" applyAlignment="1">
      <alignment horizontal="center" vertical="center"/>
    </xf>
    <xf numFmtId="0" fontId="14" fillId="3" borderId="85" xfId="0" applyFont="1" applyFill="1" applyBorder="1" applyAlignment="1">
      <alignment horizontal="center" vertical="center"/>
    </xf>
    <xf numFmtId="0" fontId="14" fillId="3" borderId="132" xfId="0" applyFont="1" applyFill="1" applyBorder="1" applyAlignment="1">
      <alignment horizontal="center" vertical="center"/>
    </xf>
    <xf numFmtId="0" fontId="14" fillId="3" borderId="133" xfId="0" applyFont="1" applyFill="1" applyBorder="1" applyAlignment="1">
      <alignment horizontal="center" vertical="center"/>
    </xf>
    <xf numFmtId="0" fontId="14" fillId="3" borderId="134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/>
    </xf>
    <xf numFmtId="0" fontId="14" fillId="3" borderId="131" xfId="0" applyFont="1" applyFill="1" applyBorder="1" applyAlignment="1">
      <alignment horizontal="center" vertical="center" wrapText="1"/>
    </xf>
    <xf numFmtId="0" fontId="14" fillId="3" borderId="85" xfId="0" applyFont="1" applyFill="1" applyBorder="1" applyAlignment="1">
      <alignment horizontal="center" vertical="center" wrapText="1"/>
    </xf>
    <xf numFmtId="0" fontId="14" fillId="3" borderId="135" xfId="0" applyFont="1" applyFill="1" applyBorder="1" applyAlignment="1">
      <alignment horizontal="center" vertical="center" wrapText="1"/>
    </xf>
    <xf numFmtId="0" fontId="17" fillId="3" borderId="54" xfId="0" applyFont="1" applyFill="1" applyBorder="1" applyAlignment="1">
      <alignment horizontal="center" vertical="center" wrapText="1"/>
    </xf>
    <xf numFmtId="0" fontId="14" fillId="3" borderId="84" xfId="0" applyFont="1" applyFill="1" applyBorder="1" applyAlignment="1">
      <alignment horizontal="center" vertical="center" wrapText="1"/>
    </xf>
    <xf numFmtId="0" fontId="14" fillId="3" borderId="136" xfId="0" applyFont="1" applyFill="1" applyBorder="1" applyAlignment="1">
      <alignment horizontal="center" vertical="center" wrapText="1"/>
    </xf>
    <xf numFmtId="0" fontId="14" fillId="3" borderId="137" xfId="0" applyFont="1" applyFill="1" applyBorder="1" applyAlignment="1">
      <alignment horizontal="center" vertical="center" wrapText="1"/>
    </xf>
    <xf numFmtId="0" fontId="14" fillId="3" borderId="138" xfId="0" applyFont="1" applyFill="1" applyBorder="1" applyAlignment="1">
      <alignment horizontal="center" vertical="center" wrapText="1"/>
    </xf>
    <xf numFmtId="0" fontId="14" fillId="3" borderId="139" xfId="0" applyFont="1" applyFill="1" applyBorder="1" applyAlignment="1">
      <alignment horizontal="center" vertical="center"/>
    </xf>
    <xf numFmtId="43" fontId="15" fillId="3" borderId="140" xfId="1" applyFont="1" applyFill="1" applyBorder="1" applyAlignment="1">
      <alignment horizontal="center" vertical="center"/>
    </xf>
    <xf numFmtId="43" fontId="15" fillId="3" borderId="141" xfId="1" applyFont="1" applyFill="1" applyBorder="1" applyAlignment="1">
      <alignment horizontal="center" vertical="center"/>
    </xf>
    <xf numFmtId="0" fontId="15" fillId="3" borderId="135" xfId="0" applyFont="1" applyFill="1" applyBorder="1" applyAlignment="1">
      <alignment horizontal="center" vertical="center"/>
    </xf>
    <xf numFmtId="0" fontId="15" fillId="3" borderId="84" xfId="0" applyFont="1" applyFill="1" applyBorder="1" applyAlignment="1">
      <alignment horizontal="center" vertical="center"/>
    </xf>
    <xf numFmtId="0" fontId="15" fillId="3" borderId="85" xfId="0" applyFont="1" applyFill="1" applyBorder="1" applyAlignment="1">
      <alignment horizontal="center" vertical="center"/>
    </xf>
    <xf numFmtId="0" fontId="15" fillId="3" borderId="103" xfId="0" applyFont="1" applyFill="1" applyBorder="1" applyAlignment="1">
      <alignment horizontal="center" vertical="center"/>
    </xf>
    <xf numFmtId="0" fontId="15" fillId="3" borderId="100" xfId="0" applyFont="1" applyFill="1" applyBorder="1" applyAlignment="1">
      <alignment vertical="center"/>
    </xf>
    <xf numFmtId="0" fontId="15" fillId="3" borderId="102" xfId="0" applyFont="1" applyFill="1" applyBorder="1" applyAlignment="1">
      <alignment vertical="center"/>
    </xf>
    <xf numFmtId="0" fontId="15" fillId="3" borderId="138" xfId="0" applyFont="1" applyFill="1" applyBorder="1" applyAlignment="1">
      <alignment horizontal="center" vertical="center"/>
    </xf>
    <xf numFmtId="0" fontId="15" fillId="3" borderId="123" xfId="0" applyFont="1" applyFill="1" applyBorder="1" applyAlignment="1">
      <alignment horizontal="center" vertical="center" wrapText="1"/>
    </xf>
    <xf numFmtId="0" fontId="17" fillId="3" borderId="99" xfId="0" applyFont="1" applyFill="1" applyBorder="1" applyAlignment="1">
      <alignment horizontal="center" vertical="center"/>
    </xf>
    <xf numFmtId="0" fontId="18" fillId="3" borderId="142" xfId="0" applyFont="1" applyFill="1" applyBorder="1" applyAlignment="1">
      <alignment horizontal="center" vertical="center" wrapText="1"/>
    </xf>
    <xf numFmtId="0" fontId="18" fillId="3" borderId="143" xfId="0" applyFont="1" applyFill="1" applyBorder="1" applyAlignment="1">
      <alignment horizontal="center" vertical="center" wrapText="1"/>
    </xf>
    <xf numFmtId="0" fontId="18" fillId="3" borderId="114" xfId="0" applyFont="1" applyFill="1" applyBorder="1" applyAlignment="1">
      <alignment horizontal="center" vertical="center" wrapText="1"/>
    </xf>
    <xf numFmtId="0" fontId="18" fillId="3" borderId="144" xfId="0" applyFont="1" applyFill="1" applyBorder="1" applyAlignment="1">
      <alignment horizontal="center" vertical="center" wrapText="1"/>
    </xf>
    <xf numFmtId="0" fontId="18" fillId="3" borderId="145" xfId="0" applyFont="1" applyFill="1" applyBorder="1" applyAlignment="1">
      <alignment horizontal="center" vertical="center" wrapText="1"/>
    </xf>
    <xf numFmtId="0" fontId="18" fillId="3" borderId="146" xfId="0" applyFont="1" applyFill="1" applyBorder="1" applyAlignment="1">
      <alignment horizontal="center" vertical="center" wrapText="1"/>
    </xf>
    <xf numFmtId="0" fontId="18" fillId="3" borderId="103" xfId="0" applyFont="1" applyFill="1" applyBorder="1" applyAlignment="1">
      <alignment horizontal="center" vertical="center" wrapText="1"/>
    </xf>
    <xf numFmtId="0" fontId="18" fillId="3" borderId="147" xfId="0" applyFont="1" applyFill="1" applyBorder="1" applyAlignment="1">
      <alignment horizontal="center" vertical="center" wrapText="1"/>
    </xf>
    <xf numFmtId="0" fontId="14" fillId="3" borderId="115" xfId="0" applyFont="1" applyFill="1" applyBorder="1" applyAlignment="1">
      <alignment horizontal="center" vertical="center"/>
    </xf>
    <xf numFmtId="0" fontId="14" fillId="3" borderId="114" xfId="0" applyFont="1" applyFill="1" applyBorder="1" applyAlignment="1">
      <alignment horizontal="center" vertical="center"/>
    </xf>
    <xf numFmtId="43" fontId="15" fillId="3" borderId="19" xfId="1" applyFont="1" applyFill="1" applyBorder="1" applyAlignment="1">
      <alignment horizontal="center" vertical="center"/>
    </xf>
    <xf numFmtId="0" fontId="15" fillId="3" borderId="148" xfId="0" applyFont="1" applyFill="1" applyBorder="1" applyAlignment="1">
      <alignment horizontal="center" vertical="center"/>
    </xf>
    <xf numFmtId="0" fontId="15" fillId="3" borderId="147" xfId="0" applyFont="1" applyFill="1" applyBorder="1" applyAlignment="1">
      <alignment horizontal="center" vertical="center"/>
    </xf>
    <xf numFmtId="0" fontId="14" fillId="3" borderId="144" xfId="0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 xr:uid="{00000000-0005-0000-0000-000002000000}"/>
    <cellStyle name="Porcentaje" xfId="3" builtinId="5"/>
  </cellStyles>
  <dxfs count="0"/>
  <tableStyles count="0" defaultTableStyle="TableStyleMedium9" defaultPivotStyle="PivotStyleLight16"/>
  <colors>
    <mruColors>
      <color rgb="FF585858"/>
      <color rgb="FF0B7D8F"/>
      <color rgb="FF9F9F9F"/>
      <color rgb="FF4B6DB0"/>
      <color rgb="FF3798AF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r>
              <a:rPr lang="es-PE" sz="900">
                <a:solidFill>
                  <a:schemeClr val="bg1"/>
                </a:solidFill>
              </a:rPr>
              <a:t>PÉRDIDAS DE ENERGÍA ELÉCTRICA, SEGÚN EL SISTEMA ELÉCTRICO</a:t>
            </a:r>
          </a:p>
        </c:rich>
      </c:tx>
      <c:layout>
        <c:manualLayout>
          <c:xMode val="edge"/>
          <c:yMode val="edge"/>
          <c:x val="0.12780258632054556"/>
          <c:y val="3.5714285714285712E-2"/>
        </c:manualLayout>
      </c:layout>
      <c:overlay val="0"/>
      <c:spPr>
        <a:solidFill>
          <a:srgbClr val="585858"/>
        </a:solidFill>
        <a:ln w="25400">
          <a:noFill/>
        </a:ln>
        <a:scene3d>
          <a:camera prst="orthographicFront"/>
          <a:lightRig rig="soft" dir="t"/>
        </a:scene3d>
        <a:sp3d prstMaterial="plastic">
          <a:bevelT w="50800"/>
        </a:sp3d>
      </c:spPr>
    </c:title>
    <c:autoTitleDeleted val="0"/>
    <c:plotArea>
      <c:layout>
        <c:manualLayout>
          <c:layoutTarget val="inner"/>
          <c:xMode val="edge"/>
          <c:yMode val="edge"/>
          <c:x val="0.17488789237668162"/>
          <c:y val="0.33214343635504384"/>
          <c:w val="0.78251121076233188"/>
          <c:h val="0.5071437415313573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99CC00">
                    <a:gamma/>
                    <a:shade val="46275"/>
                    <a:invGamma/>
                  </a:srgbClr>
                </a:gs>
                <a:gs pos="5000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 w="88900"/>
            </a:sp3d>
          </c:spPr>
          <c:invertIfNegative val="0"/>
          <c:cat>
            <c:strRef>
              <c:f>'7.1'!$J$8:$K$8</c:f>
              <c:strCache>
                <c:ptCount val="2"/>
                <c:pt idx="0">
                  <c:v>TRANSMISIÓN</c:v>
                </c:pt>
                <c:pt idx="1">
                  <c:v>DISTRIBUCIÓN</c:v>
                </c:pt>
              </c:strCache>
            </c:strRef>
          </c:cat>
          <c:val>
            <c:numRef>
              <c:f>'7.1'!$J$9:$K$9</c:f>
              <c:numCache>
                <c:formatCode>_(* #,##0.00_);_(* \(#,##0.00\);_(* "-"??_);_(@_)</c:formatCode>
                <c:ptCount val="2"/>
                <c:pt idx="0">
                  <c:v>4140.7188480363384</c:v>
                </c:pt>
                <c:pt idx="1">
                  <c:v>2647.8352303914417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F8-4A47-A550-93A3370DD96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6035930652792573E-3"/>
                  <c:y val="-0.4240411198600175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F8-4A47-A550-93A3370DD969}"/>
                </c:ext>
              </c:extLst>
            </c:dLbl>
            <c:dLbl>
              <c:idx val="1"/>
              <c:layout>
                <c:manualLayout>
                  <c:x val="6.5187741943216002E-3"/>
                  <c:y val="-0.2619479440069992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F8-4A47-A550-93A3370DD96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'7.1'!$J$8:$K$8</c:f>
              <c:strCache>
                <c:ptCount val="2"/>
                <c:pt idx="0">
                  <c:v>TRANSMISIÓN</c:v>
                </c:pt>
                <c:pt idx="1">
                  <c:v>DISTRIBUCIÓN</c:v>
                </c:pt>
              </c:strCache>
            </c:strRef>
          </c:cat>
          <c:val>
            <c:numRef>
              <c:f>'7.1'!$J$10:$K$10</c:f>
              <c:numCache>
                <c:formatCode>0%</c:formatCode>
                <c:ptCount val="2"/>
                <c:pt idx="0">
                  <c:v>0.60995593468047071</c:v>
                </c:pt>
                <c:pt idx="1">
                  <c:v>0.39004406531952923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F8-4A47-A550-93A3370DD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0"/>
        <c:overlap val="100"/>
        <c:axId val="42687488"/>
        <c:axId val="46014848"/>
      </c:barChart>
      <c:catAx>
        <c:axId val="4268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6014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01484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GW.h</a:t>
                </a:r>
              </a:p>
            </c:rich>
          </c:tx>
          <c:layout>
            <c:manualLayout>
              <c:xMode val="edge"/>
              <c:yMode val="edge"/>
              <c:x val="1.1210824674312971E-2"/>
              <c:y val="0.48928646419197597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2687488"/>
        <c:crosses val="autoZero"/>
        <c:crossBetween val="between"/>
        <c:majorUnit val="8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r>
              <a:rPr lang="es-PE" sz="900">
                <a:solidFill>
                  <a:schemeClr val="bg1"/>
                </a:solidFill>
              </a:rPr>
              <a:t>PÉRDIDAS DE ENERGÍA ELÉCTRICA EN EL  EMPRESAS GENERADORAS PARA USO PROPIO</a:t>
            </a:r>
          </a:p>
        </c:rich>
      </c:tx>
      <c:layout>
        <c:manualLayout>
          <c:xMode val="edge"/>
          <c:yMode val="edge"/>
          <c:x val="0.17777885872374063"/>
          <c:y val="4.1111053171333713E-2"/>
        </c:manualLayout>
      </c:layout>
      <c:overlay val="0"/>
      <c:spPr>
        <a:solidFill>
          <a:srgbClr val="585858"/>
        </a:solidFill>
        <a:ln w="25400">
          <a:noFill/>
        </a:ln>
        <a:scene3d>
          <a:camera prst="orthographicFront"/>
          <a:lightRig rig="threePt" dir="t"/>
        </a:scene3d>
        <a:sp3d>
          <a:bevelT w="50800"/>
        </a:sp3d>
      </c:spPr>
    </c:title>
    <c:autoTitleDeleted val="0"/>
    <c:view3D>
      <c:rotX val="15"/>
      <c:hPercent val="3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6238532110091748E-2"/>
          <c:y val="0.31000100911786821"/>
          <c:w val="0.88807339449541289"/>
          <c:h val="0.5533351345544744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 w="50800"/>
              <a:contourClr>
                <a:srgbClr val="000000"/>
              </a:contourClr>
            </a:sp3d>
          </c:spPr>
          <c:invertIfNegative val="0"/>
          <c:cat>
            <c:strRef>
              <c:f>'7.2'!$B$45:$C$45</c:f>
              <c:strCache>
                <c:ptCount val="2"/>
                <c:pt idx="0">
                  <c:v>SEIN</c:v>
                </c:pt>
                <c:pt idx="1">
                  <c:v>SS AA</c:v>
                </c:pt>
              </c:strCache>
            </c:strRef>
          </c:cat>
          <c:val>
            <c:numRef>
              <c:f>'7.2'!$B$59:$C$59</c:f>
              <c:numCache>
                <c:formatCode>_(* #,##0.00_);_(* \(#,##0.00\);_(* "-"??_);_(@_)</c:formatCode>
                <c:ptCount val="2"/>
                <c:pt idx="0">
                  <c:v>11.921561000000001</c:v>
                </c:pt>
                <c:pt idx="1">
                  <c:v>99.089836598802549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D1-42EC-950C-866006D3A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233664"/>
        <c:axId val="43235200"/>
        <c:axId val="0"/>
      </c:bar3DChart>
      <c:catAx>
        <c:axId val="4323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323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235200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3233664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r>
              <a:rPr lang="es-PE">
                <a:solidFill>
                  <a:schemeClr val="bg1"/>
                </a:solidFill>
              </a:rPr>
              <a:t>PÉRDIDAS ELÉCTRICAS EN EL MERCADO ELÉCTRICO DE DISTRIBUCIÓN, POR NIVEL DE TENSIÓN</a:t>
            </a:r>
          </a:p>
        </c:rich>
      </c:tx>
      <c:layout>
        <c:manualLayout>
          <c:xMode val="edge"/>
          <c:yMode val="edge"/>
          <c:x val="0.10515850300955892"/>
          <c:y val="3.5398432478746134E-2"/>
        </c:manualLayout>
      </c:layout>
      <c:overlay val="0"/>
      <c:spPr>
        <a:solidFill>
          <a:srgbClr val="585858"/>
        </a:solidFill>
        <a:ln w="25400">
          <a:noFill/>
        </a:ln>
        <a:scene3d>
          <a:camera prst="orthographicFront"/>
          <a:lightRig rig="threePt" dir="t"/>
        </a:scene3d>
        <a:sp3d>
          <a:bevelT w="50800"/>
        </a:sp3d>
      </c:spPr>
    </c:title>
    <c:autoTitleDeleted val="0"/>
    <c:plotArea>
      <c:layout>
        <c:manualLayout>
          <c:layoutTarget val="inner"/>
          <c:xMode val="edge"/>
          <c:yMode val="edge"/>
          <c:x val="0.20897486712494265"/>
          <c:y val="0.26534280806704585"/>
          <c:w val="0.6674935616562615"/>
          <c:h val="0.5264157787108163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9999FF">
                    <a:gamma/>
                    <a:shade val="46275"/>
                    <a:invGamma/>
                  </a:srgbClr>
                </a:gs>
                <a:gs pos="50000">
                  <a:srgbClr val="9999FF"/>
                </a:gs>
                <a:gs pos="100000">
                  <a:srgbClr val="9999FF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soft" dir="t"/>
            </a:scene3d>
            <a:sp3d prstMaterial="plastic">
              <a:bevelT w="50800"/>
            </a:sp3d>
          </c:spPr>
          <c:invertIfNegative val="0"/>
          <c:cat>
            <c:multiLvlStrRef>
              <c:f>'7.3'!$P$55:$Q$56</c:f>
              <c:multiLvlStrCache>
                <c:ptCount val="2"/>
                <c:lvl>
                  <c:pt idx="0">
                    <c:v>MT</c:v>
                  </c:pt>
                  <c:pt idx="1">
                    <c:v>BT</c:v>
                  </c:pt>
                </c:lvl>
                <c:lvl>
                  <c:pt idx="0">
                    <c:v>Primaria</c:v>
                  </c:pt>
                  <c:pt idx="1">
                    <c:v>Secundaria</c:v>
                  </c:pt>
                </c:lvl>
              </c:multiLvlStrCache>
            </c:multiLvlStrRef>
          </c:cat>
          <c:val>
            <c:numRef>
              <c:f>'7.3'!$P$57:$Q$57</c:f>
              <c:numCache>
                <c:formatCode>_-* #,##0_-;\-* #,##0_-;_-* "-"??_-;_-@_-</c:formatCode>
                <c:ptCount val="2"/>
                <c:pt idx="0">
                  <c:v>644.61315757065631</c:v>
                </c:pt>
                <c:pt idx="1">
                  <c:v>2003.2220728207851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B0-4C44-82AF-21CE2C06E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0"/>
        <c:axId val="43307008"/>
        <c:axId val="43308544"/>
      </c:barChart>
      <c:catAx>
        <c:axId val="4330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330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08544"/>
        <c:scaling>
          <c:orientation val="minMax"/>
          <c:max val="2200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GW.h</a:t>
                </a:r>
              </a:p>
            </c:rich>
          </c:tx>
          <c:layout>
            <c:manualLayout>
              <c:xMode val="edge"/>
              <c:yMode val="edge"/>
              <c:x val="0.10393280138814033"/>
              <c:y val="0.4578255663661378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3307008"/>
        <c:crosses val="autoZero"/>
        <c:crossBetween val="between"/>
        <c:majorUnit val="200"/>
        <c:minorUnit val="4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r>
              <a:rPr lang="es-PE">
                <a:solidFill>
                  <a:schemeClr val="bg1"/>
                </a:solidFill>
              </a:rPr>
              <a:t>PÉRDIDAS POR SUBSISTEMAS DE TRANSMISIÓN Y NIVEL DE TENSIÓN</a:t>
            </a:r>
          </a:p>
        </c:rich>
      </c:tx>
      <c:layout>
        <c:manualLayout>
          <c:xMode val="edge"/>
          <c:yMode val="edge"/>
          <c:x val="0.13311698600912661"/>
          <c:y val="3.3057851239669422E-2"/>
        </c:manualLayout>
      </c:layout>
      <c:overlay val="0"/>
      <c:spPr>
        <a:solidFill>
          <a:srgbClr val="585858"/>
        </a:solidFill>
        <a:ln w="25400">
          <a:noFill/>
        </a:ln>
        <a:scene3d>
          <a:camera prst="orthographicFront"/>
          <a:lightRig rig="threePt" dir="t"/>
        </a:scene3d>
        <a:sp3d>
          <a:bevelT w="50800"/>
        </a:sp3d>
      </c:spPr>
    </c:title>
    <c:autoTitleDeleted val="0"/>
    <c:view3D>
      <c:rotX val="15"/>
      <c:hPercent val="48"/>
      <c:rotY val="20"/>
      <c:depthPercent val="5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798714946869109"/>
          <c:y val="0.2518036509481259"/>
          <c:w val="0.79093067481317603"/>
          <c:h val="0.48209496087013837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'7.3'!$N$27</c:f>
              <c:strCache>
                <c:ptCount val="1"/>
                <c:pt idx="0">
                  <c:v>USO PROPIO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'7.3'!$O$24:$Q$25</c:f>
              <c:multiLvlStrCache>
                <c:ptCount val="3"/>
                <c:lvl>
                  <c:pt idx="0">
                    <c:v>MT</c:v>
                  </c:pt>
                  <c:pt idx="1">
                    <c:v>AT</c:v>
                  </c:pt>
                  <c:pt idx="2">
                    <c:v>MAT</c:v>
                  </c:pt>
                </c:lvl>
                <c:lvl>
                  <c:pt idx="0">
                    <c:v>Subtransmisión</c:v>
                  </c:pt>
                  <c:pt idx="2">
                    <c:v>Transmisión</c:v>
                  </c:pt>
                </c:lvl>
              </c:multiLvlStrCache>
            </c:multiLvlStrRef>
          </c:cat>
          <c:val>
            <c:numRef>
              <c:f>'7.3'!$O$27:$Q$27</c:f>
              <c:numCache>
                <c:formatCode>General</c:formatCode>
                <c:ptCount val="3"/>
                <c:pt idx="0" formatCode="0.00">
                  <c:v>111.01139759880256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D4-4C36-8A3A-1B62A755433D}"/>
            </c:ext>
          </c:extLst>
        </c:ser>
        <c:ser>
          <c:idx val="0"/>
          <c:order val="1"/>
          <c:tx>
            <c:strRef>
              <c:f>'7.3'!$N$26</c:f>
              <c:strCache>
                <c:ptCount val="1"/>
                <c:pt idx="0">
                  <c:v>MERCADO ELÉCTRICO</c:v>
                </c:pt>
              </c:strCache>
            </c:strRef>
          </c:tx>
          <c:spPr>
            <a:solidFill>
              <a:srgbClr val="99CC00"/>
            </a:soli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w="50800"/>
              <a:contourClr>
                <a:srgbClr val="000000"/>
              </a:contourClr>
            </a:sp3d>
          </c:spPr>
          <c:invertIfNegative val="0"/>
          <c:cat>
            <c:multiLvlStrRef>
              <c:f>'7.3'!$O$24:$Q$25</c:f>
              <c:multiLvlStrCache>
                <c:ptCount val="3"/>
                <c:lvl>
                  <c:pt idx="0">
                    <c:v>MT</c:v>
                  </c:pt>
                  <c:pt idx="1">
                    <c:v>AT</c:v>
                  </c:pt>
                  <c:pt idx="2">
                    <c:v>MAT</c:v>
                  </c:pt>
                </c:lvl>
                <c:lvl>
                  <c:pt idx="0">
                    <c:v>Subtransmisión</c:v>
                  </c:pt>
                  <c:pt idx="2">
                    <c:v>Transmisión</c:v>
                  </c:pt>
                </c:lvl>
              </c:multiLvlStrCache>
            </c:multiLvlStrRef>
          </c:cat>
          <c:val>
            <c:numRef>
              <c:f>'7.3'!$O$26:$Q$26</c:f>
              <c:numCache>
                <c:formatCode>_(* #,##0.00_);_(* \(#,##0.00\);_(* "-"??_);_(@_)</c:formatCode>
                <c:ptCount val="3"/>
                <c:pt idx="0">
                  <c:v>34.003406529922216</c:v>
                </c:pt>
                <c:pt idx="1">
                  <c:v>593.37734765380981</c:v>
                </c:pt>
                <c:pt idx="2" formatCode="0.00">
                  <c:v>3402.3266962538037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D4-4C36-8A3A-1B62A7554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shape val="box"/>
        <c:axId val="43319296"/>
        <c:axId val="43321216"/>
        <c:axId val="0"/>
      </c:bar3DChart>
      <c:catAx>
        <c:axId val="43319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Subsistema</a:t>
                </a:r>
              </a:p>
            </c:rich>
          </c:tx>
          <c:layout>
            <c:manualLayout>
              <c:xMode val="edge"/>
              <c:yMode val="edge"/>
              <c:x val="0.13555080488463395"/>
              <c:y val="0.803450395146887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3321216"/>
        <c:crosses val="autoZero"/>
        <c:auto val="1"/>
        <c:lblAlgn val="ctr"/>
        <c:lblOffset val="60"/>
        <c:tickLblSkip val="1"/>
        <c:tickMarkSkip val="1"/>
        <c:noMultiLvlLbl val="0"/>
      </c:catAx>
      <c:valAx>
        <c:axId val="4332121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GW.h</a:t>
                </a:r>
              </a:p>
            </c:rich>
          </c:tx>
          <c:layout>
            <c:manualLayout>
              <c:xMode val="edge"/>
              <c:yMode val="edge"/>
              <c:x val="2.7218687204095326E-2"/>
              <c:y val="0.44428387628017085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3319296"/>
        <c:crosses val="autoZero"/>
        <c:crossBetween val="between"/>
        <c:majorUnit val="4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453085649285407"/>
          <c:y val="0.91921418913544894"/>
          <c:w val="0.68907384047483111"/>
          <c:h val="6.329927767293552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r>
              <a:rPr lang="es-PE">
                <a:solidFill>
                  <a:schemeClr val="bg1"/>
                </a:solidFill>
              </a:rPr>
              <a:t>PÉRDIDAS DE ENERGÍA ELÉCTRICA EN TRANSMISIÓN POR NIVEL DE TENSIÓN</a:t>
            </a:r>
          </a:p>
        </c:rich>
      </c:tx>
      <c:layout>
        <c:manualLayout>
          <c:xMode val="edge"/>
          <c:yMode val="edge"/>
          <c:x val="0.1218802195180148"/>
          <c:y val="3.3057851239669422E-2"/>
        </c:manualLayout>
      </c:layout>
      <c:overlay val="0"/>
      <c:spPr>
        <a:solidFill>
          <a:srgbClr val="585858"/>
        </a:solidFill>
        <a:ln w="25400">
          <a:noFill/>
        </a:ln>
        <a:scene3d>
          <a:camera prst="orthographicFront"/>
          <a:lightRig rig="threePt" dir="t"/>
        </a:scene3d>
        <a:sp3d>
          <a:bevelT w="50800"/>
        </a:sp3d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483412322274881"/>
          <c:y val="0.42975322226138046"/>
          <c:w val="0.63270142180094791"/>
          <c:h val="0.2920118048699124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w="50800"/>
              <a:contourClr>
                <a:srgbClr val="000000"/>
              </a:contourClr>
            </a:sp3d>
          </c:spPr>
          <c:explosion val="10"/>
          <c:dPt>
            <c:idx val="0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 prstMaterial="plastic">
                <a:bevelT w="50800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C14-439D-B3CC-D4933A64CAF3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 prstMaterial="plastic">
                <a:bevelT w="50800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C14-439D-B3CC-D4933A64CA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 prstMaterial="plastic">
                <a:bevelT w="50800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C14-439D-B3CC-D4933A64CAF3}"/>
              </c:ext>
            </c:extLst>
          </c:dPt>
          <c:dLbls>
            <c:dLbl>
              <c:idx val="0"/>
              <c:layout>
                <c:manualLayout>
                  <c:x val="-7.5712586599284593E-2"/>
                  <c:y val="-5.14534506716072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14-439D-B3CC-D4933A64CAF3}"/>
                </c:ext>
              </c:extLst>
            </c:dLbl>
            <c:dLbl>
              <c:idx val="1"/>
              <c:layout>
                <c:manualLayout>
                  <c:x val="8.1310834138108065E-2"/>
                  <c:y val="-6.05510781740517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14-439D-B3CC-D4933A64CAF3}"/>
                </c:ext>
              </c:extLst>
            </c:dLbl>
            <c:dLbl>
              <c:idx val="2"/>
              <c:layout>
                <c:manualLayout>
                  <c:x val="-5.6061411357537991E-3"/>
                  <c:y val="5.593618213453655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14-439D-B3CC-D4933A64CAF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'7.3'!$O$25:$Q$25</c:f>
              <c:strCache>
                <c:ptCount val="3"/>
                <c:pt idx="0">
                  <c:v>MT</c:v>
                </c:pt>
                <c:pt idx="1">
                  <c:v>AT</c:v>
                </c:pt>
                <c:pt idx="2">
                  <c:v>MAT</c:v>
                </c:pt>
              </c:strCache>
            </c:strRef>
          </c:cat>
          <c:val>
            <c:numRef>
              <c:f>'7.3'!$O$28:$Q$28</c:f>
              <c:numCache>
                <c:formatCode>_(* #,##0.00_);_(* \(#,##0.00\);_(* "-"??_);_(@_)</c:formatCode>
                <c:ptCount val="3"/>
                <c:pt idx="0">
                  <c:v>145.01480412872479</c:v>
                </c:pt>
                <c:pt idx="1">
                  <c:v>593.37734765380981</c:v>
                </c:pt>
                <c:pt idx="2">
                  <c:v>3402.3266962538037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C14-439D-B3CC-D4933A64CAF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10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C14-439D-B3CC-D4933A64CAF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9-9C14-439D-B3CC-D4933A64CAF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C14-439D-B3CC-D4933A64CAF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'7.3'!$O$25:$Q$25</c:f>
              <c:strCache>
                <c:ptCount val="3"/>
                <c:pt idx="0">
                  <c:v>MT</c:v>
                </c:pt>
                <c:pt idx="1">
                  <c:v>AT</c:v>
                </c:pt>
                <c:pt idx="2">
                  <c:v>MAT</c:v>
                </c:pt>
              </c:strCache>
            </c:strRef>
          </c:cat>
          <c:val>
            <c:numRef>
              <c:f>'7.3'!$O$29:$Q$29</c:f>
              <c:numCache>
                <c:formatCode>0%</c:formatCode>
                <c:ptCount val="3"/>
                <c:pt idx="0">
                  <c:v>3.5021649489072521E-2</c:v>
                </c:pt>
                <c:pt idx="1">
                  <c:v>0.1433029793692002</c:v>
                </c:pt>
                <c:pt idx="2">
                  <c:v>0.82167537114172728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C14-439D-B3CC-D4933A64C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SEIN
TOTAL :  </a:t>
            </a:r>
            <a:r>
              <a:rPr lang="es-PE" baseline="0"/>
              <a:t> 6 576</a:t>
            </a:r>
            <a:r>
              <a:rPr lang="es-PE"/>
              <a:t> GWh</a:t>
            </a:r>
          </a:p>
        </c:rich>
      </c:tx>
      <c:layout>
        <c:manualLayout>
          <c:xMode val="edge"/>
          <c:yMode val="edge"/>
          <c:x val="0.19307204939546493"/>
          <c:y val="0.21771249085667571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226585248272537"/>
          <c:y val="0.43114237445538883"/>
          <c:w val="0.2298026612219691"/>
          <c:h val="0.2715222236564691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w="50800"/>
              <a:contourClr>
                <a:srgbClr val="000000"/>
              </a:contourClr>
            </a:sp3d>
          </c:spPr>
          <c:explosion val="3"/>
          <c:dPt>
            <c:idx val="0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 prstMaterial="plastic">
                <a:bevelT w="50800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9D1-46A4-A618-6A5DFD434409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 prstMaterial="plastic">
                <a:bevelT w="50800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9D1-46A4-A618-6A5DFD43440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 prstMaterial="plastic">
                <a:bevelT w="50800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9D1-46A4-A618-6A5DFD434409}"/>
              </c:ext>
            </c:extLst>
          </c:dPt>
          <c:dLbls>
            <c:dLbl>
              <c:idx val="0"/>
              <c:layout>
                <c:manualLayout>
                  <c:x val="1.3272176335314247E-2"/>
                  <c:y val="-7.48390959437209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D1-46A4-A618-6A5DFD434409}"/>
                </c:ext>
              </c:extLst>
            </c:dLbl>
            <c:dLbl>
              <c:idx val="1"/>
              <c:layout>
                <c:manualLayout>
                  <c:x val="1.0617824673170084E-2"/>
                  <c:y val="8.08262236192186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D1-46A4-A618-6A5DFD434409}"/>
                </c:ext>
              </c:extLst>
            </c:dLbl>
            <c:dLbl>
              <c:idx val="2"/>
              <c:layout>
                <c:manualLayout>
                  <c:x val="-1.5926737009755127E-2"/>
                  <c:y val="-7.18455321059721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D1-46A4-A618-6A5DFD434409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'7.4'!$S$41:$S$43</c:f>
              <c:strCache>
                <c:ptCount val="3"/>
                <c:pt idx="0">
                  <c:v>GENERADORA</c:v>
                </c:pt>
                <c:pt idx="1">
                  <c:v>TRANSMISORA</c:v>
                </c:pt>
                <c:pt idx="2">
                  <c:v>DISTRIBUIDORA</c:v>
                </c:pt>
              </c:strCache>
            </c:strRef>
          </c:cat>
          <c:val>
            <c:numRef>
              <c:f>'7.4'!$T$41:$T$43</c:f>
              <c:numCache>
                <c:formatCode>0</c:formatCode>
                <c:ptCount val="3"/>
                <c:pt idx="0">
                  <c:v>2185.1738309437733</c:v>
                </c:pt>
                <c:pt idx="1">
                  <c:v>1157.7324177613325</c:v>
                </c:pt>
                <c:pt idx="2">
                  <c:v>3233.2395083060615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9D1-46A4-A618-6A5DFD4344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SS AA
TOTAL : 101 GWh</a:t>
            </a:r>
          </a:p>
        </c:rich>
      </c:tx>
      <c:layout>
        <c:manualLayout>
          <c:xMode val="edge"/>
          <c:yMode val="edge"/>
          <c:x val="0.368228701142087"/>
          <c:y val="4.5543682039745029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view3D>
      <c:rotX val="15"/>
      <c:rotY val="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68366936506225"/>
          <c:y val="0.31465427216135161"/>
          <c:w val="0.59031990800572198"/>
          <c:h val="0.3905468796673556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 w="50800" h="82550"/>
              <a:contourClr>
                <a:srgbClr val="000000"/>
              </a:contourClr>
            </a:sp3d>
          </c:spPr>
          <c:explosion val="10"/>
          <c:dPt>
            <c:idx val="0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50800" h="82550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8C8-4D6E-AB15-1A47B86E132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50800" h="82550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8C8-4D6E-AB15-1A47B86E132B}"/>
              </c:ext>
            </c:extLst>
          </c:dPt>
          <c:dPt>
            <c:idx val="2"/>
            <c:bubble3D val="0"/>
            <c:explosion val="7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50800" h="82550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8C8-4D6E-AB15-1A47B86E13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'7.4'!$S$41:$S$43</c:f>
              <c:strCache>
                <c:ptCount val="3"/>
                <c:pt idx="0">
                  <c:v>GENERADORA</c:v>
                </c:pt>
                <c:pt idx="1">
                  <c:v>TRANSMISORA</c:v>
                </c:pt>
                <c:pt idx="2">
                  <c:v>DISTRIBUIDORA</c:v>
                </c:pt>
              </c:strCache>
            </c:strRef>
          </c:cat>
          <c:val>
            <c:numRef>
              <c:f>'7.4'!$Z$41:$Z$43</c:f>
              <c:numCache>
                <c:formatCode>0.00</c:formatCode>
                <c:ptCount val="3"/>
                <c:pt idx="0">
                  <c:v>33.115551732430212</c:v>
                </c:pt>
                <c:pt idx="2">
                  <c:v>68.281372085379957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C8-4D6E-AB15-1A47B86E13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SEIN
TOTAL : 3</a:t>
            </a:r>
            <a:r>
              <a:rPr lang="es-PE" baseline="0"/>
              <a:t> 233</a:t>
            </a:r>
            <a:r>
              <a:rPr lang="es-PE"/>
              <a:t> GWh</a:t>
            </a:r>
          </a:p>
        </c:rich>
      </c:tx>
      <c:layout>
        <c:manualLayout>
          <c:xMode val="edge"/>
          <c:yMode val="edge"/>
          <c:x val="0.20200454411510924"/>
          <c:y val="0.25858356688464795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685813759374396"/>
          <c:y val="0.41593944403358418"/>
          <c:w val="0.16844249366048109"/>
          <c:h val="0.4617743942228215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 w="44450"/>
            </a:sp3d>
          </c:spPr>
          <c:explosion val="3"/>
          <c:dPt>
            <c:idx val="0"/>
            <c:bubble3D val="0"/>
            <c:spPr>
              <a:gradFill rotWithShape="0">
                <a:gsLst>
                  <a:gs pos="0">
                    <a:srgbClr val="00CCFF">
                      <a:gamma/>
                      <a:shade val="66275"/>
                      <a:invGamma/>
                    </a:srgbClr>
                  </a:gs>
                  <a:gs pos="50000">
                    <a:srgbClr val="00CCFF"/>
                  </a:gs>
                  <a:gs pos="100000">
                    <a:srgbClr val="00CCFF">
                      <a:gamma/>
                      <a:shade val="66275"/>
                      <a:invGamma/>
                    </a:srgbClr>
                  </a:gs>
                </a:gsLst>
                <a:lin ang="5400000" scaled="1"/>
              </a:gra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>
                <a:bevelT w="44450"/>
              </a:sp3d>
            </c:spPr>
            <c:extLst>
              <c:ext xmlns:c16="http://schemas.microsoft.com/office/drawing/2014/chart" uri="{C3380CC4-5D6E-409C-BE32-E72D297353CC}">
                <c16:uniqueId val="{00000001-DD79-4FAA-AF2E-5AD5F79D0AFD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F0000">
                      <a:gamma/>
                      <a:shade val="66275"/>
                      <a:invGamma/>
                    </a:srgbClr>
                  </a:gs>
                  <a:gs pos="50000">
                    <a:srgbClr val="FF0000"/>
                  </a:gs>
                  <a:gs pos="100000">
                    <a:srgbClr val="FF0000">
                      <a:gamma/>
                      <a:shade val="66275"/>
                      <a:invGamma/>
                    </a:srgbClr>
                  </a:gs>
                </a:gsLst>
                <a:lin ang="5400000" scaled="1"/>
              </a:gra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>
                <a:bevelT w="44450"/>
              </a:sp3d>
            </c:spPr>
            <c:extLst>
              <c:ext xmlns:c16="http://schemas.microsoft.com/office/drawing/2014/chart" uri="{C3380CC4-5D6E-409C-BE32-E72D297353CC}">
                <c16:uniqueId val="{00000003-DD79-4FAA-AF2E-5AD5F79D0AFD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FF00">
                      <a:gamma/>
                      <a:shade val="66275"/>
                      <a:invGamma/>
                    </a:srgbClr>
                  </a:gs>
                  <a:gs pos="50000">
                    <a:srgbClr val="FFFF00"/>
                  </a:gs>
                  <a:gs pos="100000">
                    <a:srgbClr val="FFFF00">
                      <a:gamma/>
                      <a:shade val="66275"/>
                      <a:invGamma/>
                    </a:srgbClr>
                  </a:gs>
                </a:gsLst>
                <a:lin ang="5400000" scaled="1"/>
              </a:gra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>
                <a:bevelT w="44450"/>
              </a:sp3d>
            </c:spPr>
            <c:extLst>
              <c:ext xmlns:c16="http://schemas.microsoft.com/office/drawing/2014/chart" uri="{C3380CC4-5D6E-409C-BE32-E72D297353CC}">
                <c16:uniqueId val="{00000005-DD79-4FAA-AF2E-5AD5F79D0AFD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99CC00">
                      <a:gamma/>
                      <a:shade val="66275"/>
                      <a:invGamma/>
                    </a:srgbClr>
                  </a:gs>
                  <a:gs pos="50000">
                    <a:srgbClr val="99CC00"/>
                  </a:gs>
                  <a:gs pos="100000">
                    <a:srgbClr val="99CC00">
                      <a:gamma/>
                      <a:shade val="66275"/>
                      <a:invGamma/>
                    </a:srgbClr>
                  </a:gs>
                </a:gsLst>
                <a:lin ang="5400000" scaled="1"/>
              </a:gra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>
                <a:bevelT w="44450"/>
              </a:sp3d>
            </c:spPr>
            <c:extLst>
              <c:ext xmlns:c16="http://schemas.microsoft.com/office/drawing/2014/chart" uri="{C3380CC4-5D6E-409C-BE32-E72D297353CC}">
                <c16:uniqueId val="{00000007-DD79-4FAA-AF2E-5AD5F79D0AFD}"/>
              </c:ext>
            </c:extLst>
          </c:dPt>
          <c:dLbls>
            <c:dLbl>
              <c:idx val="0"/>
              <c:layout>
                <c:manualLayout>
                  <c:x val="-6.3063095115488688E-2"/>
                  <c:y val="-3.85987039230715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79-4FAA-AF2E-5AD5F79D0AF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MT
19%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D79-4FAA-AF2E-5AD5F79D0AF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AT
15%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D79-4FAA-AF2E-5AD5F79D0AFD}"/>
                </c:ext>
              </c:extLst>
            </c:dLbl>
            <c:dLbl>
              <c:idx val="3"/>
              <c:layout>
                <c:manualLayout>
                  <c:x val="8.0328453739310687E-3"/>
                  <c:y val="-1.87364940359613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MAT
5%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D79-4FAA-AF2E-5AD5F79D0AF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'7.4'!$T$45:$W$45</c:f>
              <c:strCache>
                <c:ptCount val="4"/>
                <c:pt idx="0">
                  <c:v>BT</c:v>
                </c:pt>
                <c:pt idx="1">
                  <c:v>MT</c:v>
                </c:pt>
                <c:pt idx="2">
                  <c:v>AT</c:v>
                </c:pt>
                <c:pt idx="3">
                  <c:v>MAT</c:v>
                </c:pt>
              </c:strCache>
            </c:strRef>
          </c:cat>
          <c:val>
            <c:numRef>
              <c:f>'7.4'!$T$46:$W$46</c:f>
              <c:numCache>
                <c:formatCode>0.00</c:formatCode>
                <c:ptCount val="4"/>
                <c:pt idx="0">
                  <c:v>1955.3298183647598</c:v>
                </c:pt>
                <c:pt idx="1">
                  <c:v>624.22403994130173</c:v>
                </c:pt>
                <c:pt idx="2">
                  <c:v>503.02185899999995</c:v>
                </c:pt>
                <c:pt idx="3">
                  <c:v>150.663791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D79-4FAA-AF2E-5AD5F79D0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SS AA
TOTAL :  68 GWh</a:t>
            </a:r>
          </a:p>
        </c:rich>
      </c:tx>
      <c:layout>
        <c:manualLayout>
          <c:xMode val="edge"/>
          <c:yMode val="edge"/>
          <c:x val="0.3487184071031369"/>
          <c:y val="0.1493748136716763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1797458798053296"/>
          <c:y val="0.33423193529380257"/>
          <c:w val="0.35276590379150163"/>
          <c:h val="0.57186480261395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 w="63500"/>
            </a:sp3d>
          </c:spPr>
          <c:explosion val="6"/>
          <c:dPt>
            <c:idx val="0"/>
            <c:bubble3D val="0"/>
            <c:spPr>
              <a:gradFill rotWithShape="0">
                <a:gsLst>
                  <a:gs pos="0">
                    <a:srgbClr val="FF0000">
                      <a:gamma/>
                      <a:shade val="66275"/>
                      <a:invGamma/>
                    </a:srgbClr>
                  </a:gs>
                  <a:gs pos="50000">
                    <a:srgbClr val="FF0000"/>
                  </a:gs>
                  <a:gs pos="100000">
                    <a:srgbClr val="FF0000">
                      <a:gamma/>
                      <a:shade val="66275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63500"/>
              </a:sp3d>
            </c:spPr>
            <c:extLst>
              <c:ext xmlns:c16="http://schemas.microsoft.com/office/drawing/2014/chart" uri="{C3380CC4-5D6E-409C-BE32-E72D297353CC}">
                <c16:uniqueId val="{00000001-EE76-4677-A385-07AE3B938DAF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CCFF">
                      <a:gamma/>
                      <a:shade val="66275"/>
                      <a:invGamma/>
                    </a:srgbClr>
                  </a:gs>
                  <a:gs pos="50000">
                    <a:srgbClr val="00CCFF"/>
                  </a:gs>
                  <a:gs pos="100000">
                    <a:srgbClr val="00CCFF">
                      <a:gamma/>
                      <a:shade val="66275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63500"/>
              </a:sp3d>
            </c:spPr>
            <c:extLst>
              <c:ext xmlns:c16="http://schemas.microsoft.com/office/drawing/2014/chart" uri="{C3380CC4-5D6E-409C-BE32-E72D297353CC}">
                <c16:uniqueId val="{00000003-EE76-4677-A385-07AE3B938DAF}"/>
              </c:ext>
            </c:extLst>
          </c:dPt>
          <c:dLbls>
            <c:dLbl>
              <c:idx val="1"/>
              <c:layout>
                <c:manualLayout>
                  <c:x val="-0.1354163595091504"/>
                  <c:y val="-6.59316796801712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76-4677-A385-07AE3B938DA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'7.4'!$Z$45:$AA$45</c:f>
              <c:strCache>
                <c:ptCount val="2"/>
                <c:pt idx="0">
                  <c:v>MT</c:v>
                </c:pt>
                <c:pt idx="1">
                  <c:v>BT</c:v>
                </c:pt>
              </c:strCache>
            </c:strRef>
          </c:cat>
          <c:val>
            <c:numRef>
              <c:f>'7.4'!$Z$46:$AA$46</c:f>
              <c:numCache>
                <c:formatCode>0.00</c:formatCode>
                <c:ptCount val="2"/>
                <c:pt idx="0">
                  <c:v>20.389117629354679</c:v>
                </c:pt>
                <c:pt idx="1">
                  <c:v>47.892254456025285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76-4677-A385-07AE3B938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5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r>
              <a:rPr lang="es-PE">
                <a:solidFill>
                  <a:schemeClr val="bg1"/>
                </a:solidFill>
              </a:rPr>
              <a:t>PÉRDIDAS DE ENERGÍA ELÉCTRICA, POR TIPO DE SISTEMA</a:t>
            </a:r>
          </a:p>
        </c:rich>
      </c:tx>
      <c:layout>
        <c:manualLayout>
          <c:xMode val="edge"/>
          <c:yMode val="edge"/>
          <c:x val="0.12837871456544123"/>
          <c:y val="3.5483870967741936E-2"/>
        </c:manualLayout>
      </c:layout>
      <c:overlay val="0"/>
      <c:spPr>
        <a:solidFill>
          <a:srgbClr val="585858"/>
        </a:solidFill>
        <a:ln w="25400">
          <a:noFill/>
        </a:ln>
        <a:scene3d>
          <a:camera prst="orthographicFront"/>
          <a:lightRig rig="threePt" dir="t"/>
        </a:scene3d>
        <a:sp3d prstMaterial="plastic">
          <a:bevelT w="50800"/>
        </a:sp3d>
      </c:spPr>
    </c:title>
    <c:autoTitleDeleted val="0"/>
    <c:view3D>
      <c:rotX val="15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774829266146858"/>
          <c:y val="0.41935549923686244"/>
          <c:w val="0.60135267400556469"/>
          <c:h val="0.338710210922081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w="50800" h="184150"/>
              <a:bevelB h="63500"/>
              <a:contourClr>
                <a:srgbClr val="000000"/>
              </a:contourClr>
            </a:sp3d>
          </c:spPr>
          <c:explosion val="30"/>
          <c:dPt>
            <c:idx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 prstMaterial="plastic">
                <a:bevelT w="50800" h="184150"/>
                <a:bevelB h="63500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DA8-40EE-AD47-5C417DDC7E71}"/>
              </c:ext>
            </c:extLst>
          </c:dPt>
          <c:dPt>
            <c:idx val="1"/>
            <c:bubble3D val="0"/>
            <c:explosion val="22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 prstMaterial="plastic">
                <a:bevelT w="50800" h="184150"/>
                <a:bevelB h="63500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DA8-40EE-AD47-5C417DDC7E71}"/>
              </c:ext>
            </c:extLst>
          </c:dPt>
          <c:dLbls>
            <c:dLbl>
              <c:idx val="0"/>
              <c:layout>
                <c:manualLayout>
                  <c:x val="-3.4884925098648384E-3"/>
                  <c:y val="-4.99144864956396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A8-40EE-AD47-5C417DDC7E71}"/>
                </c:ext>
              </c:extLst>
            </c:dLbl>
            <c:dLbl>
              <c:idx val="1"/>
              <c:layout>
                <c:manualLayout>
                  <c:x val="1.3573541402562775E-2"/>
                  <c:y val="4.10722208111082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A8-40EE-AD47-5C417DDC7E7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'7.1'!$J$21:$K$21</c:f>
              <c:strCache>
                <c:ptCount val="2"/>
                <c:pt idx="0">
                  <c:v>SEIN</c:v>
                </c:pt>
                <c:pt idx="1">
                  <c:v>SS AA</c:v>
                </c:pt>
              </c:strCache>
            </c:strRef>
          </c:cat>
          <c:val>
            <c:numRef>
              <c:f>'7.1'!$J$22:$K$22</c:f>
              <c:numCache>
                <c:formatCode>0%</c:formatCode>
                <c:ptCount val="2"/>
                <c:pt idx="0">
                  <c:v>0.97046694213518803</c:v>
                </c:pt>
                <c:pt idx="1">
                  <c:v>2.9533057864811935E-2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A8-40EE-AD47-5C417DDC7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r>
              <a:rPr lang="es-PE" sz="900">
                <a:solidFill>
                  <a:schemeClr val="bg1"/>
                </a:solidFill>
              </a:rPr>
              <a:t>PÉRDIDAS DE ENERGÍA ELÉCTRICA, POR NIVEL DE TENSIÓN</a:t>
            </a:r>
          </a:p>
        </c:rich>
      </c:tx>
      <c:layout>
        <c:manualLayout>
          <c:xMode val="edge"/>
          <c:yMode val="edge"/>
          <c:x val="0.14639656406585541"/>
          <c:y val="3.5947712418300651E-2"/>
        </c:manualLayout>
      </c:layout>
      <c:overlay val="0"/>
      <c:spPr>
        <a:solidFill>
          <a:srgbClr val="585858"/>
        </a:solidFill>
        <a:ln w="25400">
          <a:noFill/>
        </a:ln>
        <a:scene3d>
          <a:camera prst="orthographicFront"/>
          <a:lightRig rig="soft" dir="t"/>
        </a:scene3d>
        <a:sp3d prstMaterial="plastic">
          <a:bevelT w="50800"/>
        </a:sp3d>
      </c:spPr>
    </c:title>
    <c:autoTitleDeleted val="0"/>
    <c:plotArea>
      <c:layout>
        <c:manualLayout>
          <c:layoutTarget val="inner"/>
          <c:xMode val="edge"/>
          <c:yMode val="edge"/>
          <c:x val="0.16666703324498797"/>
          <c:y val="0.32026245998793657"/>
          <c:w val="0.77928099328061939"/>
          <c:h val="0.526145469980181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0066CC">
                    <a:gamma/>
                    <a:shade val="46275"/>
                    <a:invGamma/>
                  </a:srgbClr>
                </a:gs>
                <a:gs pos="50000">
                  <a:srgbClr val="0066CC"/>
                </a:gs>
                <a:gs pos="100000">
                  <a:srgbClr val="0066CC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'7.1'!$J$35:$J$38</c:f>
              <c:strCache>
                <c:ptCount val="4"/>
                <c:pt idx="0">
                  <c:v>MAT</c:v>
                </c:pt>
                <c:pt idx="1">
                  <c:v>AT</c:v>
                </c:pt>
                <c:pt idx="2">
                  <c:v>MT</c:v>
                </c:pt>
                <c:pt idx="3">
                  <c:v>BT</c:v>
                </c:pt>
              </c:strCache>
            </c:strRef>
          </c:cat>
          <c:val>
            <c:numRef>
              <c:f>'7.1'!$K$35:$K$38</c:f>
              <c:numCache>
                <c:formatCode>_(* #,##0.00_);_(* \(#,##0.00\);_(* "-"??_);_(@_)</c:formatCode>
                <c:ptCount val="4"/>
                <c:pt idx="0">
                  <c:v>3402.3266962538037</c:v>
                </c:pt>
                <c:pt idx="1">
                  <c:v>593.37734765380969</c:v>
                </c:pt>
                <c:pt idx="2">
                  <c:v>789.62796169938122</c:v>
                </c:pt>
                <c:pt idx="3">
                  <c:v>2003.2220728207851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1B-47E1-BCE9-E0D147596BA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4833220350767411E-2"/>
                  <c:y val="-0.5155059702044286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1B-47E1-BCE9-E0D147596BAE}"/>
                </c:ext>
              </c:extLst>
            </c:dLbl>
            <c:dLbl>
              <c:idx val="1"/>
              <c:layout>
                <c:manualLayout>
                  <c:x val="-3.1953292817800204E-2"/>
                  <c:y val="-8.7844488188976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1B-47E1-BCE9-E0D147596BAE}"/>
                </c:ext>
              </c:extLst>
            </c:dLbl>
            <c:dLbl>
              <c:idx val="2"/>
              <c:layout>
                <c:manualLayout>
                  <c:x val="-3.3857320090901158E-2"/>
                  <c:y val="-0.1186199594368885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1B-47E1-BCE9-E0D147596BAE}"/>
                </c:ext>
              </c:extLst>
            </c:dLbl>
            <c:dLbl>
              <c:idx val="3"/>
              <c:layout>
                <c:manualLayout>
                  <c:x val="-3.4287520878072061E-2"/>
                  <c:y val="-0.2718614584941588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1B-47E1-BCE9-E0D147596BA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'7.1'!$J$35:$J$38</c:f>
              <c:strCache>
                <c:ptCount val="4"/>
                <c:pt idx="0">
                  <c:v>MAT</c:v>
                </c:pt>
                <c:pt idx="1">
                  <c:v>AT</c:v>
                </c:pt>
                <c:pt idx="2">
                  <c:v>MT</c:v>
                </c:pt>
                <c:pt idx="3">
                  <c:v>BT</c:v>
                </c:pt>
              </c:strCache>
            </c:strRef>
          </c:cat>
          <c:val>
            <c:numRef>
              <c:f>'7.1'!$L$35:$L$38</c:f>
              <c:numCache>
                <c:formatCode>0%</c:formatCode>
                <c:ptCount val="4"/>
                <c:pt idx="0">
                  <c:v>0.50118576900867495</c:v>
                </c:pt>
                <c:pt idx="1">
                  <c:v>8.7408502723636705E-2</c:v>
                </c:pt>
                <c:pt idx="2">
                  <c:v>0.11631754753322344</c:v>
                </c:pt>
                <c:pt idx="3">
                  <c:v>0.29508818073446486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F1B-47E1-BCE9-E0D147596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70"/>
        <c:axId val="99559680"/>
        <c:axId val="99562240"/>
      </c:barChart>
      <c:catAx>
        <c:axId val="99559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Nivel de tensión</a:t>
                </a:r>
              </a:p>
            </c:rich>
          </c:tx>
          <c:layout>
            <c:manualLayout>
              <c:xMode val="edge"/>
              <c:yMode val="edge"/>
              <c:x val="0.45270365068002866"/>
              <c:y val="0.926927418386427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99562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56224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GW.h</a:t>
                </a:r>
              </a:p>
            </c:rich>
          </c:tx>
          <c:layout>
            <c:manualLayout>
              <c:xMode val="edge"/>
              <c:yMode val="edge"/>
              <c:x val="2.0352183249821045E-2"/>
              <c:y val="0.46841130152848542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99559680"/>
        <c:crosses val="autoZero"/>
        <c:crossBetween val="between"/>
        <c:majorUnit val="4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r>
              <a:rPr lang="es-PE">
                <a:solidFill>
                  <a:schemeClr val="bg1"/>
                </a:solidFill>
              </a:rPr>
              <a:t>PÉRDIDAS ELÉCTRICAS EN TRANSMISION POR TIPO DE MERCADO Y SISTEMA</a:t>
            </a:r>
          </a:p>
        </c:rich>
      </c:tx>
      <c:layout>
        <c:manualLayout>
          <c:xMode val="edge"/>
          <c:yMode val="edge"/>
          <c:x val="0.13987473903966596"/>
          <c:y val="3.4375000000000003E-2"/>
        </c:manualLayout>
      </c:layout>
      <c:overlay val="0"/>
      <c:spPr>
        <a:solidFill>
          <a:srgbClr val="585858"/>
        </a:solidFill>
        <a:ln w="25400">
          <a:noFill/>
        </a:ln>
        <a:scene3d>
          <a:camera prst="orthographicFront"/>
          <a:lightRig rig="threePt" dir="t"/>
        </a:scene3d>
        <a:sp3d>
          <a:bevelT w="50800"/>
        </a:sp3d>
      </c:spPr>
    </c:title>
    <c:autoTitleDeleted val="0"/>
    <c:view3D>
      <c:rotX val="15"/>
      <c:hPercent val="3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000000"/>
          </a:solidFill>
          <a:prstDash val="solid"/>
        </a:ln>
      </c:spPr>
    </c:sideWall>
    <c:backWall>
      <c:thickness val="0"/>
      <c:spPr>
        <a:noFill/>
        <a:ln w="127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8789144050104384"/>
          <c:y val="0.34062500000000001"/>
          <c:w val="0.78914405010438415"/>
          <c:h val="0.4718749999999999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'7.2'!$M$72</c:f>
              <c:strCache>
                <c:ptCount val="1"/>
                <c:pt idx="0">
                  <c:v>MERCADO ELÉCTRICO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 w="19050"/>
              <a:contourClr>
                <a:srgbClr val="000000"/>
              </a:contourClr>
            </a:sp3d>
          </c:spPr>
          <c:invertIfNegative val="0"/>
          <c:cat>
            <c:strRef>
              <c:f>'7.2'!$N$71:$O$71</c:f>
              <c:strCache>
                <c:ptCount val="2"/>
                <c:pt idx="0">
                  <c:v>SEIN</c:v>
                </c:pt>
                <c:pt idx="1">
                  <c:v>SS AA</c:v>
                </c:pt>
              </c:strCache>
            </c:strRef>
          </c:cat>
          <c:val>
            <c:numRef>
              <c:f>'7.2'!$N$72:$O$72</c:f>
              <c:numCache>
                <c:formatCode>_(* #,##0.00_);_(* \(#,##0.00\);_(* "-"??_);_(@_)</c:formatCode>
                <c:ptCount val="2"/>
                <c:pt idx="0">
                  <c:v>3996.5918987051055</c:v>
                </c:pt>
                <c:pt idx="1">
                  <c:v>33.115551732430212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9-45E6-8C94-B8FA7241AF94}"/>
            </c:ext>
          </c:extLst>
        </c:ser>
        <c:ser>
          <c:idx val="1"/>
          <c:order val="1"/>
          <c:tx>
            <c:strRef>
              <c:f>'7.2'!$M$73</c:f>
              <c:strCache>
                <c:ptCount val="1"/>
                <c:pt idx="0">
                  <c:v>USO PROPIO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 w="50800"/>
              <a:contourClr>
                <a:srgbClr val="000000"/>
              </a:contourClr>
            </a:sp3d>
          </c:spPr>
          <c:invertIfNegative val="0"/>
          <c:cat>
            <c:strRef>
              <c:f>'7.2'!$N$71:$O$71</c:f>
              <c:strCache>
                <c:ptCount val="2"/>
                <c:pt idx="0">
                  <c:v>SEIN</c:v>
                </c:pt>
                <c:pt idx="1">
                  <c:v>SS AA</c:v>
                </c:pt>
              </c:strCache>
            </c:strRef>
          </c:cat>
          <c:val>
            <c:numRef>
              <c:f>'7.2'!$N$73:$O$73</c:f>
              <c:numCache>
                <c:formatCode>_(* #,##0.00_);_(* \(#,##0.00\);_(* "-"??_);_(@_)</c:formatCode>
                <c:ptCount val="2"/>
                <c:pt idx="0">
                  <c:v>11.921561000000001</c:v>
                </c:pt>
                <c:pt idx="1">
                  <c:v>99.089836598802549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69-45E6-8C94-B8FA7241A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014208"/>
        <c:axId val="106016128"/>
        <c:axId val="0"/>
      </c:bar3DChart>
      <c:catAx>
        <c:axId val="106014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06016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6016128"/>
        <c:scaling>
          <c:orientation val="minMax"/>
          <c:max val="250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GW.h</a:t>
                </a:r>
              </a:p>
            </c:rich>
          </c:tx>
          <c:layout>
            <c:manualLayout>
              <c:xMode val="edge"/>
              <c:yMode val="edge"/>
              <c:x val="3.7578288100208766E-2"/>
              <c:y val="0.57187500000000002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06014208"/>
        <c:crosses val="autoZero"/>
        <c:crossBetween val="between"/>
        <c:majorUnit val="500"/>
        <c:min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3590814196242171"/>
          <c:y val="0.91979166666666667"/>
          <c:w val="0.65692414752957551"/>
          <c:h val="5.83333333333333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r>
              <a:rPr lang="es-PE">
                <a:solidFill>
                  <a:schemeClr val="bg1"/>
                </a:solidFill>
              </a:rPr>
              <a:t>PÉRDIDAS ELÉCTRICAS  EN EL SISTEMA ELÉCTRICO DE TRANSMISIÓN, POR SISTEMA</a:t>
            </a:r>
          </a:p>
        </c:rich>
      </c:tx>
      <c:layout>
        <c:manualLayout>
          <c:xMode val="edge"/>
          <c:yMode val="edge"/>
          <c:x val="0.14645305700423811"/>
          <c:y val="3.4055727554179564E-2"/>
        </c:manualLayout>
      </c:layout>
      <c:overlay val="0"/>
      <c:spPr>
        <a:solidFill>
          <a:srgbClr val="585858"/>
        </a:solidFill>
        <a:ln w="25400">
          <a:noFill/>
        </a:ln>
        <a:scene3d>
          <a:camera prst="orthographicFront"/>
          <a:lightRig rig="threePt" dir="t"/>
        </a:scene3d>
        <a:sp3d>
          <a:bevelT w="50800"/>
        </a:sp3d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475972540045766"/>
          <c:y val="0.42724458204334365"/>
          <c:w val="0.67505720823798632"/>
          <c:h val="0.3622291021671826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 w="57150" h="133350"/>
              <a:bevelB w="82550" h="6350"/>
              <a:contourClr>
                <a:srgbClr val="000000"/>
              </a:contourClr>
            </a:sp3d>
          </c:spPr>
          <c:explosion val="25"/>
          <c:dPt>
            <c:idx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57150" h="133350"/>
                <a:bevelB w="82550" h="6350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94F-4869-B045-8CCDF0D64AF1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57150" h="133350"/>
                <a:bevelB w="82550" h="6350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94F-4869-B045-8CCDF0D64AF1}"/>
              </c:ext>
            </c:extLst>
          </c:dPt>
          <c:dLbls>
            <c:dLbl>
              <c:idx val="0"/>
              <c:layout>
                <c:manualLayout>
                  <c:x val="1.2204424103737605E-2"/>
                  <c:y val="2.8895768833849329E-2"/>
                </c:manualLayout>
              </c:layout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4F-4869-B045-8CCDF0D64AF1}"/>
                </c:ext>
              </c:extLst>
            </c:dLbl>
            <c:dLbl>
              <c:idx val="1"/>
              <c:layout>
                <c:manualLayout>
                  <c:x val="-3.0511060259344011E-2"/>
                  <c:y val="-1.238390092879257E-2"/>
                </c:manualLayout>
              </c:layout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4F-4869-B045-8CCDF0D64AF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'7.2'!$N$89:$O$89</c:f>
              <c:strCache>
                <c:ptCount val="2"/>
                <c:pt idx="0">
                  <c:v>SEIN</c:v>
                </c:pt>
                <c:pt idx="1">
                  <c:v>SS AA</c:v>
                </c:pt>
              </c:strCache>
            </c:strRef>
          </c:cat>
          <c:val>
            <c:numRef>
              <c:f>'7.2'!$N$91:$O$91</c:f>
              <c:numCache>
                <c:formatCode>0%</c:formatCode>
                <c:ptCount val="2"/>
                <c:pt idx="0">
                  <c:v>0.97319030784921612</c:v>
                </c:pt>
                <c:pt idx="1">
                  <c:v>2.6809692150783843E-2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4F-4869-B045-8CCDF0D64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r>
              <a:rPr lang="es-PE">
                <a:solidFill>
                  <a:schemeClr val="bg1"/>
                </a:solidFill>
              </a:rPr>
              <a:t>PÉRDIDAS EN EL MERCADO ELÉCTRICO POR SISTEMA DE DISTRIBUCIÓN</a:t>
            </a:r>
          </a:p>
        </c:rich>
      </c:tx>
      <c:layout>
        <c:manualLayout>
          <c:xMode val="edge"/>
          <c:yMode val="edge"/>
          <c:x val="0.11111133120938498"/>
          <c:y val="3.7037037037037035E-2"/>
        </c:manualLayout>
      </c:layout>
      <c:overlay val="0"/>
      <c:spPr>
        <a:solidFill>
          <a:srgbClr val="585858"/>
        </a:solidFill>
        <a:ln w="25400">
          <a:noFill/>
        </a:ln>
        <a:scene3d>
          <a:camera prst="orthographicFront"/>
          <a:lightRig rig="threePt" dir="t"/>
        </a:scene3d>
        <a:sp3d>
          <a:bevelT w="50800"/>
        </a:sp3d>
      </c:spPr>
    </c:title>
    <c:autoTitleDeleted val="0"/>
    <c:view3D>
      <c:rotX val="15"/>
      <c:rotY val="2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74641867952856"/>
          <c:y val="0.46059797949784581"/>
          <c:w val="0.5296875354138193"/>
          <c:h val="0.3407669737037587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 w="44450" h="82550"/>
              <a:contourClr>
                <a:srgbClr val="000000"/>
              </a:contourClr>
            </a:sp3d>
          </c:spPr>
          <c:explosion val="25"/>
          <c:dPt>
            <c:idx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44450" h="82550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BAB-4283-97AF-67D74BBD5878}"/>
              </c:ext>
            </c:extLst>
          </c:dPt>
          <c:dPt>
            <c:idx val="1"/>
            <c:bubble3D val="0"/>
            <c:explosion val="1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44450" h="82550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BAB-4283-97AF-67D74BBD587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'7.2'!$O$109:$P$109</c:f>
              <c:strCache>
                <c:ptCount val="2"/>
                <c:pt idx="0">
                  <c:v>SS AA</c:v>
                </c:pt>
                <c:pt idx="1">
                  <c:v>SEIN</c:v>
                </c:pt>
              </c:strCache>
            </c:strRef>
          </c:cat>
          <c:val>
            <c:numRef>
              <c:f>'7.2'!$O$113:$P$113</c:f>
              <c:numCache>
                <c:formatCode>0%</c:formatCode>
                <c:ptCount val="2"/>
                <c:pt idx="0">
                  <c:v>2.5787621261948994E-2</c:v>
                </c:pt>
                <c:pt idx="1">
                  <c:v>0.974212378738051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AB-4283-97AF-67D74BBD5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r>
              <a:rPr lang="es-PE" sz="1000">
                <a:solidFill>
                  <a:schemeClr val="bg1"/>
                </a:solidFill>
              </a:rPr>
              <a:t>PÉRDIDAS  ELÉCTRICAS EN EL MERCADO ELÉCTRICO, POR SUBSISTEMA</a:t>
            </a:r>
          </a:p>
        </c:rich>
      </c:tx>
      <c:layout>
        <c:manualLayout>
          <c:xMode val="edge"/>
          <c:yMode val="edge"/>
          <c:x val="0.1978949578671087"/>
          <c:y val="3.3434650455927049E-2"/>
        </c:manualLayout>
      </c:layout>
      <c:overlay val="0"/>
      <c:spPr>
        <a:solidFill>
          <a:srgbClr val="585858"/>
        </a:solidFill>
        <a:ln w="25400">
          <a:noFill/>
        </a:ln>
        <a:scene3d>
          <a:camera prst="orthographicFront"/>
          <a:lightRig rig="threePt" dir="t"/>
        </a:scene3d>
        <a:sp3d>
          <a:bevelT w="50800"/>
        </a:sp3d>
      </c:spPr>
    </c:title>
    <c:autoTitleDeleted val="0"/>
    <c:view3D>
      <c:rotX val="15"/>
      <c:hPercent val="3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473702172802397"/>
          <c:y val="0.33738601823708209"/>
          <c:w val="0.8168429449454615"/>
          <c:h val="0.4772036474164133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'7.2'!$M$18</c:f>
              <c:strCache>
                <c:ptCount val="1"/>
                <c:pt idx="0">
                  <c:v> Transmisión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 w="31750"/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1.8657887175819211E-2"/>
                  <c:y val="-2.5082990024080161E-2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 82%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FBB5-4158-8237-67BEEAB5867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900"/>
                      <a:t>  43% 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FBB5-4158-8237-67BEEAB586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'7.2'!$N$17:$O$17</c:f>
              <c:strCache>
                <c:ptCount val="2"/>
                <c:pt idx="0">
                  <c:v>SEIN</c:v>
                </c:pt>
                <c:pt idx="1">
                  <c:v>SS AA</c:v>
                </c:pt>
              </c:strCache>
            </c:strRef>
          </c:cat>
          <c:val>
            <c:numRef>
              <c:f>'7.2'!$N$18:$O$18</c:f>
              <c:numCache>
                <c:formatCode>_(* #,##0.00_);_(* \(#,##0.00\);_(* "-"??_);_(@_)</c:formatCode>
                <c:ptCount val="2"/>
                <c:pt idx="0">
                  <c:v>3235.8680452550188</c:v>
                </c:pt>
                <c:pt idx="1">
                  <c:v>15.794859998785421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4-4198-9801-A94401C885D7}"/>
            </c:ext>
          </c:extLst>
        </c:ser>
        <c:ser>
          <c:idx val="1"/>
          <c:order val="1"/>
          <c:tx>
            <c:strRef>
              <c:f>'7.2'!$M$19</c:f>
              <c:strCache>
                <c:ptCount val="1"/>
                <c:pt idx="0">
                  <c:v>Subtransmisión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 w="38100"/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2.132329962950762E-2"/>
                  <c:y val="-1.1147995566257826E-2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  18% 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FBB5-4158-8237-67BEEAB5867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  57%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FBB5-4158-8237-67BEEAB586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'7.2'!$N$17:$O$17</c:f>
              <c:strCache>
                <c:ptCount val="2"/>
                <c:pt idx="0">
                  <c:v>SEIN</c:v>
                </c:pt>
                <c:pt idx="1">
                  <c:v>SS AA</c:v>
                </c:pt>
              </c:strCache>
            </c:strRef>
          </c:cat>
          <c:val>
            <c:numRef>
              <c:f>'7.2'!$N$19:$O$19</c:f>
              <c:numCache>
                <c:formatCode>_(* #,##0.00_);_(* \(#,##0.00\);_(* "-"??_);_(@_)</c:formatCode>
                <c:ptCount val="2"/>
                <c:pt idx="0">
                  <c:v>760.7238534500874</c:v>
                </c:pt>
                <c:pt idx="1">
                  <c:v>17.320691733644793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64-4198-9801-A94401C885D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shape val="box"/>
        <c:axId val="167973248"/>
        <c:axId val="167974784"/>
        <c:axId val="0"/>
      </c:bar3DChart>
      <c:catAx>
        <c:axId val="16797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7974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79747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GW.h</a:t>
                </a:r>
              </a:p>
            </c:rich>
          </c:tx>
          <c:layout>
            <c:manualLayout>
              <c:xMode val="edge"/>
              <c:yMode val="edge"/>
              <c:x val="2.3114055162170695E-2"/>
              <c:y val="0.5504684686838219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79732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</c:legendEntry>
      <c:layout>
        <c:manualLayout>
          <c:xMode val="edge"/>
          <c:yMode val="edge"/>
          <c:x val="0.23789495786710871"/>
          <c:y val="0.90982776089159068"/>
          <c:w val="0.66033651056775799"/>
          <c:h val="5.6737588652482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r>
              <a:rPr lang="es-PE">
                <a:solidFill>
                  <a:schemeClr val="bg1"/>
                </a:solidFill>
              </a:rPr>
              <a:t>PÉRDIDAS POR SUBSISTEMA DE DISTRIBUCIÓN Y TIPO DE SISTEMA</a:t>
            </a:r>
          </a:p>
        </c:rich>
      </c:tx>
      <c:layout>
        <c:manualLayout>
          <c:xMode val="edge"/>
          <c:yMode val="edge"/>
          <c:x val="0.14444470230694847"/>
          <c:y val="3.7037277556800245E-2"/>
        </c:manualLayout>
      </c:layout>
      <c:overlay val="0"/>
      <c:spPr>
        <a:solidFill>
          <a:srgbClr val="585858"/>
        </a:solidFill>
        <a:ln w="25400">
          <a:noFill/>
        </a:ln>
        <a:scene3d>
          <a:camera prst="orthographicFront"/>
          <a:lightRig rig="threePt" dir="t"/>
        </a:scene3d>
        <a:sp3d>
          <a:bevelT w="50800"/>
        </a:sp3d>
      </c:spPr>
    </c:title>
    <c:autoTitleDeleted val="0"/>
    <c:plotArea>
      <c:layout>
        <c:manualLayout>
          <c:layoutTarget val="inner"/>
          <c:xMode val="edge"/>
          <c:yMode val="edge"/>
          <c:x val="0.52000112847467117"/>
          <c:y val="0.26262712616768652"/>
          <c:w val="0.38000082465456742"/>
          <c:h val="0.57575946890608198"/>
        </c:manualLayout>
      </c:layout>
      <c:doughnutChart>
        <c:varyColors val="1"/>
        <c:ser>
          <c:idx val="0"/>
          <c:order val="0"/>
          <c:tx>
            <c:strRef>
              <c:f>'7.2'!$O$109</c:f>
              <c:strCache>
                <c:ptCount val="1"/>
                <c:pt idx="0">
                  <c:v>SS AA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 w="50800"/>
            </a:sp3d>
          </c:spPr>
          <c:dPt>
            <c:idx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50800"/>
              </a:sp3d>
            </c:spPr>
            <c:extLst>
              <c:ext xmlns:c16="http://schemas.microsoft.com/office/drawing/2014/chart" uri="{C3380CC4-5D6E-409C-BE32-E72D297353CC}">
                <c16:uniqueId val="{00000001-E5DD-45E5-9970-79CE6C40685E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50800"/>
              </a:sp3d>
            </c:spPr>
            <c:extLst>
              <c:ext xmlns:c16="http://schemas.microsoft.com/office/drawing/2014/chart" uri="{C3380CC4-5D6E-409C-BE32-E72D297353CC}">
                <c16:uniqueId val="{00000003-E5DD-45E5-9970-79CE6C40685E}"/>
              </c:ext>
            </c:extLst>
          </c:dPt>
          <c:dLbls>
            <c:dLbl>
              <c:idx val="1"/>
              <c:layout>
                <c:manualLayout>
                  <c:x val="4.131124234470691E-3"/>
                  <c:y val="6.27293102306434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DD-45E5-9970-79CE6C40685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'7.2'!$N$110:$N$111</c:f>
              <c:strCache>
                <c:ptCount val="2"/>
                <c:pt idx="0">
                  <c:v>Primaria</c:v>
                </c:pt>
                <c:pt idx="1">
                  <c:v>Secundaria</c:v>
                </c:pt>
              </c:strCache>
            </c:strRef>
          </c:cat>
          <c:val>
            <c:numRef>
              <c:f>'7.2'!$O$110:$O$111</c:f>
              <c:numCache>
                <c:formatCode>_(* #,##0.00_);_(* \(#,##0.00\);_(* "-"??_);_(@_)</c:formatCode>
                <c:ptCount val="2"/>
                <c:pt idx="0">
                  <c:v>20.389117629354679</c:v>
                </c:pt>
                <c:pt idx="1">
                  <c:v>47.892254456025285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DD-45E5-9970-79CE6C40685E}"/>
            </c:ext>
          </c:extLst>
        </c:ser>
        <c:ser>
          <c:idx val="1"/>
          <c:order val="1"/>
          <c:tx>
            <c:strRef>
              <c:f>'7.2'!$P$109</c:f>
              <c:strCache>
                <c:ptCount val="1"/>
                <c:pt idx="0">
                  <c:v>SEIN</c:v>
                </c:pt>
              </c:strCache>
            </c:strRef>
          </c:tx>
          <c:spPr>
            <a:solidFill>
              <a:srgbClr val="339966"/>
            </a:soli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 w="50800"/>
            </a:sp3d>
          </c:spPr>
          <c:explosion val="3"/>
          <c:dPt>
            <c:idx val="0"/>
            <c:bubble3D val="0"/>
            <c:spPr>
              <a:solidFill>
                <a:srgbClr val="99CC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>
                <a:bevelT w="50800"/>
              </a:sp3d>
            </c:spPr>
            <c:extLst>
              <c:ext xmlns:c16="http://schemas.microsoft.com/office/drawing/2014/chart" uri="{C3380CC4-5D6E-409C-BE32-E72D297353CC}">
                <c16:uniqueId val="{00000006-E5DD-45E5-9970-79CE6C40685E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>
                <a:bevelT w="50800"/>
              </a:sp3d>
            </c:spPr>
            <c:extLst>
              <c:ext xmlns:c16="http://schemas.microsoft.com/office/drawing/2014/chart" uri="{C3380CC4-5D6E-409C-BE32-E72D297353CC}">
                <c16:uniqueId val="{00000008-E5DD-45E5-9970-79CE6C40685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'7.2'!$N$110:$N$111</c:f>
              <c:strCache>
                <c:ptCount val="2"/>
                <c:pt idx="0">
                  <c:v>Primaria</c:v>
                </c:pt>
                <c:pt idx="1">
                  <c:v>Secundaria</c:v>
                </c:pt>
              </c:strCache>
            </c:strRef>
          </c:cat>
          <c:val>
            <c:numRef>
              <c:f>'7.2'!$P$110:$P$111</c:f>
              <c:numCache>
                <c:formatCode>_(* #,##0.00_);_(* \(#,##0.00\);_(* "-"??_);_(@_)</c:formatCode>
                <c:ptCount val="2"/>
                <c:pt idx="0">
                  <c:v>624.22403994130173</c:v>
                </c:pt>
                <c:pt idx="1">
                  <c:v>1955.3298183647598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5DD-45E5-9970-79CE6C406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60"/>
        <c:holeSize val="25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8222306948473542"/>
          <c:y val="0.86868955813513005"/>
          <c:w val="0.46222317999723722"/>
          <c:h val="6.73398814838866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r>
              <a:rPr lang="es-PE" sz="1000">
                <a:solidFill>
                  <a:schemeClr val="bg1"/>
                </a:solidFill>
              </a:rPr>
              <a:t>PORCENTAJE DE PÉRDIDAS EN EL MERCADO ELÉCTRICO SEGUN EL SISTEMA ELÉCTRICO</a:t>
            </a:r>
          </a:p>
        </c:rich>
      </c:tx>
      <c:layout>
        <c:manualLayout>
          <c:xMode val="edge"/>
          <c:yMode val="edge"/>
          <c:x val="0.16163801865192384"/>
          <c:y val="3.3639276685506335E-2"/>
        </c:manualLayout>
      </c:layout>
      <c:overlay val="0"/>
      <c:spPr>
        <a:solidFill>
          <a:srgbClr val="585858"/>
        </a:solidFill>
        <a:ln w="25400">
          <a:noFill/>
        </a:ln>
        <a:scene3d>
          <a:camera prst="orthographicFront"/>
          <a:lightRig rig="threePt" dir="t"/>
        </a:scene3d>
        <a:sp3d>
          <a:bevelT w="50800"/>
        </a:sp3d>
      </c:spPr>
    </c:title>
    <c:autoTitleDeleted val="0"/>
    <c:view3D>
      <c:rotX val="15"/>
      <c:rotY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335636199266728"/>
          <c:y val="0.45582865617344137"/>
          <c:w val="0.51182540225950013"/>
          <c:h val="0.28236557586265015"/>
        </c:manualLayout>
      </c:layout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 w="50800" h="88900"/>
              <a:contourClr>
                <a:srgbClr val="000000"/>
              </a:contourClr>
            </a:sp3d>
          </c:spPr>
          <c:explosion val="14"/>
          <c:dPt>
            <c:idx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50800" h="88900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E43-4ADC-BED3-95BD120D32C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DE43-4ADC-BED3-95BD120D32C1}"/>
              </c:ext>
            </c:extLst>
          </c:dPt>
          <c:dLbls>
            <c:dLbl>
              <c:idx val="0"/>
              <c:layout>
                <c:manualLayout>
                  <c:x val="5.7606145112449283E-2"/>
                  <c:y val="9.8019943136660473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900" b="1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Subtransmisión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900" b="1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18%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E43-4ADC-BED3-95BD120D32C1}"/>
                </c:ext>
              </c:extLst>
            </c:dLbl>
            <c:dLbl>
              <c:idx val="1"/>
              <c:layout>
                <c:manualLayout>
                  <c:x val="-2.7032084351525008E-2"/>
                  <c:y val="-5.5949176451224554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900" b="1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Transmisión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900" b="1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82%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E43-4ADC-BED3-95BD120D32C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'7.2'!$H$8:$I$8</c:f>
              <c:strCache>
                <c:ptCount val="2"/>
                <c:pt idx="0">
                  <c:v>Subtransmisión</c:v>
                </c:pt>
                <c:pt idx="1">
                  <c:v>Transmisión</c:v>
                </c:pt>
              </c:strCache>
            </c:strRef>
          </c:cat>
          <c:val>
            <c:numRef>
              <c:f>'7.2'!$H$22:$I$22</c:f>
              <c:numCache>
                <c:formatCode>0%</c:formatCode>
                <c:ptCount val="2"/>
                <c:pt idx="0">
                  <c:v>0.19307717861733456</c:v>
                </c:pt>
                <c:pt idx="1">
                  <c:v>0.80692282138266547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43-4ADC-BED3-95BD120D3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4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457200</xdr:colOff>
      <xdr:row>4</xdr:row>
      <xdr:rowOff>9525</xdr:rowOff>
    </xdr:from>
    <xdr:to>
      <xdr:col>7</xdr:col>
      <xdr:colOff>390525</xdr:colOff>
      <xdr:row>12</xdr:row>
      <xdr:rowOff>9525</xdr:rowOff>
    </xdr:to>
    <xdr:graphicFrame macro="">
      <xdr:nvGraphicFramePr>
        <xdr:cNvPr id="1167" name="Chart 179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15</xdr:row>
      <xdr:rowOff>228600</xdr:rowOff>
    </xdr:from>
    <xdr:to>
      <xdr:col>7</xdr:col>
      <xdr:colOff>361950</xdr:colOff>
      <xdr:row>27</xdr:row>
      <xdr:rowOff>238125</xdr:rowOff>
    </xdr:to>
    <xdr:graphicFrame macro="">
      <xdr:nvGraphicFramePr>
        <xdr:cNvPr id="1168" name="Chart 186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409575</xdr:colOff>
      <xdr:row>31</xdr:row>
      <xdr:rowOff>228600</xdr:rowOff>
    </xdr:from>
    <xdr:to>
      <xdr:col>7</xdr:col>
      <xdr:colOff>361950</xdr:colOff>
      <xdr:row>43</xdr:row>
      <xdr:rowOff>228600</xdr:rowOff>
    </xdr:to>
    <xdr:graphicFrame macro="">
      <xdr:nvGraphicFramePr>
        <xdr:cNvPr id="1169" name="Chart 187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1114425</xdr:colOff>
      <xdr:row>31</xdr:row>
      <xdr:rowOff>57150</xdr:rowOff>
    </xdr:from>
    <xdr:to>
      <xdr:col>14</xdr:col>
      <xdr:colOff>381000</xdr:colOff>
      <xdr:row>49</xdr:row>
      <xdr:rowOff>47625</xdr:rowOff>
    </xdr:to>
    <xdr:graphicFrame macro="">
      <xdr:nvGraphicFramePr>
        <xdr:cNvPr id="4232" name="Chart 408">
          <a:extLst>
            <a:ext uri="{FF2B5EF4-FFF2-40B4-BE49-F238E27FC236}">
              <a16:creationId xmlns:a16="http://schemas.microsoft.com/office/drawing/2014/main" id="{00000000-0008-0000-0300-000088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276225</xdr:colOff>
      <xdr:row>34</xdr:row>
      <xdr:rowOff>133350</xdr:rowOff>
    </xdr:from>
    <xdr:to>
      <xdr:col>14</xdr:col>
      <xdr:colOff>190500</xdr:colOff>
      <xdr:row>48</xdr:row>
      <xdr:rowOff>0</xdr:rowOff>
    </xdr:to>
    <xdr:graphicFrame macro="">
      <xdr:nvGraphicFramePr>
        <xdr:cNvPr id="4233" name="Chart 434">
          <a:extLst>
            <a:ext uri="{FF2B5EF4-FFF2-40B4-BE49-F238E27FC236}">
              <a16:creationId xmlns:a16="http://schemas.microsoft.com/office/drawing/2014/main" id="{00000000-0008-0000-0300-000089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219075</xdr:colOff>
      <xdr:row>52</xdr:row>
      <xdr:rowOff>114300</xdr:rowOff>
    </xdr:from>
    <xdr:to>
      <xdr:col>13</xdr:col>
      <xdr:colOff>152400</xdr:colOff>
      <xdr:row>70</xdr:row>
      <xdr:rowOff>133350</xdr:rowOff>
    </xdr:to>
    <xdr:graphicFrame macro="">
      <xdr:nvGraphicFramePr>
        <xdr:cNvPr id="4234" name="Chart 409">
          <a:extLst>
            <a:ext uri="{FF2B5EF4-FFF2-40B4-BE49-F238E27FC236}">
              <a16:creationId xmlns:a16="http://schemas.microsoft.com/office/drawing/2014/main" id="{00000000-0008-0000-0300-00008A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533400</xdr:colOff>
      <xdr:row>55</xdr:row>
      <xdr:rowOff>9525</xdr:rowOff>
    </xdr:from>
    <xdr:to>
      <xdr:col>13</xdr:col>
      <xdr:colOff>95250</xdr:colOff>
      <xdr:row>69</xdr:row>
      <xdr:rowOff>123825</xdr:rowOff>
    </xdr:to>
    <xdr:graphicFrame macro="">
      <xdr:nvGraphicFramePr>
        <xdr:cNvPr id="4235" name="Chart 435">
          <a:extLst>
            <a:ext uri="{FF2B5EF4-FFF2-40B4-BE49-F238E27FC236}">
              <a16:creationId xmlns:a16="http://schemas.microsoft.com/office/drawing/2014/main" id="{00000000-0008-0000-0300-00008B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476250</xdr:colOff>
      <xdr:row>47</xdr:row>
      <xdr:rowOff>19050</xdr:rowOff>
    </xdr:from>
    <xdr:to>
      <xdr:col>8</xdr:col>
      <xdr:colOff>323850</xdr:colOff>
      <xdr:row>49</xdr:row>
      <xdr:rowOff>57150</xdr:rowOff>
    </xdr:to>
    <xdr:sp macro="" textlink="">
      <xdr:nvSpPr>
        <xdr:cNvPr id="25719" name="Text Box 1143">
          <a:extLst>
            <a:ext uri="{FF2B5EF4-FFF2-40B4-BE49-F238E27FC236}">
              <a16:creationId xmlns:a16="http://schemas.microsoft.com/office/drawing/2014/main" id="{00000000-0008-0000-0300-000077640000}"/>
            </a:ext>
          </a:extLst>
        </xdr:cNvPr>
        <xdr:cNvSpPr txBox="1">
          <a:spLocks noChangeArrowheads="1"/>
        </xdr:cNvSpPr>
      </xdr:nvSpPr>
      <xdr:spPr bwMode="auto">
        <a:xfrm>
          <a:off x="2562225" y="11363325"/>
          <a:ext cx="41910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* Solo considera  el sistema principal. Las pérdidas del sistema secundario esta considerado en las pérdidas de las empresas generadoras.</a:t>
          </a:r>
        </a:p>
      </xdr:txBody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0.02256</cdr:x>
      <cdr:y>0.04667</cdr:y>
    </cdr:from>
    <cdr:to>
      <cdr:x>0.97478</cdr:x>
      <cdr:y>0.15022</cdr:y>
    </cdr:to>
    <cdr:sp macro="" textlink="">
      <cdr:nvSpPr>
        <cdr:cNvPr id="225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5853" y="197978"/>
          <a:ext cx="9111617" cy="439304"/>
        </a:xfrm>
        <a:prstGeom xmlns:a="http://schemas.openxmlformats.org/drawingml/2006/main" prst="rect">
          <a:avLst/>
        </a:prstGeom>
        <a:solidFill xmlns:a="http://schemas.openxmlformats.org/drawingml/2006/main">
          <a:srgbClr val="585858"/>
        </a:solidFill>
        <a:ln xmlns:a="http://schemas.openxmlformats.org/drawingml/2006/main" w="9525">
          <a:noFill/>
          <a:miter lim="800000"/>
          <a:headEnd/>
          <a:tailEnd/>
        </a:ln>
        <a:scene3d xmlns:a="http://schemas.openxmlformats.org/drawingml/2006/main">
          <a:camera prst="orthographicFront"/>
          <a:lightRig rig="soft" dir="t"/>
        </a:scene3d>
        <a:sp3d xmlns:a="http://schemas.openxmlformats.org/drawingml/2006/main">
          <a:bevelT w="50800"/>
        </a:sp3d>
      </cdr:spPr>
      <cdr:txBody>
        <a:bodyPr xmlns:a="http://schemas.openxmlformats.org/drawingml/2006/main" vertOverflow="clip" wrap="square" lIns="27432" tIns="22860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1" i="0" strike="noStrike">
              <a:solidFill>
                <a:schemeClr val="bg1"/>
              </a:solidFill>
              <a:latin typeface="Arial"/>
              <a:cs typeface="Arial"/>
            </a:rPr>
            <a:t>PÉRDIDAS  ELÉCTRICAS POR SISTEMA Y POR TIPO DE EMPRESA EN EL MERCADO ELÉCTRICO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0.02528</cdr:x>
      <cdr:y>0.04328</cdr:y>
    </cdr:from>
    <cdr:to>
      <cdr:x>0.97433</cdr:x>
      <cdr:y>0.14159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536" y="186319"/>
          <a:ext cx="7602389" cy="423281"/>
        </a:xfrm>
        <a:prstGeom xmlns:a="http://schemas.openxmlformats.org/drawingml/2006/main" prst="rect">
          <a:avLst/>
        </a:prstGeom>
        <a:solidFill xmlns:a="http://schemas.openxmlformats.org/drawingml/2006/main">
          <a:srgbClr val="585858"/>
        </a:solidFill>
        <a:ln xmlns:a="http://schemas.openxmlformats.org/drawingml/2006/main" w="9525">
          <a:noFill/>
          <a:miter lim="800000"/>
          <a:headEnd/>
          <a:tailEnd/>
        </a:ln>
        <a:scene3d xmlns:a="http://schemas.openxmlformats.org/drawingml/2006/main">
          <a:camera prst="orthographicFront"/>
          <a:lightRig rig="soft" dir="t"/>
        </a:scene3d>
        <a:sp3d xmlns:a="http://schemas.openxmlformats.org/drawingml/2006/main">
          <a:bevelT w="50800"/>
        </a:sp3d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 sz="1000" b="1" i="0" strike="noStrike">
            <a:solidFill>
              <a:schemeClr val="bg1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en-US" sz="1000" b="1" i="0" strike="noStrike">
              <a:solidFill>
                <a:schemeClr val="bg1"/>
              </a:solidFill>
              <a:latin typeface="Arial"/>
              <a:cs typeface="Arial"/>
            </a:rPr>
            <a:t>PÉRDIDAS  ELÉCTRICAS POR SISTEMA, EN  EMPRESAS DISTRIBUIDORAS Y POR  NIVEL DE TENSIÓN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83</xdr:row>
      <xdr:rowOff>28575</xdr:rowOff>
    </xdr:from>
    <xdr:to>
      <xdr:col>5</xdr:col>
      <xdr:colOff>361950</xdr:colOff>
      <xdr:row>99</xdr:row>
      <xdr:rowOff>0</xdr:rowOff>
    </xdr:to>
    <xdr:graphicFrame macro="">
      <xdr:nvGraphicFramePr>
        <xdr:cNvPr id="2625" name="Chart 849">
          <a:extLst>
            <a:ext uri="{FF2B5EF4-FFF2-40B4-BE49-F238E27FC236}">
              <a16:creationId xmlns:a16="http://schemas.microsoft.com/office/drawing/2014/main" id="{00000000-0008-0000-0100-0000410A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447675</xdr:colOff>
      <xdr:row>83</xdr:row>
      <xdr:rowOff>9525</xdr:rowOff>
    </xdr:from>
    <xdr:to>
      <xdr:col>9</xdr:col>
      <xdr:colOff>1314450</xdr:colOff>
      <xdr:row>99</xdr:row>
      <xdr:rowOff>9525</xdr:rowOff>
    </xdr:to>
    <xdr:graphicFrame macro="">
      <xdr:nvGraphicFramePr>
        <xdr:cNvPr id="2626" name="Chart 272">
          <a:extLst>
            <a:ext uri="{FF2B5EF4-FFF2-40B4-BE49-F238E27FC236}">
              <a16:creationId xmlns:a16="http://schemas.microsoft.com/office/drawing/2014/main" id="{00000000-0008-0000-0100-0000420A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121</xdr:row>
      <xdr:rowOff>57150</xdr:rowOff>
    </xdr:from>
    <xdr:to>
      <xdr:col>5</xdr:col>
      <xdr:colOff>247650</xdr:colOff>
      <xdr:row>138</xdr:row>
      <xdr:rowOff>47625</xdr:rowOff>
    </xdr:to>
    <xdr:graphicFrame macro="">
      <xdr:nvGraphicFramePr>
        <xdr:cNvPr id="2627" name="Chart 283">
          <a:extLst>
            <a:ext uri="{FF2B5EF4-FFF2-40B4-BE49-F238E27FC236}">
              <a16:creationId xmlns:a16="http://schemas.microsoft.com/office/drawing/2014/main" id="{00000000-0008-0000-0100-0000430A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266700</xdr:colOff>
      <xdr:row>23</xdr:row>
      <xdr:rowOff>152400</xdr:rowOff>
    </xdr:from>
    <xdr:to>
      <xdr:col>9</xdr:col>
      <xdr:colOff>1257300</xdr:colOff>
      <xdr:row>40</xdr:row>
      <xdr:rowOff>47625</xdr:rowOff>
    </xdr:to>
    <xdr:graphicFrame macro="">
      <xdr:nvGraphicFramePr>
        <xdr:cNvPr id="2628" name="Chart 282">
          <a:extLst>
            <a:ext uri="{FF2B5EF4-FFF2-40B4-BE49-F238E27FC236}">
              <a16:creationId xmlns:a16="http://schemas.microsoft.com/office/drawing/2014/main" id="{00000000-0008-0000-0100-0000440A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314325</xdr:colOff>
      <xdr:row>121</xdr:row>
      <xdr:rowOff>38100</xdr:rowOff>
    </xdr:from>
    <xdr:to>
      <xdr:col>9</xdr:col>
      <xdr:colOff>1304925</xdr:colOff>
      <xdr:row>138</xdr:row>
      <xdr:rowOff>57150</xdr:rowOff>
    </xdr:to>
    <xdr:graphicFrame macro="">
      <xdr:nvGraphicFramePr>
        <xdr:cNvPr id="2629" name="Chart 284">
          <a:extLst>
            <a:ext uri="{FF2B5EF4-FFF2-40B4-BE49-F238E27FC236}">
              <a16:creationId xmlns:a16="http://schemas.microsoft.com/office/drawing/2014/main" id="{00000000-0008-0000-0100-0000450A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548641</xdr:colOff>
      <xdr:row>126</xdr:row>
      <xdr:rowOff>24765</xdr:rowOff>
    </xdr:from>
    <xdr:to>
      <xdr:col>9</xdr:col>
      <xdr:colOff>121921</xdr:colOff>
      <xdr:row>127</xdr:row>
      <xdr:rowOff>53340</xdr:rowOff>
    </xdr:to>
    <xdr:sp macro="" textlink="">
      <xdr:nvSpPr>
        <xdr:cNvPr id="5641" name="Text Box 521">
          <a:extLst>
            <a:ext uri="{FF2B5EF4-FFF2-40B4-BE49-F238E27FC236}">
              <a16:creationId xmlns:a16="http://schemas.microsoft.com/office/drawing/2014/main" id="{00000000-0008-0000-0100-000009160000}"/>
            </a:ext>
          </a:extLst>
        </xdr:cNvPr>
        <xdr:cNvSpPr txBox="1">
          <a:spLocks noChangeArrowheads="1"/>
        </xdr:cNvSpPr>
      </xdr:nvSpPr>
      <xdr:spPr bwMode="auto">
        <a:xfrm>
          <a:off x="8206741" y="28767405"/>
          <a:ext cx="457200" cy="1962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SEIN</a:t>
          </a:r>
        </a:p>
      </xdr:txBody>
    </xdr:sp>
    <xdr:clientData/>
  </xdr:twoCellAnchor>
  <xdr:twoCellAnchor>
    <xdr:from>
      <xdr:col>8</xdr:col>
      <xdr:colOff>553085</xdr:colOff>
      <xdr:row>128</xdr:row>
      <xdr:rowOff>24765</xdr:rowOff>
    </xdr:from>
    <xdr:to>
      <xdr:col>9</xdr:col>
      <xdr:colOff>144780</xdr:colOff>
      <xdr:row>129</xdr:row>
      <xdr:rowOff>62865</xdr:rowOff>
    </xdr:to>
    <xdr:sp macro="" textlink="">
      <xdr:nvSpPr>
        <xdr:cNvPr id="5642" name="Text Box 522">
          <a:extLst>
            <a:ext uri="{FF2B5EF4-FFF2-40B4-BE49-F238E27FC236}">
              <a16:creationId xmlns:a16="http://schemas.microsoft.com/office/drawing/2014/main" id="{00000000-0008-0000-0100-00000A160000}"/>
            </a:ext>
          </a:extLst>
        </xdr:cNvPr>
        <xdr:cNvSpPr txBox="1">
          <a:spLocks noChangeArrowheads="1"/>
        </xdr:cNvSpPr>
      </xdr:nvSpPr>
      <xdr:spPr bwMode="auto">
        <a:xfrm>
          <a:off x="8211185" y="29102685"/>
          <a:ext cx="475615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SS AA</a:t>
          </a:r>
        </a:p>
      </xdr:txBody>
    </xdr:sp>
    <xdr:clientData/>
  </xdr:twoCellAnchor>
  <xdr:twoCellAnchor>
    <xdr:from>
      <xdr:col>0</xdr:col>
      <xdr:colOff>28575</xdr:colOff>
      <xdr:row>23</xdr:row>
      <xdr:rowOff>145676</xdr:rowOff>
    </xdr:from>
    <xdr:to>
      <xdr:col>5</xdr:col>
      <xdr:colOff>114300</xdr:colOff>
      <xdr:row>40</xdr:row>
      <xdr:rowOff>47625</xdr:rowOff>
    </xdr:to>
    <xdr:graphicFrame macro="">
      <xdr:nvGraphicFramePr>
        <xdr:cNvPr id="2632" name="Chart 826">
          <a:extLst>
            <a:ext uri="{FF2B5EF4-FFF2-40B4-BE49-F238E27FC236}">
              <a16:creationId xmlns:a16="http://schemas.microsoft.com/office/drawing/2014/main" id="{00000000-0008-0000-0100-0000480A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466725</xdr:colOff>
      <xdr:row>43</xdr:row>
      <xdr:rowOff>152400</xdr:rowOff>
    </xdr:from>
    <xdr:to>
      <xdr:col>9</xdr:col>
      <xdr:colOff>914400</xdr:colOff>
      <xdr:row>61</xdr:row>
      <xdr:rowOff>28575</xdr:rowOff>
    </xdr:to>
    <xdr:graphicFrame macro="">
      <xdr:nvGraphicFramePr>
        <xdr:cNvPr id="2633" name="Chart 827">
          <a:extLst>
            <a:ext uri="{FF2B5EF4-FFF2-40B4-BE49-F238E27FC236}">
              <a16:creationId xmlns:a16="http://schemas.microsoft.com/office/drawing/2014/main" id="{00000000-0008-0000-0100-0000490A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840442</xdr:colOff>
      <xdr:row>92</xdr:row>
      <xdr:rowOff>95250</xdr:rowOff>
    </xdr:from>
    <xdr:to>
      <xdr:col>4</xdr:col>
      <xdr:colOff>206188</xdr:colOff>
      <xdr:row>93</xdr:row>
      <xdr:rowOff>152400</xdr:rowOff>
    </xdr:to>
    <xdr:sp macro="" textlink="">
      <xdr:nvSpPr>
        <xdr:cNvPr id="5971" name="Text Box 851">
          <a:extLst>
            <a:ext uri="{FF2B5EF4-FFF2-40B4-BE49-F238E27FC236}">
              <a16:creationId xmlns:a16="http://schemas.microsoft.com/office/drawing/2014/main" id="{00000000-0008-0000-0100-000053170000}"/>
            </a:ext>
          </a:extLst>
        </xdr:cNvPr>
        <xdr:cNvSpPr txBox="1">
          <a:spLocks noChangeArrowheads="1"/>
        </xdr:cNvSpPr>
      </xdr:nvSpPr>
      <xdr:spPr bwMode="auto">
        <a:xfrm>
          <a:off x="3574677" y="22112568"/>
          <a:ext cx="423582" cy="2633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15%</a:t>
          </a:r>
        </a:p>
      </xdr:txBody>
    </xdr:sp>
    <xdr:clientData/>
  </xdr:twoCellAnchor>
  <xdr:twoCellAnchor>
    <xdr:from>
      <xdr:col>4</xdr:col>
      <xdr:colOff>381560</xdr:colOff>
      <xdr:row>92</xdr:row>
      <xdr:rowOff>28575</xdr:rowOff>
    </xdr:from>
    <xdr:to>
      <xdr:col>4</xdr:col>
      <xdr:colOff>867335</xdr:colOff>
      <xdr:row>93</xdr:row>
      <xdr:rowOff>152400</xdr:rowOff>
    </xdr:to>
    <xdr:sp macro="" textlink="">
      <xdr:nvSpPr>
        <xdr:cNvPr id="5972" name="Text Box 852">
          <a:extLst>
            <a:ext uri="{FF2B5EF4-FFF2-40B4-BE49-F238E27FC236}">
              <a16:creationId xmlns:a16="http://schemas.microsoft.com/office/drawing/2014/main" id="{00000000-0008-0000-0100-000054170000}"/>
            </a:ext>
          </a:extLst>
        </xdr:cNvPr>
        <xdr:cNvSpPr txBox="1">
          <a:spLocks noChangeArrowheads="1"/>
        </xdr:cNvSpPr>
      </xdr:nvSpPr>
      <xdr:spPr bwMode="auto">
        <a:xfrm>
          <a:off x="4173631" y="22045893"/>
          <a:ext cx="485775" cy="3300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85%</a:t>
          </a:r>
        </a:p>
      </xdr:txBody>
    </xdr:sp>
    <xdr:clientData/>
  </xdr:twoCellAnchor>
  <xdr:twoCellAnchor>
    <xdr:from>
      <xdr:col>1</xdr:col>
      <xdr:colOff>875433</xdr:colOff>
      <xdr:row>89</xdr:row>
      <xdr:rowOff>117763</xdr:rowOff>
    </xdr:from>
    <xdr:to>
      <xdr:col>2</xdr:col>
      <xdr:colOff>423333</xdr:colOff>
      <xdr:row>91</xdr:row>
      <xdr:rowOff>70138</xdr:rowOff>
    </xdr:to>
    <xdr:sp macro="" textlink="">
      <xdr:nvSpPr>
        <xdr:cNvPr id="5973" name="Text Box 853">
          <a:extLst>
            <a:ext uri="{FF2B5EF4-FFF2-40B4-BE49-F238E27FC236}">
              <a16:creationId xmlns:a16="http://schemas.microsoft.com/office/drawing/2014/main" id="{00000000-0008-0000-0100-000055170000}"/>
            </a:ext>
          </a:extLst>
        </xdr:cNvPr>
        <xdr:cNvSpPr txBox="1">
          <a:spLocks noChangeArrowheads="1"/>
        </xdr:cNvSpPr>
      </xdr:nvSpPr>
      <xdr:spPr bwMode="auto">
        <a:xfrm>
          <a:off x="1753850" y="21559596"/>
          <a:ext cx="468650" cy="3757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99.7%</a:t>
          </a:r>
        </a:p>
      </xdr:txBody>
    </xdr:sp>
    <xdr:clientData/>
  </xdr:twoCellAnchor>
  <xdr:twoCellAnchor>
    <xdr:from>
      <xdr:col>1</xdr:col>
      <xdr:colOff>666750</xdr:colOff>
      <xdr:row>27</xdr:row>
      <xdr:rowOff>19050</xdr:rowOff>
    </xdr:from>
    <xdr:to>
      <xdr:col>3</xdr:col>
      <xdr:colOff>704850</xdr:colOff>
      <xdr:row>28</xdr:row>
      <xdr:rowOff>0</xdr:rowOff>
    </xdr:to>
    <xdr:sp macro="" textlink="">
      <xdr:nvSpPr>
        <xdr:cNvPr id="13368" name="Text Box 1080">
          <a:extLst>
            <a:ext uri="{FF2B5EF4-FFF2-40B4-BE49-F238E27FC236}">
              <a16:creationId xmlns:a16="http://schemas.microsoft.com/office/drawing/2014/main" id="{00000000-0008-0000-0100-000038340000}"/>
            </a:ext>
          </a:extLst>
        </xdr:cNvPr>
        <xdr:cNvSpPr txBox="1">
          <a:spLocks noChangeArrowheads="1"/>
        </xdr:cNvSpPr>
      </xdr:nvSpPr>
      <xdr:spPr bwMode="auto">
        <a:xfrm>
          <a:off x="1543050" y="5248275"/>
          <a:ext cx="1819275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TOTAL :   4 030 GW.h</a:t>
          </a:r>
        </a:p>
      </xdr:txBody>
    </xdr:sp>
    <xdr:clientData/>
  </xdr:twoCellAnchor>
  <xdr:twoCellAnchor>
    <xdr:from>
      <xdr:col>2</xdr:col>
      <xdr:colOff>546287</xdr:colOff>
      <xdr:row>92</xdr:row>
      <xdr:rowOff>129988</xdr:rowOff>
    </xdr:from>
    <xdr:to>
      <xdr:col>3</xdr:col>
      <xdr:colOff>127187</xdr:colOff>
      <xdr:row>94</xdr:row>
      <xdr:rowOff>82363</xdr:rowOff>
    </xdr:to>
    <xdr:sp macro="" textlink="">
      <xdr:nvSpPr>
        <xdr:cNvPr id="5970" name="Text Box 850">
          <a:extLst>
            <a:ext uri="{FF2B5EF4-FFF2-40B4-BE49-F238E27FC236}">
              <a16:creationId xmlns:a16="http://schemas.microsoft.com/office/drawing/2014/main" id="{00000000-0008-0000-0100-000052170000}"/>
            </a:ext>
          </a:extLst>
        </xdr:cNvPr>
        <xdr:cNvSpPr txBox="1">
          <a:spLocks noChangeArrowheads="1"/>
        </xdr:cNvSpPr>
      </xdr:nvSpPr>
      <xdr:spPr bwMode="auto">
        <a:xfrm>
          <a:off x="2393016" y="22147306"/>
          <a:ext cx="468406" cy="364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0.3%</a:t>
          </a:r>
        </a:p>
      </xdr:txBody>
    </xdr:sp>
    <xdr:clientData/>
  </xdr:twoCellAnchor>
  <xdr:twoCellAnchor>
    <xdr:from>
      <xdr:col>2</xdr:col>
      <xdr:colOff>194734</xdr:colOff>
      <xdr:row>87</xdr:row>
      <xdr:rowOff>11263</xdr:rowOff>
    </xdr:from>
    <xdr:to>
      <xdr:col>3</xdr:col>
      <xdr:colOff>709084</xdr:colOff>
      <xdr:row>87</xdr:row>
      <xdr:rowOff>11263</xdr:rowOff>
    </xdr:to>
    <xdr:sp macro="" textlink="">
      <xdr:nvSpPr>
        <xdr:cNvPr id="2639" name="Line 1085">
          <a:extLst>
            <a:ext uri="{FF2B5EF4-FFF2-40B4-BE49-F238E27FC236}">
              <a16:creationId xmlns:a16="http://schemas.microsoft.com/office/drawing/2014/main" id="{00000000-0008-0000-0100-00004F0A0000}"/>
            </a:ext>
          </a:extLst>
        </xdr:cNvPr>
        <xdr:cNvSpPr>
          <a:spLocks noChangeShapeType="1"/>
        </xdr:cNvSpPr>
      </xdr:nvSpPr>
      <xdr:spPr bwMode="auto">
        <a:xfrm>
          <a:off x="1993901" y="20172513"/>
          <a:ext cx="1371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486833</xdr:colOff>
      <xdr:row>125</xdr:row>
      <xdr:rowOff>156633</xdr:rowOff>
    </xdr:from>
    <xdr:to>
      <xdr:col>7</xdr:col>
      <xdr:colOff>572558</xdr:colOff>
      <xdr:row>131</xdr:row>
      <xdr:rowOff>137583</xdr:rowOff>
    </xdr:to>
    <xdr:sp macro="" textlink="">
      <xdr:nvSpPr>
        <xdr:cNvPr id="13374" name="Text Box 1086">
          <a:extLst>
            <a:ext uri="{FF2B5EF4-FFF2-40B4-BE49-F238E27FC236}">
              <a16:creationId xmlns:a16="http://schemas.microsoft.com/office/drawing/2014/main" id="{00000000-0008-0000-0100-00003E340000}"/>
            </a:ext>
          </a:extLst>
        </xdr:cNvPr>
        <xdr:cNvSpPr txBox="1">
          <a:spLocks noChangeArrowheads="1"/>
        </xdr:cNvSpPr>
      </xdr:nvSpPr>
      <xdr:spPr bwMode="auto">
        <a:xfrm>
          <a:off x="4878916" y="22879050"/>
          <a:ext cx="1842559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SEIN     :   2 580 GWh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SS AA   :       </a:t>
          </a:r>
          <a:r>
            <a:rPr lang="en-US" sz="1000" b="1" i="0" strike="noStrike" baseline="0">
              <a:solidFill>
                <a:srgbClr val="000000"/>
              </a:solidFill>
              <a:latin typeface="Arial"/>
              <a:cs typeface="Arial"/>
            </a:rPr>
            <a:t>68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GWh </a:t>
          </a:r>
        </a:p>
        <a:p>
          <a:pPr algn="l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TOTAL  :   2</a:t>
          </a:r>
          <a:r>
            <a:rPr lang="en-US" sz="1000" b="1" i="0" strike="noStrike" baseline="0">
              <a:solidFill>
                <a:srgbClr val="000000"/>
              </a:solidFill>
              <a:latin typeface="Arial"/>
              <a:cs typeface="Arial"/>
            </a:rPr>
            <a:t> 648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GWh</a:t>
          </a:r>
        </a:p>
      </xdr:txBody>
    </xdr:sp>
    <xdr:clientData/>
  </xdr:twoCellAnchor>
  <xdr:twoCellAnchor>
    <xdr:from>
      <xdr:col>5</xdr:col>
      <xdr:colOff>342900</xdr:colOff>
      <xdr:row>128</xdr:row>
      <xdr:rowOff>47625</xdr:rowOff>
    </xdr:from>
    <xdr:to>
      <xdr:col>7</xdr:col>
      <xdr:colOff>295275</xdr:colOff>
      <xdr:row>128</xdr:row>
      <xdr:rowOff>47625</xdr:rowOff>
    </xdr:to>
    <xdr:sp macro="" textlink="">
      <xdr:nvSpPr>
        <xdr:cNvPr id="2641" name="Line 1087">
          <a:extLst>
            <a:ext uri="{FF2B5EF4-FFF2-40B4-BE49-F238E27FC236}">
              <a16:creationId xmlns:a16="http://schemas.microsoft.com/office/drawing/2014/main" id="{00000000-0008-0000-0100-0000510A0000}"/>
            </a:ext>
          </a:extLst>
        </xdr:cNvPr>
        <xdr:cNvSpPr>
          <a:spLocks noChangeShapeType="1"/>
        </xdr:cNvSpPr>
      </xdr:nvSpPr>
      <xdr:spPr bwMode="auto">
        <a:xfrm>
          <a:off x="4733925" y="23421975"/>
          <a:ext cx="1704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0.38738</cdr:x>
      <cdr:y>0.16502</cdr:y>
    </cdr:from>
    <cdr:to>
      <cdr:x>0.78541</cdr:x>
      <cdr:y>0.3428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7828" y="493026"/>
          <a:ext cx="1816423" cy="5311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Arial"/>
              <a:cs typeface="Arial"/>
            </a:rPr>
            <a:t>SEIN     :   4 009 GWh</a:t>
          </a:r>
        </a:p>
        <a:p xmlns:a="http://schemas.openxmlformats.org/drawingml/2006/main">
          <a:pPr algn="l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Arial"/>
              <a:cs typeface="Arial"/>
            </a:rPr>
            <a:t>SS AA   :      </a:t>
          </a:r>
          <a:r>
            <a:rPr lang="en-US" sz="900" b="1" i="0" strike="noStrike" baseline="0">
              <a:solidFill>
                <a:srgbClr val="000000"/>
              </a:solidFill>
              <a:latin typeface="Arial"/>
              <a:cs typeface="Arial"/>
            </a:rPr>
            <a:t>132</a:t>
          </a:r>
          <a:r>
            <a:rPr lang="en-US" sz="900" b="1" i="0" strike="noStrike">
              <a:solidFill>
                <a:srgbClr val="000000"/>
              </a:solidFill>
              <a:latin typeface="Arial"/>
              <a:cs typeface="Arial"/>
            </a:rPr>
            <a:t> GWh </a:t>
          </a:r>
        </a:p>
        <a:p xmlns:a="http://schemas.openxmlformats.org/drawingml/2006/main">
          <a:pPr algn="l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Arial"/>
              <a:cs typeface="Arial"/>
            </a:rPr>
            <a:t>TOTAL  :   4</a:t>
          </a:r>
          <a:r>
            <a:rPr lang="en-US" sz="900" b="1" i="0" strike="noStrike" baseline="0">
              <a:solidFill>
                <a:srgbClr val="000000"/>
              </a:solidFill>
              <a:latin typeface="Arial"/>
              <a:cs typeface="Arial"/>
            </a:rPr>
            <a:t> 141</a:t>
          </a:r>
          <a:r>
            <a:rPr lang="en-US" sz="900" b="1" i="0" strike="noStrike">
              <a:solidFill>
                <a:srgbClr val="000000"/>
              </a:solidFill>
              <a:latin typeface="Arial"/>
              <a:cs typeface="Arial"/>
            </a:rPr>
            <a:t> GWh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0.33951</cdr:x>
      <cdr:y>0.2359</cdr:y>
    </cdr:from>
    <cdr:to>
      <cdr:x>0.81486</cdr:x>
      <cdr:y>0.31853</cdr:y>
    </cdr:to>
    <cdr:sp macro="" textlink="">
      <cdr:nvSpPr>
        <cdr:cNvPr id="174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1974" y="725984"/>
          <a:ext cx="1916049" cy="25347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TOTAL :   4</a:t>
          </a:r>
          <a:r>
            <a:rPr lang="en-US" sz="1000" b="1" i="0" strike="noStrike" baseline="0">
              <a:solidFill>
                <a:srgbClr val="000000"/>
              </a:solidFill>
              <a:latin typeface="Arial"/>
              <a:cs typeface="Arial"/>
            </a:rPr>
            <a:t> 141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GWh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0.29143</cdr:x>
      <cdr:y>0.238</cdr:y>
    </cdr:from>
    <cdr:to>
      <cdr:x>0.71926</cdr:x>
      <cdr:y>0.3303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70725" y="652217"/>
          <a:ext cx="1854989" cy="25385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TOTAL :   2 648 GW.h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0.36588</cdr:x>
      <cdr:y>0.16376</cdr:y>
    </cdr:from>
    <cdr:to>
      <cdr:x>0.76824</cdr:x>
      <cdr:y>0.36885</cdr:y>
    </cdr:to>
    <cdr:sp macro="" textlink="">
      <cdr:nvSpPr>
        <cdr:cNvPr id="143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62030" y="517906"/>
          <a:ext cx="1824285" cy="644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1" i="0" strike="noStrike">
              <a:solidFill>
                <a:srgbClr val="000000"/>
              </a:solidFill>
              <a:latin typeface="Arial"/>
              <a:cs typeface="Arial"/>
            </a:rPr>
            <a:t>SEIN      :  3 </a:t>
          </a:r>
          <a:r>
            <a:rPr lang="en-US" sz="1050" b="1" i="0" strike="noStrike" baseline="0">
              <a:solidFill>
                <a:srgbClr val="000000"/>
              </a:solidFill>
              <a:latin typeface="Arial"/>
              <a:cs typeface="Arial"/>
            </a:rPr>
            <a:t>997</a:t>
          </a:r>
          <a:r>
            <a:rPr lang="en-US" sz="1050" b="1" i="0" strike="noStrike">
              <a:solidFill>
                <a:srgbClr val="000000"/>
              </a:solidFill>
              <a:latin typeface="Arial"/>
              <a:cs typeface="Arial"/>
            </a:rPr>
            <a:t> GWh</a:t>
          </a:r>
        </a:p>
        <a:p xmlns:a="http://schemas.openxmlformats.org/drawingml/2006/main">
          <a:pPr algn="l" rtl="0">
            <a:defRPr sz="1000"/>
          </a:pPr>
          <a:r>
            <a:rPr lang="en-US" sz="1050" b="1" i="0" strike="noStrike">
              <a:solidFill>
                <a:srgbClr val="000000"/>
              </a:solidFill>
              <a:latin typeface="Arial"/>
              <a:cs typeface="Arial"/>
            </a:rPr>
            <a:t>SS AA  </a:t>
          </a:r>
          <a:r>
            <a:rPr lang="en-US" sz="105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050" b="1" i="0" strike="noStrike">
              <a:solidFill>
                <a:srgbClr val="000000"/>
              </a:solidFill>
              <a:latin typeface="Arial"/>
              <a:cs typeface="Arial"/>
            </a:rPr>
            <a:t>:       33</a:t>
          </a:r>
          <a:r>
            <a:rPr lang="en-US" sz="105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050" b="1" i="0" strike="noStrike">
              <a:solidFill>
                <a:srgbClr val="000000"/>
              </a:solidFill>
              <a:latin typeface="Arial"/>
              <a:cs typeface="Arial"/>
            </a:rPr>
            <a:t>GWh </a:t>
          </a:r>
        </a:p>
        <a:p xmlns:a="http://schemas.openxmlformats.org/drawingml/2006/main">
          <a:pPr algn="l" rtl="0">
            <a:defRPr sz="1000"/>
          </a:pPr>
          <a:r>
            <a:rPr lang="en-US" sz="1050" b="1" i="0" strike="noStrike">
              <a:solidFill>
                <a:srgbClr val="000000"/>
              </a:solidFill>
              <a:latin typeface="Arial"/>
              <a:cs typeface="Arial"/>
            </a:rPr>
            <a:t>TOTAL </a:t>
          </a:r>
          <a:r>
            <a:rPr lang="en-US" sz="105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050" b="1" i="0" strike="noStrike">
              <a:solidFill>
                <a:srgbClr val="000000"/>
              </a:solidFill>
              <a:latin typeface="Arial"/>
              <a:cs typeface="Arial"/>
            </a:rPr>
            <a:t>:  4 030 GWh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0.37336</cdr:x>
      <cdr:y>0.22399</cdr:y>
    </cdr:from>
    <cdr:to>
      <cdr:x>0.64848</cdr:x>
      <cdr:y>0.28973</cdr:y>
    </cdr:to>
    <cdr:sp macro="" textlink="">
      <cdr:nvSpPr>
        <cdr:cNvPr id="153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44903" y="645346"/>
          <a:ext cx="1430789" cy="18848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TOTAL :   111 GWh</a:t>
          </a:r>
        </a:p>
      </cdr:txBody>
    </cdr:sp>
  </cdr:relSizeAnchor>
  <cdr:relSizeAnchor xmlns:cdr="http://schemas.openxmlformats.org/drawingml/2006/chartDrawing">
    <cdr:from>
      <cdr:x>0.31375</cdr:x>
      <cdr:y>0.62213</cdr:y>
    </cdr:from>
    <cdr:to>
      <cdr:x>0.41245</cdr:x>
      <cdr:y>0.71546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548041" y="2589562"/>
          <a:ext cx="486981" cy="3884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E" sz="1100"/>
            <a:t>11%</a:t>
          </a:r>
        </a:p>
      </cdr:txBody>
    </cdr:sp>
  </cdr:relSizeAnchor>
  <cdr:relSizeAnchor xmlns:cdr="http://schemas.openxmlformats.org/drawingml/2006/chartDrawing">
    <cdr:from>
      <cdr:x>0.68342</cdr:x>
      <cdr:y>0.30249</cdr:y>
    </cdr:from>
    <cdr:to>
      <cdr:x>0.78211</cdr:x>
      <cdr:y>0.39583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3371955" y="1259112"/>
          <a:ext cx="486932" cy="388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100"/>
            <a:t>89%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51</xdr:row>
      <xdr:rowOff>142875</xdr:rowOff>
    </xdr:from>
    <xdr:to>
      <xdr:col>12</xdr:col>
      <xdr:colOff>28575</xdr:colOff>
      <xdr:row>68</xdr:row>
      <xdr:rowOff>19050</xdr:rowOff>
    </xdr:to>
    <xdr:graphicFrame macro="">
      <xdr:nvGraphicFramePr>
        <xdr:cNvPr id="3394" name="Chart 243">
          <a:extLst>
            <a:ext uri="{FF2B5EF4-FFF2-40B4-BE49-F238E27FC236}">
              <a16:creationId xmlns:a16="http://schemas.microsoft.com/office/drawing/2014/main" id="{00000000-0008-0000-0200-000042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476250</xdr:colOff>
      <xdr:row>23</xdr:row>
      <xdr:rowOff>38100</xdr:rowOff>
    </xdr:from>
    <xdr:to>
      <xdr:col>12</xdr:col>
      <xdr:colOff>28575</xdr:colOff>
      <xdr:row>44</xdr:row>
      <xdr:rowOff>95250</xdr:rowOff>
    </xdr:to>
    <xdr:graphicFrame macro="">
      <xdr:nvGraphicFramePr>
        <xdr:cNvPr id="3395" name="Chart 244">
          <a:extLst>
            <a:ext uri="{FF2B5EF4-FFF2-40B4-BE49-F238E27FC236}">
              <a16:creationId xmlns:a16="http://schemas.microsoft.com/office/drawing/2014/main" id="{00000000-0008-0000-0200-000043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1035203</xdr:colOff>
      <xdr:row>36</xdr:row>
      <xdr:rowOff>183696</xdr:rowOff>
    </xdr:from>
    <xdr:to>
      <xdr:col>7</xdr:col>
      <xdr:colOff>190350</xdr:colOff>
      <xdr:row>38</xdr:row>
      <xdr:rowOff>31296</xdr:rowOff>
    </xdr:to>
    <xdr:sp macro="" textlink="">
      <xdr:nvSpPr>
        <xdr:cNvPr id="6565" name="Text Box 421">
          <a:extLst>
            <a:ext uri="{FF2B5EF4-FFF2-40B4-BE49-F238E27FC236}">
              <a16:creationId xmlns:a16="http://schemas.microsoft.com/office/drawing/2014/main" id="{00000000-0008-0000-0200-0000A5190000}"/>
            </a:ext>
          </a:extLst>
        </xdr:cNvPr>
        <xdr:cNvSpPr txBox="1">
          <a:spLocks noChangeArrowheads="1"/>
        </xdr:cNvSpPr>
      </xdr:nvSpPr>
      <xdr:spPr bwMode="auto">
        <a:xfrm>
          <a:off x="7011460" y="8402410"/>
          <a:ext cx="385233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1,0%</a:t>
          </a:r>
        </a:p>
      </xdr:txBody>
    </xdr:sp>
    <xdr:clientData/>
  </xdr:twoCellAnchor>
  <xdr:twoCellAnchor>
    <xdr:from>
      <xdr:col>7</xdr:col>
      <xdr:colOff>329140</xdr:colOff>
      <xdr:row>37</xdr:row>
      <xdr:rowOff>131537</xdr:rowOff>
    </xdr:from>
    <xdr:to>
      <xdr:col>7</xdr:col>
      <xdr:colOff>710140</xdr:colOff>
      <xdr:row>39</xdr:row>
      <xdr:rowOff>45812</xdr:rowOff>
    </xdr:to>
    <xdr:sp macro="" textlink="">
      <xdr:nvSpPr>
        <xdr:cNvPr id="6566" name="Text Box 422">
          <a:extLst>
            <a:ext uri="{FF2B5EF4-FFF2-40B4-BE49-F238E27FC236}">
              <a16:creationId xmlns:a16="http://schemas.microsoft.com/office/drawing/2014/main" id="{00000000-0008-0000-0200-0000A6190000}"/>
            </a:ext>
          </a:extLst>
        </xdr:cNvPr>
        <xdr:cNvSpPr txBox="1">
          <a:spLocks noChangeArrowheads="1"/>
        </xdr:cNvSpPr>
      </xdr:nvSpPr>
      <xdr:spPr bwMode="auto">
        <a:xfrm>
          <a:off x="7535483" y="8578851"/>
          <a:ext cx="3810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2,7%</a:t>
          </a:r>
        </a:p>
      </xdr:txBody>
    </xdr:sp>
    <xdr:clientData/>
  </xdr:twoCellAnchor>
  <xdr:twoCellAnchor>
    <xdr:from>
      <xdr:col>8</xdr:col>
      <xdr:colOff>3023</xdr:colOff>
      <xdr:row>37</xdr:row>
      <xdr:rowOff>7408</xdr:rowOff>
    </xdr:from>
    <xdr:to>
      <xdr:col>8</xdr:col>
      <xdr:colOff>444348</xdr:colOff>
      <xdr:row>38</xdr:row>
      <xdr:rowOff>83608</xdr:rowOff>
    </xdr:to>
    <xdr:sp macro="" textlink="">
      <xdr:nvSpPr>
        <xdr:cNvPr id="6567" name="Text Box 423">
          <a:extLst>
            <a:ext uri="{FF2B5EF4-FFF2-40B4-BE49-F238E27FC236}">
              <a16:creationId xmlns:a16="http://schemas.microsoft.com/office/drawing/2014/main" id="{00000000-0008-0000-0200-0000A7190000}"/>
            </a:ext>
          </a:extLst>
        </xdr:cNvPr>
        <xdr:cNvSpPr txBox="1">
          <a:spLocks noChangeArrowheads="1"/>
        </xdr:cNvSpPr>
      </xdr:nvSpPr>
      <xdr:spPr bwMode="auto">
        <a:xfrm>
          <a:off x="8167309" y="8593515"/>
          <a:ext cx="441325" cy="3075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13,5%</a:t>
          </a:r>
        </a:p>
      </xdr:txBody>
    </xdr:sp>
    <xdr:clientData/>
  </xdr:twoCellAnchor>
  <xdr:twoCellAnchor>
    <xdr:from>
      <xdr:col>10</xdr:col>
      <xdr:colOff>111427</xdr:colOff>
      <xdr:row>31</xdr:row>
      <xdr:rowOff>215446</xdr:rowOff>
    </xdr:from>
    <xdr:to>
      <xdr:col>10</xdr:col>
      <xdr:colOff>672192</xdr:colOff>
      <xdr:row>33</xdr:row>
      <xdr:rowOff>57150</xdr:rowOff>
    </xdr:to>
    <xdr:sp macro="" textlink="">
      <xdr:nvSpPr>
        <xdr:cNvPr id="6568" name="Text Box 424">
          <a:extLst>
            <a:ext uri="{FF2B5EF4-FFF2-40B4-BE49-F238E27FC236}">
              <a16:creationId xmlns:a16="http://schemas.microsoft.com/office/drawing/2014/main" id="{00000000-0008-0000-0200-0000A8190000}"/>
            </a:ext>
          </a:extLst>
        </xdr:cNvPr>
        <xdr:cNvSpPr txBox="1">
          <a:spLocks noChangeArrowheads="1"/>
        </xdr:cNvSpPr>
      </xdr:nvSpPr>
      <xdr:spPr bwMode="auto">
        <a:xfrm>
          <a:off x="9581998" y="7413625"/>
          <a:ext cx="560765" cy="3043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82,8%</a:t>
          </a:r>
        </a:p>
      </xdr:txBody>
    </xdr:sp>
    <xdr:clientData/>
  </xdr:twoCellAnchor>
  <xdr:twoCellAnchor>
    <xdr:from>
      <xdr:col>0</xdr:col>
      <xdr:colOff>0</xdr:colOff>
      <xdr:row>23</xdr:row>
      <xdr:rowOff>57150</xdr:rowOff>
    </xdr:from>
    <xdr:to>
      <xdr:col>5</xdr:col>
      <xdr:colOff>304800</xdr:colOff>
      <xdr:row>44</xdr:row>
      <xdr:rowOff>114300</xdr:rowOff>
    </xdr:to>
    <xdr:graphicFrame macro="">
      <xdr:nvGraphicFramePr>
        <xdr:cNvPr id="3400" name="Chart 425">
          <a:extLst>
            <a:ext uri="{FF2B5EF4-FFF2-40B4-BE49-F238E27FC236}">
              <a16:creationId xmlns:a16="http://schemas.microsoft.com/office/drawing/2014/main" id="{00000000-0008-0000-0200-000048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505761</xdr:colOff>
      <xdr:row>54</xdr:row>
      <xdr:rowOff>71754</xdr:rowOff>
    </xdr:from>
    <xdr:to>
      <xdr:col>10</xdr:col>
      <xdr:colOff>390340</xdr:colOff>
      <xdr:row>55</xdr:row>
      <xdr:rowOff>35041</xdr:rowOff>
    </xdr:to>
    <xdr:sp macro="" textlink="">
      <xdr:nvSpPr>
        <xdr:cNvPr id="6570" name="Text Box 426">
          <a:extLst>
            <a:ext uri="{FF2B5EF4-FFF2-40B4-BE49-F238E27FC236}">
              <a16:creationId xmlns:a16="http://schemas.microsoft.com/office/drawing/2014/main" id="{00000000-0008-0000-0200-0000AA190000}"/>
            </a:ext>
          </a:extLst>
        </xdr:cNvPr>
        <xdr:cNvSpPr txBox="1">
          <a:spLocks noChangeArrowheads="1"/>
        </xdr:cNvSpPr>
      </xdr:nvSpPr>
      <xdr:spPr bwMode="auto">
        <a:xfrm>
          <a:off x="9627990" y="12437925"/>
          <a:ext cx="581264" cy="2027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76%</a:t>
          </a:r>
        </a:p>
      </xdr:txBody>
    </xdr:sp>
    <xdr:clientData/>
  </xdr:twoCellAnchor>
  <xdr:twoCellAnchor>
    <xdr:from>
      <xdr:col>7</xdr:col>
      <xdr:colOff>256982</xdr:colOff>
      <xdr:row>60</xdr:row>
      <xdr:rowOff>165936</xdr:rowOff>
    </xdr:from>
    <xdr:to>
      <xdr:col>7</xdr:col>
      <xdr:colOff>661265</xdr:colOff>
      <xdr:row>61</xdr:row>
      <xdr:rowOff>197687</xdr:rowOff>
    </xdr:to>
    <xdr:sp macro="" textlink="">
      <xdr:nvSpPr>
        <xdr:cNvPr id="6571" name="Text Box 427">
          <a:extLst>
            <a:ext uri="{FF2B5EF4-FFF2-40B4-BE49-F238E27FC236}">
              <a16:creationId xmlns:a16="http://schemas.microsoft.com/office/drawing/2014/main" id="{00000000-0008-0000-0200-0000AB190000}"/>
            </a:ext>
          </a:extLst>
        </xdr:cNvPr>
        <xdr:cNvSpPr txBox="1">
          <a:spLocks noChangeArrowheads="1"/>
        </xdr:cNvSpPr>
      </xdr:nvSpPr>
      <xdr:spPr bwMode="auto">
        <a:xfrm>
          <a:off x="7278268" y="14154079"/>
          <a:ext cx="404283" cy="2766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24%</a:t>
          </a:r>
        </a:p>
      </xdr:txBody>
    </xdr:sp>
    <xdr:clientData/>
  </xdr:twoCellAnchor>
  <xdr:twoCellAnchor>
    <xdr:from>
      <xdr:col>1</xdr:col>
      <xdr:colOff>872066</xdr:colOff>
      <xdr:row>27</xdr:row>
      <xdr:rowOff>42334</xdr:rowOff>
    </xdr:from>
    <xdr:to>
      <xdr:col>4</xdr:col>
      <xdr:colOff>97366</xdr:colOff>
      <xdr:row>28</xdr:row>
      <xdr:rowOff>194733</xdr:rowOff>
    </xdr:to>
    <xdr:sp macro="" textlink="">
      <xdr:nvSpPr>
        <xdr:cNvPr id="7100" name="Text Box 956">
          <a:extLst>
            <a:ext uri="{FF2B5EF4-FFF2-40B4-BE49-F238E27FC236}">
              <a16:creationId xmlns:a16="http://schemas.microsoft.com/office/drawing/2014/main" id="{00000000-0008-0000-0200-0000BC1B0000}"/>
            </a:ext>
          </a:extLst>
        </xdr:cNvPr>
        <xdr:cNvSpPr txBox="1">
          <a:spLocks noChangeArrowheads="1"/>
        </xdr:cNvSpPr>
      </xdr:nvSpPr>
      <xdr:spPr bwMode="auto">
        <a:xfrm>
          <a:off x="1686983" y="6275917"/>
          <a:ext cx="2262716" cy="385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TOTAL :  4</a:t>
          </a:r>
          <a:r>
            <a:rPr lang="en-US" sz="1000" b="1" i="0" strike="noStrike" baseline="0">
              <a:solidFill>
                <a:srgbClr val="000000"/>
              </a:solidFill>
              <a:latin typeface="Arial"/>
              <a:cs typeface="Arial"/>
            </a:rPr>
            <a:t> 029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GWh</a:t>
          </a:r>
        </a:p>
      </xdr:txBody>
    </xdr:sp>
    <xdr:clientData/>
  </xdr:twoCellAnchor>
  <xdr:twoCellAnchor>
    <xdr:from>
      <xdr:col>7</xdr:col>
      <xdr:colOff>646641</xdr:colOff>
      <xdr:row>26</xdr:row>
      <xdr:rowOff>97367</xdr:rowOff>
    </xdr:from>
    <xdr:to>
      <xdr:col>10</xdr:col>
      <xdr:colOff>37041</xdr:colOff>
      <xdr:row>28</xdr:row>
      <xdr:rowOff>30692</xdr:rowOff>
    </xdr:to>
    <xdr:sp macro="" textlink="">
      <xdr:nvSpPr>
        <xdr:cNvPr id="7125" name="Text Box 981">
          <a:extLst>
            <a:ext uri="{FF2B5EF4-FFF2-40B4-BE49-F238E27FC236}">
              <a16:creationId xmlns:a16="http://schemas.microsoft.com/office/drawing/2014/main" id="{00000000-0008-0000-0200-0000D51B0000}"/>
            </a:ext>
          </a:extLst>
        </xdr:cNvPr>
        <xdr:cNvSpPr txBox="1">
          <a:spLocks noChangeArrowheads="1"/>
        </xdr:cNvSpPr>
      </xdr:nvSpPr>
      <xdr:spPr bwMode="auto">
        <a:xfrm>
          <a:off x="17103724" y="5135034"/>
          <a:ext cx="2057400" cy="250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TOTAL :  4</a:t>
          </a:r>
          <a:r>
            <a:rPr lang="en-US" sz="1000" b="1" i="0" strike="noStrike" baseline="0">
              <a:solidFill>
                <a:srgbClr val="000000"/>
              </a:solidFill>
              <a:latin typeface="Arial"/>
              <a:cs typeface="Arial"/>
            </a:rPr>
            <a:t> 029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GWh</a:t>
          </a:r>
        </a:p>
      </xdr:txBody>
    </xdr: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0.41571</cdr:x>
      <cdr:y>0.17703</cdr:y>
    </cdr:from>
    <cdr:to>
      <cdr:x>0.66622</cdr:x>
      <cdr:y>0.24789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28277" y="563174"/>
          <a:ext cx="1527454" cy="224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TOTAL :  2 648 GWh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45"/>
  <sheetViews>
    <sheetView tabSelected="1" view="pageBreakPreview" zoomScale="90" zoomScaleNormal="80" zoomScaleSheetLayoutView="90" zoomScalePageLayoutView="50" workbookViewId="0">
      <selection activeCell="L11" sqref="L11"/>
    </sheetView>
  </sheetViews>
  <sheetFormatPr baseColWidth="10" defaultRowHeight="13.5" x14ac:dyDescent="0.25"/>
  <cols>
    <col min="1" max="1" width="21.5703125" style="222" customWidth="1"/>
    <col min="2" max="3" width="15.85546875" style="222" customWidth="1"/>
    <col min="4" max="4" width="15" style="222" customWidth="1"/>
    <col min="5" max="5" width="30.7109375" style="221" customWidth="1"/>
    <col min="6" max="6" width="19.28515625" style="221" customWidth="1"/>
    <col min="7" max="7" width="13.5703125" style="221" customWidth="1"/>
    <col min="8" max="8" width="7.7109375" style="221" customWidth="1"/>
    <col min="9" max="9" width="13.5703125" style="222" bestFit="1" customWidth="1"/>
    <col min="10" max="10" width="13.5703125" style="223" bestFit="1" customWidth="1"/>
    <col min="11" max="11" width="13.7109375" style="223" bestFit="1" customWidth="1"/>
    <col min="12" max="12" width="10" style="223" bestFit="1" customWidth="1"/>
    <col min="13" max="14" width="11.42578125" style="223"/>
    <col min="15" max="15" width="13" style="223" customWidth="1"/>
    <col min="16" max="17" width="10.140625" style="223" customWidth="1"/>
    <col min="18" max="18" width="11.5703125" style="223" customWidth="1"/>
    <col min="19" max="30" width="11.42578125" style="223"/>
    <col min="31" max="16384" width="11.42578125" style="222"/>
  </cols>
  <sheetData>
    <row r="1" spans="1:18" ht="18.75" customHeight="1" x14ac:dyDescent="0.25">
      <c r="A1" s="220" t="s">
        <v>64</v>
      </c>
      <c r="B1" s="221"/>
      <c r="C1" s="221"/>
      <c r="D1" s="221"/>
    </row>
    <row r="2" spans="1:18" ht="18.75" customHeight="1" x14ac:dyDescent="0.25">
      <c r="A2" s="224"/>
      <c r="B2" s="221"/>
      <c r="C2" s="221"/>
      <c r="D2" s="221"/>
    </row>
    <row r="3" spans="1:18" ht="18.75" customHeight="1" x14ac:dyDescent="0.25">
      <c r="A3" s="224" t="s">
        <v>116</v>
      </c>
      <c r="B3" s="221"/>
      <c r="C3" s="221"/>
      <c r="D3" s="221"/>
    </row>
    <row r="4" spans="1:18" ht="14.25" thickBot="1" x14ac:dyDescent="0.3">
      <c r="A4" s="221"/>
      <c r="B4" s="221"/>
      <c r="C4" s="221"/>
      <c r="D4" s="221"/>
      <c r="O4" s="225" t="s">
        <v>72</v>
      </c>
      <c r="P4" s="225" t="s">
        <v>73</v>
      </c>
      <c r="Q4" s="225"/>
      <c r="R4" s="225"/>
    </row>
    <row r="5" spans="1:18" ht="22.5" customHeight="1" x14ac:dyDescent="0.25">
      <c r="A5" s="264" t="s">
        <v>18</v>
      </c>
      <c r="B5" s="265" t="s">
        <v>34</v>
      </c>
      <c r="C5" s="266"/>
      <c r="D5" s="267" t="s">
        <v>46</v>
      </c>
      <c r="O5" s="225"/>
      <c r="P5" s="225"/>
      <c r="Q5" s="225"/>
      <c r="R5" s="225"/>
    </row>
    <row r="6" spans="1:18" ht="22.5" customHeight="1" x14ac:dyDescent="0.25">
      <c r="A6" s="268"/>
      <c r="B6" s="269" t="s">
        <v>2</v>
      </c>
      <c r="C6" s="270" t="s">
        <v>12</v>
      </c>
      <c r="D6" s="271"/>
      <c r="J6" s="226"/>
      <c r="K6" s="226"/>
      <c r="O6" s="223" t="s">
        <v>74</v>
      </c>
      <c r="P6" s="223" t="s">
        <v>34</v>
      </c>
    </row>
    <row r="7" spans="1:18" ht="22.5" customHeight="1" x14ac:dyDescent="0.25">
      <c r="A7" s="227" t="s">
        <v>35</v>
      </c>
      <c r="B7" s="228">
        <f>+P8</f>
        <v>4008.5134597051056</v>
      </c>
      <c r="C7" s="228">
        <f>+Q8</f>
        <v>132.20538833123277</v>
      </c>
      <c r="D7" s="229">
        <f>SUM(B7:C7)</f>
        <v>4140.7188480363384</v>
      </c>
      <c r="J7" s="226"/>
      <c r="K7" s="226"/>
      <c r="O7" s="223" t="s">
        <v>75</v>
      </c>
      <c r="P7" s="223" t="s">
        <v>2</v>
      </c>
      <c r="Q7" s="223" t="s">
        <v>3</v>
      </c>
      <c r="R7" s="223" t="s">
        <v>76</v>
      </c>
    </row>
    <row r="8" spans="1:18" ht="22.5" customHeight="1" x14ac:dyDescent="0.25">
      <c r="A8" s="230"/>
      <c r="B8" s="231"/>
      <c r="C8" s="232"/>
      <c r="D8" s="233">
        <f>+D7/$D$11</f>
        <v>0.60995593468047071</v>
      </c>
      <c r="J8" s="223" t="s">
        <v>33</v>
      </c>
      <c r="K8" s="223" t="s">
        <v>10</v>
      </c>
      <c r="L8" s="223" t="s">
        <v>11</v>
      </c>
      <c r="O8" s="223" t="s">
        <v>77</v>
      </c>
      <c r="P8" s="234">
        <v>4008.5134597051056</v>
      </c>
      <c r="Q8" s="234">
        <v>132.20538833123277</v>
      </c>
      <c r="R8" s="234">
        <v>4140.7188480363384</v>
      </c>
    </row>
    <row r="9" spans="1:18" ht="22.5" customHeight="1" x14ac:dyDescent="0.25">
      <c r="A9" s="230" t="s">
        <v>31</v>
      </c>
      <c r="B9" s="228">
        <f>+P9</f>
        <v>2579.5538583060616</v>
      </c>
      <c r="C9" s="235">
        <f>+Q9</f>
        <v>68.281372085379957</v>
      </c>
      <c r="D9" s="236">
        <f>SUM(B9:C9)</f>
        <v>2647.8352303914417</v>
      </c>
      <c r="J9" s="226">
        <f>+D7</f>
        <v>4140.7188480363384</v>
      </c>
      <c r="K9" s="226">
        <f>+D9</f>
        <v>2647.8352303914417</v>
      </c>
      <c r="L9" s="226">
        <f>SUM(J9:K9)</f>
        <v>6788.55407842778</v>
      </c>
      <c r="O9" s="223" t="s">
        <v>78</v>
      </c>
      <c r="P9" s="234">
        <v>2579.5538583060616</v>
      </c>
      <c r="Q9" s="234">
        <v>68.281372085379957</v>
      </c>
      <c r="R9" s="234">
        <v>2647.8352303914417</v>
      </c>
    </row>
    <row r="10" spans="1:18" ht="22.5" customHeight="1" thickBot="1" x14ac:dyDescent="0.3">
      <c r="A10" s="230"/>
      <c r="B10" s="237"/>
      <c r="C10" s="238"/>
      <c r="D10" s="239">
        <f>+D9/$D$11</f>
        <v>0.39004406531952923</v>
      </c>
      <c r="J10" s="240">
        <f>+J9/L9</f>
        <v>0.60995593468047071</v>
      </c>
      <c r="K10" s="240">
        <f>+K9/L9</f>
        <v>0.39004406531952923</v>
      </c>
      <c r="O10" s="223" t="s">
        <v>76</v>
      </c>
      <c r="P10" s="234">
        <v>6588.0673180111671</v>
      </c>
      <c r="Q10" s="234">
        <v>200.48676041661273</v>
      </c>
      <c r="R10" s="234">
        <v>6788.55407842778</v>
      </c>
    </row>
    <row r="11" spans="1:18" ht="22.5" customHeight="1" thickTop="1" x14ac:dyDescent="0.25">
      <c r="A11" s="241" t="s">
        <v>46</v>
      </c>
      <c r="B11" s="242">
        <f>+B9+B7</f>
        <v>6588.0673180111671</v>
      </c>
      <c r="C11" s="243">
        <f>+C9+C7</f>
        <v>200.48676041661273</v>
      </c>
      <c r="D11" s="236">
        <f>+D9+D7</f>
        <v>6788.55407842778</v>
      </c>
    </row>
    <row r="12" spans="1:18" ht="22.5" customHeight="1" thickBot="1" x14ac:dyDescent="0.3">
      <c r="A12" s="244"/>
      <c r="B12" s="245">
        <f>+B11/D11</f>
        <v>0.97046694213518803</v>
      </c>
      <c r="C12" s="246">
        <f>+C11/D11</f>
        <v>2.9533057864811942E-2</v>
      </c>
      <c r="D12" s="247"/>
      <c r="N12" s="248"/>
    </row>
    <row r="13" spans="1:18" ht="18.75" customHeight="1" x14ac:dyDescent="0.25">
      <c r="A13" s="221"/>
      <c r="B13" s="221"/>
      <c r="C13" s="221"/>
      <c r="D13" s="221"/>
      <c r="J13" s="249">
        <v>2910.2444868323714</v>
      </c>
      <c r="K13" s="250">
        <v>0</v>
      </c>
    </row>
    <row r="14" spans="1:18" ht="18.75" customHeight="1" x14ac:dyDescent="0.25">
      <c r="A14" s="221"/>
      <c r="B14" s="221"/>
      <c r="C14" s="221"/>
      <c r="D14" s="221"/>
      <c r="J14" s="250">
        <v>489.70372860265002</v>
      </c>
      <c r="K14" s="250">
        <v>0.12103099999999997</v>
      </c>
    </row>
    <row r="15" spans="1:18" ht="18.75" customHeight="1" x14ac:dyDescent="0.25">
      <c r="A15" s="224" t="s">
        <v>117</v>
      </c>
      <c r="B15" s="221"/>
      <c r="C15" s="221"/>
      <c r="D15" s="221"/>
      <c r="J15" s="250">
        <v>552.71953782758101</v>
      </c>
      <c r="K15" s="250">
        <v>106.60993827362699</v>
      </c>
    </row>
    <row r="16" spans="1:18" ht="14.25" thickBot="1" x14ac:dyDescent="0.3">
      <c r="A16" s="221"/>
      <c r="B16" s="221"/>
      <c r="C16" s="221"/>
      <c r="D16" s="221"/>
      <c r="J16" s="250">
        <v>1393.204851695308</v>
      </c>
      <c r="K16" s="250">
        <v>30.92118591590916</v>
      </c>
      <c r="O16" s="225" t="s">
        <v>75</v>
      </c>
      <c r="P16" s="225" t="s">
        <v>73</v>
      </c>
      <c r="Q16" s="225"/>
      <c r="R16" s="225"/>
    </row>
    <row r="17" spans="1:18" ht="22.5" customHeight="1" x14ac:dyDescent="0.25">
      <c r="A17" s="272" t="s">
        <v>17</v>
      </c>
      <c r="B17" s="265" t="s">
        <v>34</v>
      </c>
      <c r="C17" s="273"/>
      <c r="D17" s="274" t="s">
        <v>46</v>
      </c>
      <c r="O17" s="225"/>
      <c r="P17" s="225"/>
      <c r="Q17" s="225"/>
      <c r="R17" s="225"/>
    </row>
    <row r="18" spans="1:18" ht="22.5" customHeight="1" x14ac:dyDescent="0.25">
      <c r="A18" s="275"/>
      <c r="B18" s="276" t="s">
        <v>2</v>
      </c>
      <c r="C18" s="277" t="s">
        <v>12</v>
      </c>
      <c r="D18" s="278"/>
      <c r="O18" s="223" t="s">
        <v>74</v>
      </c>
      <c r="P18" s="223" t="s">
        <v>34</v>
      </c>
    </row>
    <row r="19" spans="1:18" ht="22.5" customHeight="1" x14ac:dyDescent="0.25">
      <c r="A19" s="227" t="s">
        <v>6</v>
      </c>
      <c r="B19" s="251">
        <f>+P20</f>
        <v>3386.5318362550188</v>
      </c>
      <c r="C19" s="252">
        <f>+Q20</f>
        <v>15.794859998785421</v>
      </c>
      <c r="D19" s="253">
        <f>SUM(B19:C19)</f>
        <v>3402.3266962538041</v>
      </c>
      <c r="O19" s="223" t="s">
        <v>72</v>
      </c>
      <c r="P19" s="223" t="s">
        <v>2</v>
      </c>
      <c r="Q19" s="223" t="s">
        <v>3</v>
      </c>
      <c r="R19" s="223" t="s">
        <v>76</v>
      </c>
    </row>
    <row r="20" spans="1:18" ht="22.5" customHeight="1" x14ac:dyDescent="0.25">
      <c r="A20" s="230"/>
      <c r="B20" s="237"/>
      <c r="C20" s="238"/>
      <c r="D20" s="254">
        <f>+D19/$D$27</f>
        <v>0.50118576900867506</v>
      </c>
      <c r="O20" s="223" t="s">
        <v>6</v>
      </c>
      <c r="P20" s="234">
        <v>3386.5318362550188</v>
      </c>
      <c r="Q20" s="234">
        <v>15.794859998785421</v>
      </c>
      <c r="R20" s="234">
        <v>3402.3266962538041</v>
      </c>
    </row>
    <row r="21" spans="1:18" ht="22.5" customHeight="1" x14ac:dyDescent="0.25">
      <c r="A21" s="230" t="s">
        <v>5</v>
      </c>
      <c r="B21" s="231">
        <f>+P21</f>
        <v>580.83051089725609</v>
      </c>
      <c r="C21" s="232">
        <f>+Q21</f>
        <v>12.546836756553693</v>
      </c>
      <c r="D21" s="255">
        <f>SUM(B21:C21)</f>
        <v>593.37734765380981</v>
      </c>
      <c r="J21" s="256" t="s">
        <v>2</v>
      </c>
      <c r="K21" s="256" t="s">
        <v>12</v>
      </c>
      <c r="O21" s="223" t="s">
        <v>71</v>
      </c>
      <c r="P21" s="234">
        <v>580.83051089725609</v>
      </c>
      <c r="Q21" s="234">
        <v>12.546836756553693</v>
      </c>
      <c r="R21" s="234">
        <v>593.37734765380981</v>
      </c>
    </row>
    <row r="22" spans="1:18" ht="22.5" customHeight="1" x14ac:dyDescent="0.25">
      <c r="A22" s="230"/>
      <c r="B22" s="237"/>
      <c r="C22" s="238"/>
      <c r="D22" s="254">
        <f>+D21/$D$27</f>
        <v>8.7408502723636719E-2</v>
      </c>
      <c r="J22" s="240">
        <f>+J23/L23</f>
        <v>0.97046694213518803</v>
      </c>
      <c r="K22" s="240">
        <f>+K23/L23</f>
        <v>2.9533057864811935E-2</v>
      </c>
      <c r="O22" s="223" t="s">
        <v>70</v>
      </c>
      <c r="P22" s="234">
        <v>665.37515249413286</v>
      </c>
      <c r="Q22" s="234">
        <v>124.25280920524833</v>
      </c>
      <c r="R22" s="234">
        <v>789.62796169938122</v>
      </c>
    </row>
    <row r="23" spans="1:18" ht="22.5" customHeight="1" x14ac:dyDescent="0.25">
      <c r="A23" s="230" t="s">
        <v>1</v>
      </c>
      <c r="B23" s="231">
        <f>+P22</f>
        <v>665.37515249413286</v>
      </c>
      <c r="C23" s="232">
        <f>+Q22</f>
        <v>124.25280920524833</v>
      </c>
      <c r="D23" s="255">
        <f>SUM(B23:C23)</f>
        <v>789.62796169938122</v>
      </c>
      <c r="J23" s="257">
        <f>+B27</f>
        <v>6588.067318011168</v>
      </c>
      <c r="K23" s="257">
        <f>+C27</f>
        <v>200.48676041661273</v>
      </c>
      <c r="L23" s="226">
        <f>SUM(J23:K23)</f>
        <v>6788.554078427781</v>
      </c>
      <c r="O23" s="223" t="s">
        <v>79</v>
      </c>
      <c r="P23" s="234">
        <v>1955.3298183647598</v>
      </c>
      <c r="Q23" s="234">
        <v>47.892254456025285</v>
      </c>
      <c r="R23" s="234">
        <v>2003.2220728207851</v>
      </c>
    </row>
    <row r="24" spans="1:18" ht="22.5" customHeight="1" x14ac:dyDescent="0.25">
      <c r="A24" s="230"/>
      <c r="B24" s="237"/>
      <c r="C24" s="238"/>
      <c r="D24" s="254">
        <f>+D23/$D$27</f>
        <v>0.11631754753322344</v>
      </c>
      <c r="O24" s="223" t="s">
        <v>76</v>
      </c>
      <c r="P24" s="234">
        <v>6588.067318011168</v>
      </c>
      <c r="Q24" s="234">
        <v>200.48676041661273</v>
      </c>
      <c r="R24" s="234">
        <v>6788.55407842778</v>
      </c>
    </row>
    <row r="25" spans="1:18" ht="22.5" customHeight="1" x14ac:dyDescent="0.25">
      <c r="A25" s="230" t="s">
        <v>7</v>
      </c>
      <c r="B25" s="231">
        <f>+P23</f>
        <v>1955.3298183647598</v>
      </c>
      <c r="C25" s="232">
        <f>+Q23</f>
        <v>47.892254456025285</v>
      </c>
      <c r="D25" s="255">
        <f>SUM(B25:C25)</f>
        <v>2003.2220728207851</v>
      </c>
    </row>
    <row r="26" spans="1:18" ht="22.5" customHeight="1" thickBot="1" x14ac:dyDescent="0.3">
      <c r="A26" s="258"/>
      <c r="B26" s="259"/>
      <c r="C26" s="260"/>
      <c r="D26" s="261">
        <f>+D25/$D$27</f>
        <v>0.29508818073446486</v>
      </c>
    </row>
    <row r="27" spans="1:18" ht="22.5" customHeight="1" thickTop="1" x14ac:dyDescent="0.25">
      <c r="A27" s="230" t="s">
        <v>46</v>
      </c>
      <c r="B27" s="231">
        <f>+B25+B23+B21+B19</f>
        <v>6588.067318011168</v>
      </c>
      <c r="C27" s="232">
        <f>+C25+C23+C21+C19</f>
        <v>200.48676041661273</v>
      </c>
      <c r="D27" s="255">
        <f>+D25+D23+D21+D19</f>
        <v>6788.55407842778</v>
      </c>
    </row>
    <row r="28" spans="1:18" ht="22.5" customHeight="1" thickBot="1" x14ac:dyDescent="0.3">
      <c r="A28" s="244"/>
      <c r="B28" s="245">
        <f>+B27/$D$27</f>
        <v>0.97046694213518814</v>
      </c>
      <c r="C28" s="246">
        <f>+C27/$D$27</f>
        <v>2.9533057864811942E-2</v>
      </c>
      <c r="D28" s="262"/>
    </row>
    <row r="29" spans="1:18" ht="18.75" customHeight="1" x14ac:dyDescent="0.25">
      <c r="A29" s="221"/>
      <c r="B29" s="221"/>
      <c r="C29" s="221"/>
      <c r="D29" s="221"/>
    </row>
    <row r="30" spans="1:18" ht="18.75" customHeight="1" x14ac:dyDescent="0.25">
      <c r="A30" s="221"/>
      <c r="B30" s="221"/>
      <c r="C30" s="221"/>
      <c r="D30" s="221"/>
    </row>
    <row r="31" spans="1:18" x14ac:dyDescent="0.25">
      <c r="A31" s="224" t="s">
        <v>118</v>
      </c>
      <c r="B31" s="221"/>
      <c r="C31" s="221"/>
      <c r="D31" s="221"/>
      <c r="O31" s="225" t="s">
        <v>34</v>
      </c>
      <c r="P31" s="225" t="s">
        <v>73</v>
      </c>
      <c r="Q31" s="225"/>
      <c r="R31" s="225"/>
    </row>
    <row r="32" spans="1:18" ht="18.75" customHeight="1" thickBot="1" x14ac:dyDescent="0.3">
      <c r="A32" s="221"/>
      <c r="B32" s="221"/>
      <c r="C32" s="221"/>
      <c r="D32" s="221"/>
      <c r="O32" s="225"/>
      <c r="P32" s="225"/>
      <c r="Q32" s="225"/>
      <c r="R32" s="225"/>
    </row>
    <row r="33" spans="1:18" ht="22.5" customHeight="1" x14ac:dyDescent="0.25">
      <c r="A33" s="272" t="s">
        <v>17</v>
      </c>
      <c r="B33" s="265" t="s">
        <v>18</v>
      </c>
      <c r="C33" s="273"/>
      <c r="D33" s="274" t="s">
        <v>46</v>
      </c>
      <c r="O33" s="223" t="s">
        <v>74</v>
      </c>
      <c r="P33" s="223" t="s">
        <v>75</v>
      </c>
    </row>
    <row r="34" spans="1:18" ht="22.5" customHeight="1" x14ac:dyDescent="0.25">
      <c r="A34" s="275"/>
      <c r="B34" s="276" t="s">
        <v>35</v>
      </c>
      <c r="C34" s="276" t="s">
        <v>31</v>
      </c>
      <c r="D34" s="278"/>
      <c r="O34" s="223" t="s">
        <v>72</v>
      </c>
      <c r="P34" s="223" t="s">
        <v>77</v>
      </c>
      <c r="Q34" s="223" t="s">
        <v>78</v>
      </c>
      <c r="R34" s="223" t="s">
        <v>76</v>
      </c>
    </row>
    <row r="35" spans="1:18" ht="22.5" customHeight="1" x14ac:dyDescent="0.25">
      <c r="A35" s="227" t="s">
        <v>6</v>
      </c>
      <c r="B35" s="263">
        <f>+P35</f>
        <v>3402.3266962538037</v>
      </c>
      <c r="C35" s="252">
        <f>+Q35</f>
        <v>0</v>
      </c>
      <c r="D35" s="253">
        <f>SUM(B35:C35)</f>
        <v>3402.3266962538037</v>
      </c>
      <c r="J35" s="223" t="s">
        <v>6</v>
      </c>
      <c r="K35" s="226">
        <f>+D35</f>
        <v>3402.3266962538037</v>
      </c>
      <c r="L35" s="240">
        <f>+K35/$K$39</f>
        <v>0.50118576900867495</v>
      </c>
      <c r="O35" s="223" t="s">
        <v>6</v>
      </c>
      <c r="P35" s="234">
        <v>3402.3266962538037</v>
      </c>
      <c r="Q35" s="234"/>
      <c r="R35" s="234">
        <v>3402.3266962538037</v>
      </c>
    </row>
    <row r="36" spans="1:18" ht="22.5" customHeight="1" x14ac:dyDescent="0.25">
      <c r="A36" s="230"/>
      <c r="B36" s="237"/>
      <c r="C36" s="238"/>
      <c r="D36" s="254">
        <f>+D35/$D$43</f>
        <v>0.50118576900867495</v>
      </c>
      <c r="J36" s="223" t="s">
        <v>5</v>
      </c>
      <c r="K36" s="226">
        <f>+D37</f>
        <v>593.37734765380969</v>
      </c>
      <c r="L36" s="240">
        <f>+K36/$K$39</f>
        <v>8.7408502723636705E-2</v>
      </c>
      <c r="O36" s="223" t="s">
        <v>71</v>
      </c>
      <c r="P36" s="234">
        <v>593.37734765380969</v>
      </c>
      <c r="Q36" s="234"/>
      <c r="R36" s="234">
        <v>593.37734765380969</v>
      </c>
    </row>
    <row r="37" spans="1:18" ht="22.5" customHeight="1" x14ac:dyDescent="0.25">
      <c r="A37" s="230" t="s">
        <v>5</v>
      </c>
      <c r="B37" s="231">
        <f>+P36</f>
        <v>593.37734765380969</v>
      </c>
      <c r="C37" s="232">
        <f>+Q36</f>
        <v>0</v>
      </c>
      <c r="D37" s="255">
        <f>SUM(B37:C37)</f>
        <v>593.37734765380969</v>
      </c>
      <c r="J37" s="223" t="s">
        <v>1</v>
      </c>
      <c r="K37" s="226">
        <f>+D39</f>
        <v>789.62796169938122</v>
      </c>
      <c r="L37" s="240">
        <f>+K37/$K$39</f>
        <v>0.11631754753322344</v>
      </c>
      <c r="O37" s="223" t="s">
        <v>70</v>
      </c>
      <c r="P37" s="234">
        <v>145.01480412872476</v>
      </c>
      <c r="Q37" s="234">
        <v>644.61315757065643</v>
      </c>
      <c r="R37" s="234">
        <v>789.62796169938122</v>
      </c>
    </row>
    <row r="38" spans="1:18" ht="22.5" customHeight="1" x14ac:dyDescent="0.25">
      <c r="A38" s="230"/>
      <c r="B38" s="237"/>
      <c r="C38" s="238"/>
      <c r="D38" s="254">
        <f>+D37/$D$43</f>
        <v>8.7408502723636705E-2</v>
      </c>
      <c r="J38" s="223" t="s">
        <v>7</v>
      </c>
      <c r="K38" s="226">
        <f>+D41</f>
        <v>2003.2220728207851</v>
      </c>
      <c r="L38" s="240">
        <f>+K38/$K$39</f>
        <v>0.29508818073446486</v>
      </c>
      <c r="O38" s="223" t="s">
        <v>79</v>
      </c>
      <c r="P38" s="234"/>
      <c r="Q38" s="234">
        <v>2003.2220728207851</v>
      </c>
      <c r="R38" s="234">
        <v>2003.2220728207851</v>
      </c>
    </row>
    <row r="39" spans="1:18" ht="22.5" customHeight="1" x14ac:dyDescent="0.25">
      <c r="A39" s="230" t="s">
        <v>1</v>
      </c>
      <c r="B39" s="231">
        <f>+P37</f>
        <v>145.01480412872476</v>
      </c>
      <c r="C39" s="232">
        <f>+Q37</f>
        <v>644.61315757065643</v>
      </c>
      <c r="D39" s="255">
        <f>SUM(B39:C39)</f>
        <v>789.62796169938122</v>
      </c>
      <c r="K39" s="226">
        <f>SUM(K35:K38)</f>
        <v>6788.55407842778</v>
      </c>
      <c r="L39" s="240">
        <f>+K39/$K$39</f>
        <v>1</v>
      </c>
      <c r="O39" s="223" t="s">
        <v>76</v>
      </c>
      <c r="P39" s="234">
        <v>4140.7188480363384</v>
      </c>
      <c r="Q39" s="234">
        <v>2647.8352303914417</v>
      </c>
      <c r="R39" s="234">
        <v>6788.55407842778</v>
      </c>
    </row>
    <row r="40" spans="1:18" ht="22.5" customHeight="1" x14ac:dyDescent="0.25">
      <c r="A40" s="230"/>
      <c r="B40" s="237"/>
      <c r="C40" s="238"/>
      <c r="D40" s="254">
        <f>+D39/$D$43</f>
        <v>0.11631754753322344</v>
      </c>
    </row>
    <row r="41" spans="1:18" ht="22.5" customHeight="1" x14ac:dyDescent="0.25">
      <c r="A41" s="230" t="s">
        <v>7</v>
      </c>
      <c r="B41" s="231">
        <f>+P38</f>
        <v>0</v>
      </c>
      <c r="C41" s="232">
        <f>+Q38</f>
        <v>2003.2220728207851</v>
      </c>
      <c r="D41" s="255">
        <f>SUM(B41:C41)</f>
        <v>2003.2220728207851</v>
      </c>
      <c r="L41" s="226"/>
    </row>
    <row r="42" spans="1:18" ht="22.5" customHeight="1" thickBot="1" x14ac:dyDescent="0.3">
      <c r="A42" s="258"/>
      <c r="B42" s="259"/>
      <c r="C42" s="260"/>
      <c r="D42" s="261">
        <f>+D41/$D$43</f>
        <v>0.29508818073446486</v>
      </c>
    </row>
    <row r="43" spans="1:18" ht="22.5" customHeight="1" thickTop="1" x14ac:dyDescent="0.25">
      <c r="A43" s="230" t="s">
        <v>46</v>
      </c>
      <c r="B43" s="231">
        <f>+B41+B39+B37+B35</f>
        <v>4140.7188480363384</v>
      </c>
      <c r="C43" s="232">
        <f>+C41+C39+C37+C35</f>
        <v>2647.8352303914417</v>
      </c>
      <c r="D43" s="255">
        <f>+D41+D39+D37+D35</f>
        <v>6788.55407842778</v>
      </c>
    </row>
    <row r="44" spans="1:18" ht="22.5" customHeight="1" thickBot="1" x14ac:dyDescent="0.3">
      <c r="A44" s="244"/>
      <c r="B44" s="245">
        <f>+B43/D43</f>
        <v>0.60995593468047071</v>
      </c>
      <c r="C44" s="246">
        <f>+C43/D43</f>
        <v>0.39004406531952923</v>
      </c>
      <c r="D44" s="262"/>
    </row>
    <row r="45" spans="1:18" x14ac:dyDescent="0.25">
      <c r="A45" s="221"/>
      <c r="B45" s="221"/>
      <c r="C45" s="221"/>
      <c r="D45" s="221"/>
    </row>
  </sheetData>
  <mergeCells count="9">
    <mergeCell ref="D5:D6"/>
    <mergeCell ref="A33:A34"/>
    <mergeCell ref="B33:C33"/>
    <mergeCell ref="D17:D18"/>
    <mergeCell ref="D33:D34"/>
    <mergeCell ref="A5:A6"/>
    <mergeCell ref="B5:C5"/>
    <mergeCell ref="A17:A18"/>
    <mergeCell ref="B17:C17"/>
  </mergeCells>
  <phoneticPr fontId="0" type="noConversion"/>
  <printOptions horizontalCentered="1"/>
  <pageMargins left="0.78740157480314965" right="0.78740157480314965" top="0.78740157480314965" bottom="0.98425196850393704" header="0" footer="0"/>
  <pageSetup paperSize="9" scale="62" fitToHeight="0" orientation="portrait" r:id="rId1"/>
  <headerFooter alignWithMargins="0"/>
  <ignoredErrors>
    <ignoredError sqref="D36:D41 D8:D9 D20 D22:D2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157"/>
  <sheetViews>
    <sheetView view="pageBreakPreview" zoomScale="90" zoomScaleNormal="90" zoomScaleSheetLayoutView="90" zoomScalePageLayoutView="70" workbookViewId="0">
      <selection activeCell="M28" sqref="M28"/>
    </sheetView>
  </sheetViews>
  <sheetFormatPr baseColWidth="10" defaultRowHeight="12.75" x14ac:dyDescent="0.2"/>
  <cols>
    <col min="1" max="1" width="13.140625" customWidth="1"/>
    <col min="2" max="2" width="13.85546875" customWidth="1"/>
    <col min="3" max="3" width="12.85546875" customWidth="1"/>
    <col min="4" max="4" width="15.42578125" bestFit="1" customWidth="1"/>
    <col min="5" max="6" width="14.28515625" customWidth="1"/>
    <col min="7" max="7" width="12" customWidth="1"/>
    <col min="8" max="8" width="15.7109375" customWidth="1"/>
    <col min="9" max="9" width="12.85546875" bestFit="1" customWidth="1"/>
    <col min="10" max="10" width="20.42578125" bestFit="1" customWidth="1"/>
    <col min="11" max="11" width="9.7109375" customWidth="1"/>
    <col min="12" max="12" width="6.5703125" style="23" customWidth="1"/>
    <col min="13" max="13" width="11.42578125" style="23"/>
    <col min="14" max="14" width="20.28515625" style="23" customWidth="1"/>
    <col min="15" max="17" width="11.42578125" style="23"/>
    <col min="18" max="18" width="13" style="23" customWidth="1"/>
    <col min="19" max="19" width="18.42578125" style="23" bestFit="1" customWidth="1"/>
    <col min="20" max="20" width="13" style="23" customWidth="1"/>
    <col min="21" max="24" width="16.140625" style="23" customWidth="1"/>
    <col min="25" max="25" width="11.5703125" style="23" customWidth="1"/>
    <col min="26" max="26" width="8.140625" style="23" customWidth="1"/>
    <col min="27" max="27" width="11.5703125" style="23" bestFit="1" customWidth="1"/>
  </cols>
  <sheetData>
    <row r="1" spans="1:25" ht="18" x14ac:dyDescent="0.25">
      <c r="A1" s="64" t="s">
        <v>65</v>
      </c>
      <c r="B1" s="58"/>
      <c r="C1" s="58"/>
      <c r="D1" s="58"/>
      <c r="E1" s="58"/>
      <c r="F1" s="58"/>
      <c r="G1" s="58"/>
      <c r="H1" s="58"/>
      <c r="I1" s="58"/>
      <c r="J1" s="58"/>
    </row>
    <row r="2" spans="1:25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R2" s="23" t="s">
        <v>111</v>
      </c>
    </row>
    <row r="3" spans="1:25" ht="15.75" x14ac:dyDescent="0.25">
      <c r="A3" s="65" t="s">
        <v>119</v>
      </c>
      <c r="B3" s="58"/>
      <c r="C3" s="58"/>
      <c r="D3" s="58"/>
      <c r="E3" s="58"/>
      <c r="F3" s="58"/>
      <c r="G3" s="58"/>
      <c r="H3" s="58"/>
      <c r="I3" s="58"/>
      <c r="J3" s="58"/>
      <c r="R3" s="185" t="s">
        <v>75</v>
      </c>
      <c r="S3" s="23" t="s">
        <v>77</v>
      </c>
    </row>
    <row r="4" spans="1:25" x14ac:dyDescent="0.2">
      <c r="A4" s="58"/>
      <c r="B4" s="58"/>
      <c r="C4" s="58"/>
      <c r="D4" s="58"/>
      <c r="E4" s="58"/>
      <c r="F4" s="58"/>
      <c r="G4" s="58"/>
      <c r="H4" s="58"/>
      <c r="I4" s="58"/>
      <c r="J4" s="58"/>
      <c r="R4" s="185" t="s">
        <v>80</v>
      </c>
      <c r="S4" s="23" t="s">
        <v>81</v>
      </c>
    </row>
    <row r="5" spans="1:25" ht="20.25" customHeight="1" x14ac:dyDescent="0.2">
      <c r="A5" s="119" t="s">
        <v>66</v>
      </c>
      <c r="B5" s="58"/>
      <c r="C5" s="58"/>
      <c r="D5" s="58"/>
      <c r="E5" s="58"/>
      <c r="F5" s="58"/>
      <c r="G5" s="58"/>
      <c r="H5" s="58"/>
      <c r="I5" s="58"/>
      <c r="J5" s="58"/>
    </row>
    <row r="6" spans="1:25" ht="13.5" thickBo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6"/>
      <c r="S6" s="23" t="s">
        <v>34</v>
      </c>
      <c r="T6" s="23" t="s">
        <v>58</v>
      </c>
    </row>
    <row r="7" spans="1:25" ht="33.75" customHeight="1" x14ac:dyDescent="0.2">
      <c r="A7" s="279" t="s">
        <v>47</v>
      </c>
      <c r="B7" s="280" t="s">
        <v>2</v>
      </c>
      <c r="C7" s="281"/>
      <c r="D7" s="282"/>
      <c r="E7" s="283" t="s">
        <v>12</v>
      </c>
      <c r="F7" s="281"/>
      <c r="G7" s="281"/>
      <c r="H7" s="280" t="s">
        <v>48</v>
      </c>
      <c r="I7" s="284"/>
      <c r="J7" s="285" t="s">
        <v>51</v>
      </c>
      <c r="K7" s="11"/>
      <c r="S7" s="23" t="s">
        <v>2</v>
      </c>
      <c r="U7" s="23" t="s">
        <v>82</v>
      </c>
      <c r="V7" s="23" t="s">
        <v>3</v>
      </c>
      <c r="X7" s="23" t="s">
        <v>83</v>
      </c>
      <c r="Y7" s="23" t="s">
        <v>76</v>
      </c>
    </row>
    <row r="8" spans="1:25" ht="25.5" customHeight="1" x14ac:dyDescent="0.2">
      <c r="A8" s="286"/>
      <c r="B8" s="287" t="s">
        <v>38</v>
      </c>
      <c r="C8" s="288" t="s">
        <v>35</v>
      </c>
      <c r="D8" s="289" t="s">
        <v>32</v>
      </c>
      <c r="E8" s="290" t="s">
        <v>38</v>
      </c>
      <c r="F8" s="291" t="s">
        <v>35</v>
      </c>
      <c r="G8" s="292" t="s">
        <v>32</v>
      </c>
      <c r="H8" s="290" t="s">
        <v>38</v>
      </c>
      <c r="I8" s="293" t="s">
        <v>35</v>
      </c>
      <c r="J8" s="294"/>
      <c r="K8" s="12"/>
      <c r="R8" s="23" t="s">
        <v>84</v>
      </c>
      <c r="S8" s="23" t="s">
        <v>38</v>
      </c>
      <c r="T8" s="23" t="s">
        <v>35</v>
      </c>
      <c r="V8" s="23" t="s">
        <v>38</v>
      </c>
      <c r="W8" s="23" t="s">
        <v>35</v>
      </c>
    </row>
    <row r="9" spans="1:25" ht="18.75" customHeight="1" x14ac:dyDescent="0.2">
      <c r="A9" s="120" t="s">
        <v>19</v>
      </c>
      <c r="B9" s="121">
        <f>+S9</f>
        <v>67.623240862550617</v>
      </c>
      <c r="C9" s="122">
        <f t="shared" ref="C9:C20" si="0">+T9</f>
        <v>304.58732740997857</v>
      </c>
      <c r="D9" s="123">
        <f>SUM(B9:C9)</f>
        <v>372.2105682725292</v>
      </c>
      <c r="E9" s="121">
        <f>+V9</f>
        <v>1.3767566527603803</v>
      </c>
      <c r="F9" s="122">
        <f t="shared" ref="F9:F20" si="1">+W9</f>
        <v>1.0350351228292907</v>
      </c>
      <c r="G9" s="124">
        <f>SUM(E9:F9)</f>
        <v>2.4117917755896707</v>
      </c>
      <c r="H9" s="121">
        <f>+E9+B9</f>
        <v>68.999997515310994</v>
      </c>
      <c r="I9" s="125">
        <f>+F9+C9</f>
        <v>305.62236253280787</v>
      </c>
      <c r="J9" s="125">
        <f>+H9+I9</f>
        <v>374.62236004811888</v>
      </c>
      <c r="R9" s="23" t="s">
        <v>85</v>
      </c>
      <c r="S9" s="194">
        <v>67.623240862550617</v>
      </c>
      <c r="T9" s="194">
        <v>304.58732740997857</v>
      </c>
      <c r="U9" s="194">
        <v>372.2105682725292</v>
      </c>
      <c r="V9" s="194">
        <v>1.3767566527603803</v>
      </c>
      <c r="W9" s="194">
        <v>1.0350351228292907</v>
      </c>
      <c r="X9" s="194">
        <v>2.4117917755896707</v>
      </c>
      <c r="Y9" s="194">
        <v>374.62236004811888</v>
      </c>
    </row>
    <row r="10" spans="1:25" ht="18.75" customHeight="1" x14ac:dyDescent="0.2">
      <c r="A10" s="120" t="s">
        <v>20</v>
      </c>
      <c r="B10" s="121">
        <f t="shared" ref="B10:B20" si="2">+S10</f>
        <v>67.532706231649101</v>
      </c>
      <c r="C10" s="122">
        <f t="shared" si="0"/>
        <v>191.50922771464815</v>
      </c>
      <c r="D10" s="123">
        <f t="shared" ref="D10:D20" si="3">SUM(B10:C10)</f>
        <v>259.04193394629726</v>
      </c>
      <c r="E10" s="121">
        <f t="shared" ref="E10:E20" si="4">+V10</f>
        <v>1.2455482836619045</v>
      </c>
      <c r="F10" s="122">
        <f t="shared" si="1"/>
        <v>1.2979399058988974</v>
      </c>
      <c r="G10" s="124">
        <f t="shared" ref="G10:G20" si="5">SUM(E10:F10)</f>
        <v>2.5434881895608017</v>
      </c>
      <c r="H10" s="121">
        <f t="shared" ref="H10:H20" si="6">+E10+B10</f>
        <v>68.778254515311005</v>
      </c>
      <c r="I10" s="125">
        <f t="shared" ref="I10:I20" si="7">+F10+C10</f>
        <v>192.80716762054703</v>
      </c>
      <c r="J10" s="125">
        <f t="shared" ref="J10:J20" si="8">+H10+I10</f>
        <v>261.58542213585804</v>
      </c>
      <c r="R10" s="23" t="s">
        <v>86</v>
      </c>
      <c r="S10" s="194">
        <v>67.532706231649101</v>
      </c>
      <c r="T10" s="194">
        <v>191.50922771464815</v>
      </c>
      <c r="U10" s="194">
        <v>259.04193394629726</v>
      </c>
      <c r="V10" s="194">
        <v>1.2455482836619045</v>
      </c>
      <c r="W10" s="194">
        <v>1.2979399058988974</v>
      </c>
      <c r="X10" s="194">
        <v>2.5434881895608017</v>
      </c>
      <c r="Y10" s="194">
        <v>261.58542213585804</v>
      </c>
    </row>
    <row r="11" spans="1:25" ht="18.75" customHeight="1" x14ac:dyDescent="0.2">
      <c r="A11" s="120" t="s">
        <v>21</v>
      </c>
      <c r="B11" s="121">
        <f t="shared" si="2"/>
        <v>69.482632044928337</v>
      </c>
      <c r="C11" s="122">
        <f t="shared" si="0"/>
        <v>169.08591343962954</v>
      </c>
      <c r="D11" s="123">
        <f t="shared" si="3"/>
        <v>238.56854548455789</v>
      </c>
      <c r="E11" s="121">
        <f t="shared" si="4"/>
        <v>1.3997924703826743</v>
      </c>
      <c r="F11" s="122">
        <f t="shared" si="1"/>
        <v>1.5303556457246275</v>
      </c>
      <c r="G11" s="124">
        <f t="shared" si="5"/>
        <v>2.9301481161073015</v>
      </c>
      <c r="H11" s="121">
        <f t="shared" si="6"/>
        <v>70.882424515311016</v>
      </c>
      <c r="I11" s="125">
        <f t="shared" si="7"/>
        <v>170.61626908535416</v>
      </c>
      <c r="J11" s="125">
        <f t="shared" si="8"/>
        <v>241.49869360066518</v>
      </c>
      <c r="R11" s="23" t="s">
        <v>87</v>
      </c>
      <c r="S11" s="194">
        <v>69.482632044928337</v>
      </c>
      <c r="T11" s="194">
        <v>169.08591343962954</v>
      </c>
      <c r="U11" s="194">
        <v>238.56854548455789</v>
      </c>
      <c r="V11" s="194">
        <v>1.3997924703826743</v>
      </c>
      <c r="W11" s="194">
        <v>1.5303556457246275</v>
      </c>
      <c r="X11" s="194">
        <v>2.9301481161073015</v>
      </c>
      <c r="Y11" s="194">
        <v>241.49869360066518</v>
      </c>
    </row>
    <row r="12" spans="1:25" ht="18.75" customHeight="1" x14ac:dyDescent="0.2">
      <c r="A12" s="120" t="s">
        <v>22</v>
      </c>
      <c r="B12" s="121">
        <f t="shared" si="2"/>
        <v>65.597793769877271</v>
      </c>
      <c r="C12" s="122">
        <f t="shared" si="0"/>
        <v>218.52813767588765</v>
      </c>
      <c r="D12" s="123">
        <f t="shared" si="3"/>
        <v>284.12593144576493</v>
      </c>
      <c r="E12" s="121">
        <f t="shared" si="4"/>
        <v>1.3489297454337368</v>
      </c>
      <c r="F12" s="122">
        <f t="shared" si="1"/>
        <v>1.3087303139890873</v>
      </c>
      <c r="G12" s="124">
        <f t="shared" si="5"/>
        <v>2.6576600594228239</v>
      </c>
      <c r="H12" s="121">
        <f t="shared" si="6"/>
        <v>66.946723515311007</v>
      </c>
      <c r="I12" s="125">
        <f>+F12+C12</f>
        <v>219.83686798987674</v>
      </c>
      <c r="J12" s="125">
        <f>+H12+I12</f>
        <v>286.78359150518776</v>
      </c>
      <c r="R12" s="23" t="s">
        <v>88</v>
      </c>
      <c r="S12" s="194">
        <v>65.597793769877271</v>
      </c>
      <c r="T12" s="194">
        <v>218.52813767588765</v>
      </c>
      <c r="U12" s="194">
        <v>284.12593144576493</v>
      </c>
      <c r="V12" s="194">
        <v>1.3489297454337368</v>
      </c>
      <c r="W12" s="194">
        <v>1.3087303139890873</v>
      </c>
      <c r="X12" s="194">
        <v>2.6576600594228239</v>
      </c>
      <c r="Y12" s="194">
        <v>286.78359150518776</v>
      </c>
    </row>
    <row r="13" spans="1:25" ht="18.75" customHeight="1" x14ac:dyDescent="0.2">
      <c r="A13" s="120" t="s">
        <v>23</v>
      </c>
      <c r="B13" s="121">
        <f t="shared" si="2"/>
        <v>62.391198880188249</v>
      </c>
      <c r="C13" s="122">
        <f t="shared" si="0"/>
        <v>360.30505947503957</v>
      </c>
      <c r="D13" s="123">
        <f t="shared" si="3"/>
        <v>422.69625835522783</v>
      </c>
      <c r="E13" s="121">
        <f t="shared" si="4"/>
        <v>1.4342786351227521</v>
      </c>
      <c r="F13" s="122">
        <f t="shared" si="1"/>
        <v>1.3151854677344899</v>
      </c>
      <c r="G13" s="124">
        <f t="shared" si="5"/>
        <v>2.749464102857242</v>
      </c>
      <c r="H13" s="121">
        <f t="shared" si="6"/>
        <v>63.825477515311</v>
      </c>
      <c r="I13" s="125">
        <f>+F13+C13</f>
        <v>361.62024494277404</v>
      </c>
      <c r="J13" s="125">
        <f>+H13+I13</f>
        <v>425.44572245808502</v>
      </c>
      <c r="R13" s="23" t="s">
        <v>89</v>
      </c>
      <c r="S13" s="194">
        <v>62.391198880188249</v>
      </c>
      <c r="T13" s="194">
        <v>360.30505947503957</v>
      </c>
      <c r="U13" s="194">
        <v>422.69625835522783</v>
      </c>
      <c r="V13" s="194">
        <v>1.4342786351227521</v>
      </c>
      <c r="W13" s="194">
        <v>1.3151854677344899</v>
      </c>
      <c r="X13" s="194">
        <v>2.749464102857242</v>
      </c>
      <c r="Y13" s="194">
        <v>425.44572245808507</v>
      </c>
    </row>
    <row r="14" spans="1:25" ht="18.75" customHeight="1" x14ac:dyDescent="0.2">
      <c r="A14" s="120" t="s">
        <v>24</v>
      </c>
      <c r="B14" s="121">
        <f t="shared" si="2"/>
        <v>61.896348003622087</v>
      </c>
      <c r="C14" s="122">
        <f t="shared" si="0"/>
        <v>330.04195252597742</v>
      </c>
      <c r="D14" s="123">
        <f>SUM(B14:C14)</f>
        <v>391.93830052959953</v>
      </c>
      <c r="E14" s="121">
        <f t="shared" si="4"/>
        <v>1.3345125116889134</v>
      </c>
      <c r="F14" s="122">
        <f t="shared" si="1"/>
        <v>0.98323993495508666</v>
      </c>
      <c r="G14" s="124">
        <f t="shared" si="5"/>
        <v>2.317752446644</v>
      </c>
      <c r="H14" s="121">
        <f t="shared" si="6"/>
        <v>63.230860515311001</v>
      </c>
      <c r="I14" s="125">
        <f>+F14+C14</f>
        <v>331.02519246093249</v>
      </c>
      <c r="J14" s="125">
        <f>+H14+I14</f>
        <v>394.2560529762435</v>
      </c>
      <c r="R14" s="23" t="s">
        <v>90</v>
      </c>
      <c r="S14" s="194">
        <v>61.896348003622087</v>
      </c>
      <c r="T14" s="194">
        <v>330.04195252597742</v>
      </c>
      <c r="U14" s="194">
        <v>391.93830052959953</v>
      </c>
      <c r="V14" s="194">
        <v>1.3345125116889134</v>
      </c>
      <c r="W14" s="194">
        <v>0.98323993495508666</v>
      </c>
      <c r="X14" s="194">
        <v>2.317752446644</v>
      </c>
      <c r="Y14" s="194">
        <v>394.2560529762435</v>
      </c>
    </row>
    <row r="15" spans="1:25" ht="18.75" customHeight="1" x14ac:dyDescent="0.2">
      <c r="A15" s="120" t="s">
        <v>25</v>
      </c>
      <c r="B15" s="121">
        <f t="shared" si="2"/>
        <v>61.936830279320787</v>
      </c>
      <c r="C15" s="122">
        <f t="shared" si="0"/>
        <v>311.42775306729891</v>
      </c>
      <c r="D15" s="123">
        <f>SUM(B15:C15)</f>
        <v>373.36458334661972</v>
      </c>
      <c r="E15" s="121">
        <f t="shared" si="4"/>
        <v>1.4258142359902239</v>
      </c>
      <c r="F15" s="122">
        <f t="shared" si="1"/>
        <v>1.3113707381381747</v>
      </c>
      <c r="G15" s="124">
        <f t="shared" si="5"/>
        <v>2.7371849741283985</v>
      </c>
      <c r="H15" s="121">
        <f t="shared" si="6"/>
        <v>63.362644515311011</v>
      </c>
      <c r="I15" s="125">
        <f>+F15+C15</f>
        <v>312.73912380543709</v>
      </c>
      <c r="J15" s="125">
        <f>+H15+I15</f>
        <v>376.10176832074808</v>
      </c>
      <c r="R15" s="23" t="s">
        <v>91</v>
      </c>
      <c r="S15" s="194">
        <v>61.936830279320787</v>
      </c>
      <c r="T15" s="194">
        <v>311.42775306729891</v>
      </c>
      <c r="U15" s="194">
        <v>373.36458334661972</v>
      </c>
      <c r="V15" s="194">
        <v>1.4258142359902239</v>
      </c>
      <c r="W15" s="194">
        <v>1.3113707381381747</v>
      </c>
      <c r="X15" s="194">
        <v>2.7371849741283985</v>
      </c>
      <c r="Y15" s="194">
        <v>376.10176832074814</v>
      </c>
    </row>
    <row r="16" spans="1:25" ht="18.75" customHeight="1" x14ac:dyDescent="0.2">
      <c r="A16" s="120" t="s">
        <v>26</v>
      </c>
      <c r="B16" s="121">
        <f t="shared" si="2"/>
        <v>60.461503532325651</v>
      </c>
      <c r="C16" s="122">
        <f t="shared" si="0"/>
        <v>250.66139213237039</v>
      </c>
      <c r="D16" s="123">
        <f>SUM(B16:C16)</f>
        <v>311.12289566469605</v>
      </c>
      <c r="E16" s="121">
        <f t="shared" si="4"/>
        <v>1.4866229829853574</v>
      </c>
      <c r="F16" s="122">
        <f t="shared" si="1"/>
        <v>1.4290663019570939</v>
      </c>
      <c r="G16" s="124">
        <f t="shared" si="5"/>
        <v>2.9156892849424514</v>
      </c>
      <c r="H16" s="121">
        <f t="shared" si="6"/>
        <v>61.94812651531101</v>
      </c>
      <c r="I16" s="125">
        <f>+F16+C16</f>
        <v>252.0904584343275</v>
      </c>
      <c r="J16" s="125">
        <f>+H16+I16</f>
        <v>314.0385849496385</v>
      </c>
      <c r="R16" s="23" t="s">
        <v>92</v>
      </c>
      <c r="S16" s="194">
        <v>60.461503532325651</v>
      </c>
      <c r="T16" s="194">
        <v>250.66139213237039</v>
      </c>
      <c r="U16" s="194">
        <v>311.12289566469605</v>
      </c>
      <c r="V16" s="194">
        <v>1.4866229829853574</v>
      </c>
      <c r="W16" s="194">
        <v>1.4290663019570939</v>
      </c>
      <c r="X16" s="194">
        <v>2.9156892849424514</v>
      </c>
      <c r="Y16" s="194">
        <v>314.0385849496385</v>
      </c>
    </row>
    <row r="17" spans="1:25" ht="18.75" customHeight="1" x14ac:dyDescent="0.2">
      <c r="A17" s="120" t="s">
        <v>69</v>
      </c>
      <c r="B17" s="121">
        <f t="shared" si="2"/>
        <v>56.992361188202921</v>
      </c>
      <c r="C17" s="122">
        <f t="shared" si="0"/>
        <v>211.09419591170496</v>
      </c>
      <c r="D17" s="123">
        <f>SUM(B17:C17)</f>
        <v>268.08655709990785</v>
      </c>
      <c r="E17" s="121">
        <f t="shared" si="4"/>
        <v>1.4979793271080803</v>
      </c>
      <c r="F17" s="122">
        <f t="shared" si="1"/>
        <v>1.4280014829357932</v>
      </c>
      <c r="G17" s="124">
        <f t="shared" si="5"/>
        <v>2.9259808100438738</v>
      </c>
      <c r="H17" s="121">
        <f t="shared" si="6"/>
        <v>58.490340515311004</v>
      </c>
      <c r="I17" s="125">
        <f t="shared" si="7"/>
        <v>212.52219739464076</v>
      </c>
      <c r="J17" s="125">
        <f t="shared" si="8"/>
        <v>271.01253790995179</v>
      </c>
      <c r="N17" s="184" t="s">
        <v>2</v>
      </c>
      <c r="O17" s="184" t="s">
        <v>12</v>
      </c>
      <c r="R17" s="23" t="s">
        <v>93</v>
      </c>
      <c r="S17" s="194">
        <v>56.992361188202921</v>
      </c>
      <c r="T17" s="194">
        <v>211.09419591170496</v>
      </c>
      <c r="U17" s="194">
        <v>268.08655709990785</v>
      </c>
      <c r="V17" s="194">
        <v>1.4979793271080803</v>
      </c>
      <c r="W17" s="194">
        <v>1.4280014829357932</v>
      </c>
      <c r="X17" s="194">
        <v>2.9259808100438738</v>
      </c>
      <c r="Y17" s="194">
        <v>271.01253790995167</v>
      </c>
    </row>
    <row r="18" spans="1:25" ht="18.75" customHeight="1" x14ac:dyDescent="0.2">
      <c r="A18" s="120" t="s">
        <v>28</v>
      </c>
      <c r="B18" s="121">
        <f t="shared" si="2"/>
        <v>60.101703074637449</v>
      </c>
      <c r="C18" s="122">
        <f t="shared" si="0"/>
        <v>219.32649609922171</v>
      </c>
      <c r="D18" s="123">
        <f>SUM(B18:C18)</f>
        <v>279.42819917385918</v>
      </c>
      <c r="E18" s="121">
        <f t="shared" si="4"/>
        <v>1.5297764406735532</v>
      </c>
      <c r="F18" s="122">
        <f t="shared" si="1"/>
        <v>1.4979932978766053</v>
      </c>
      <c r="G18" s="124">
        <f t="shared" si="5"/>
        <v>3.0277697385501585</v>
      </c>
      <c r="H18" s="121">
        <f>+E18+B18</f>
        <v>61.631479515311</v>
      </c>
      <c r="I18" s="125">
        <f t="shared" si="7"/>
        <v>220.82448939709832</v>
      </c>
      <c r="J18" s="125">
        <f t="shared" si="8"/>
        <v>282.45596891240933</v>
      </c>
      <c r="M18" s="23" t="s">
        <v>37</v>
      </c>
      <c r="N18" s="24">
        <f>+C21</f>
        <v>3235.8680452550188</v>
      </c>
      <c r="O18" s="24">
        <f>+F21</f>
        <v>15.794859998785421</v>
      </c>
      <c r="R18" s="23" t="s">
        <v>94</v>
      </c>
      <c r="S18" s="194">
        <v>60.101703074637449</v>
      </c>
      <c r="T18" s="194">
        <v>219.32649609922171</v>
      </c>
      <c r="U18" s="194">
        <v>279.42819917385918</v>
      </c>
      <c r="V18" s="194">
        <v>1.5297764406735532</v>
      </c>
      <c r="W18" s="194">
        <v>1.4979932978766053</v>
      </c>
      <c r="X18" s="194">
        <v>3.0277697385501585</v>
      </c>
      <c r="Y18" s="194">
        <v>282.45596891240939</v>
      </c>
    </row>
    <row r="19" spans="1:25" ht="18.75" customHeight="1" x14ac:dyDescent="0.2">
      <c r="A19" s="120" t="s">
        <v>29</v>
      </c>
      <c r="B19" s="121">
        <f t="shared" si="2"/>
        <v>60.101997522180781</v>
      </c>
      <c r="C19" s="122">
        <f t="shared" si="0"/>
        <v>332.76725332254006</v>
      </c>
      <c r="D19" s="123">
        <f t="shared" si="3"/>
        <v>392.86925084472085</v>
      </c>
      <c r="E19" s="121">
        <f t="shared" si="4"/>
        <v>1.7202199931302089</v>
      </c>
      <c r="F19" s="122">
        <f t="shared" si="1"/>
        <v>1.2630578106732444</v>
      </c>
      <c r="G19" s="124">
        <f t="shared" si="5"/>
        <v>2.9832778038034533</v>
      </c>
      <c r="H19" s="121">
        <f t="shared" si="6"/>
        <v>61.822217515310989</v>
      </c>
      <c r="I19" s="125">
        <f t="shared" si="7"/>
        <v>334.03031113321327</v>
      </c>
      <c r="J19" s="125">
        <f t="shared" si="8"/>
        <v>395.85252864852424</v>
      </c>
      <c r="M19" s="23" t="s">
        <v>38</v>
      </c>
      <c r="N19" s="24">
        <f>+B21</f>
        <v>760.7238534500874</v>
      </c>
      <c r="O19" s="24">
        <f>+E21</f>
        <v>17.320691733644793</v>
      </c>
      <c r="R19" s="23" t="s">
        <v>95</v>
      </c>
      <c r="S19" s="194">
        <v>60.101997522180781</v>
      </c>
      <c r="T19" s="194">
        <v>332.76725332254006</v>
      </c>
      <c r="U19" s="194">
        <v>392.86925084472085</v>
      </c>
      <c r="V19" s="194">
        <v>1.7202199931302089</v>
      </c>
      <c r="W19" s="194">
        <v>1.2630578106732444</v>
      </c>
      <c r="X19" s="194">
        <v>2.9832778038034533</v>
      </c>
      <c r="Y19" s="194">
        <v>395.8525286485243</v>
      </c>
    </row>
    <row r="20" spans="1:25" ht="18.75" customHeight="1" thickBot="1" x14ac:dyDescent="0.25">
      <c r="A20" s="120" t="s">
        <v>30</v>
      </c>
      <c r="B20" s="121">
        <f t="shared" si="2"/>
        <v>66.60553806060399</v>
      </c>
      <c r="C20" s="122">
        <f t="shared" si="0"/>
        <v>336.53333648072174</v>
      </c>
      <c r="D20" s="123">
        <f t="shared" si="3"/>
        <v>403.13887454132572</v>
      </c>
      <c r="E20" s="121">
        <f t="shared" si="4"/>
        <v>1.5204604547070062</v>
      </c>
      <c r="F20" s="126">
        <f t="shared" si="1"/>
        <v>1.3948839760730316</v>
      </c>
      <c r="G20" s="124">
        <f t="shared" si="5"/>
        <v>2.9153444307800376</v>
      </c>
      <c r="H20" s="121">
        <f t="shared" si="6"/>
        <v>68.125998515310997</v>
      </c>
      <c r="I20" s="125">
        <f t="shared" si="7"/>
        <v>337.92822045679475</v>
      </c>
      <c r="J20" s="125">
        <f t="shared" si="8"/>
        <v>406.05421897210573</v>
      </c>
      <c r="K20" s="3"/>
      <c r="N20" s="24">
        <f>SUM(N18:N19)</f>
        <v>3996.5918987051064</v>
      </c>
      <c r="O20" s="24">
        <f>SUM(O18:O19)</f>
        <v>33.115551732430212</v>
      </c>
      <c r="P20" s="24">
        <f>SUM(N20:O20)</f>
        <v>4029.7074504375364</v>
      </c>
      <c r="R20" s="23" t="s">
        <v>96</v>
      </c>
      <c r="S20" s="194">
        <v>66.60553806060399</v>
      </c>
      <c r="T20" s="194">
        <v>336.53333648072174</v>
      </c>
      <c r="U20" s="194">
        <v>403.13887454132572</v>
      </c>
      <c r="V20" s="194">
        <v>1.5204604547070062</v>
      </c>
      <c r="W20" s="194">
        <v>1.3948839760730316</v>
      </c>
      <c r="X20" s="194">
        <v>2.9153444307800376</v>
      </c>
      <c r="Y20" s="194">
        <v>406.05421897210573</v>
      </c>
    </row>
    <row r="21" spans="1:25" ht="18.75" customHeight="1" thickTop="1" x14ac:dyDescent="0.25">
      <c r="A21" s="127" t="s">
        <v>11</v>
      </c>
      <c r="B21" s="128">
        <f t="shared" ref="B21:J21" si="9">SUM(B9:B20)</f>
        <v>760.7238534500874</v>
      </c>
      <c r="C21" s="129">
        <f t="shared" si="9"/>
        <v>3235.8680452550188</v>
      </c>
      <c r="D21" s="130">
        <f t="shared" si="9"/>
        <v>3996.5918987051055</v>
      </c>
      <c r="E21" s="128">
        <f t="shared" si="9"/>
        <v>17.320691733644793</v>
      </c>
      <c r="F21" s="129">
        <f t="shared" si="9"/>
        <v>15.794859998785421</v>
      </c>
      <c r="G21" s="131">
        <f t="shared" si="9"/>
        <v>33.115551732430212</v>
      </c>
      <c r="H21" s="128">
        <f t="shared" si="9"/>
        <v>778.044545183732</v>
      </c>
      <c r="I21" s="132">
        <f t="shared" si="9"/>
        <v>3251.6629052538042</v>
      </c>
      <c r="J21" s="133">
        <f t="shared" si="9"/>
        <v>4029.707450437536</v>
      </c>
      <c r="K21" s="3"/>
      <c r="R21" s="23" t="s">
        <v>74</v>
      </c>
      <c r="S21" s="33">
        <v>760.72385345008718</v>
      </c>
      <c r="T21" s="33">
        <v>3235.8680452550188</v>
      </c>
      <c r="U21" s="33">
        <v>3996.5918987051059</v>
      </c>
      <c r="V21" s="33">
        <v>17.320691733644793</v>
      </c>
      <c r="W21" s="33">
        <v>15.794859998785421</v>
      </c>
      <c r="X21" s="33">
        <v>33.115551732430212</v>
      </c>
      <c r="Y21" s="33">
        <v>4029.707450437536</v>
      </c>
    </row>
    <row r="22" spans="1:25" ht="18.75" customHeight="1" thickBot="1" x14ac:dyDescent="0.25">
      <c r="A22" s="134"/>
      <c r="B22" s="135">
        <f>+B21/$D$21</f>
        <v>0.19034314053845772</v>
      </c>
      <c r="C22" s="136">
        <f>+C21/$D$21</f>
        <v>0.80965685946154253</v>
      </c>
      <c r="D22" s="137">
        <f>+D21/$J$21</f>
        <v>0.99178214494731254</v>
      </c>
      <c r="E22" s="135">
        <f>+E21/$G$21</f>
        <v>0.5230379935564401</v>
      </c>
      <c r="F22" s="136">
        <f>+F21/$G$21</f>
        <v>0.4769620064435599</v>
      </c>
      <c r="G22" s="196">
        <f>+G21/$J$21</f>
        <v>8.2178550526874113E-3</v>
      </c>
      <c r="H22" s="139">
        <f>+H21/$J$21</f>
        <v>0.19307717861733456</v>
      </c>
      <c r="I22" s="140">
        <f>+I21/$J$21</f>
        <v>0.80692282138266547</v>
      </c>
      <c r="J22" s="140"/>
      <c r="K22" s="3"/>
      <c r="N22" s="25">
        <f>+N18/N20</f>
        <v>0.80965685946154231</v>
      </c>
      <c r="O22" s="25">
        <f>+O18/O20</f>
        <v>0.4769620064435599</v>
      </c>
    </row>
    <row r="23" spans="1:25" ht="9" customHeight="1" x14ac:dyDescent="0.2">
      <c r="A23" s="58"/>
      <c r="B23" s="58"/>
      <c r="C23" s="58"/>
      <c r="D23" s="58"/>
      <c r="E23" s="58"/>
      <c r="F23" s="58"/>
      <c r="G23" s="58"/>
      <c r="H23" s="58"/>
      <c r="I23" s="58"/>
      <c r="J23" s="58"/>
      <c r="N23" s="25">
        <f>+N19/N20</f>
        <v>0.19034314053845766</v>
      </c>
      <c r="O23" s="25">
        <f>+O19/O20</f>
        <v>0.5230379935564401</v>
      </c>
    </row>
    <row r="24" spans="1:25" ht="18.75" customHeight="1" x14ac:dyDescent="0.2">
      <c r="A24" s="58"/>
      <c r="B24" s="58"/>
      <c r="C24" s="58"/>
      <c r="D24" s="58"/>
      <c r="E24" s="58"/>
      <c r="F24" s="58"/>
      <c r="G24" s="58"/>
      <c r="H24" s="58"/>
      <c r="I24" s="58"/>
      <c r="J24" s="58"/>
    </row>
    <row r="25" spans="1:25" ht="18.75" customHeight="1" x14ac:dyDescent="0.2">
      <c r="A25" s="58"/>
      <c r="B25" s="58"/>
      <c r="C25" s="58"/>
      <c r="D25" s="58"/>
      <c r="E25" s="58"/>
      <c r="F25" s="58"/>
      <c r="G25" s="58"/>
      <c r="H25" s="58"/>
      <c r="I25" s="58"/>
      <c r="J25" s="58"/>
      <c r="N25" s="26"/>
      <c r="O25" s="39"/>
    </row>
    <row r="26" spans="1:25" ht="18.75" customHeight="1" x14ac:dyDescent="0.2">
      <c r="A26" s="58"/>
      <c r="B26" s="58"/>
      <c r="C26" s="58"/>
      <c r="D26" s="58"/>
      <c r="E26" s="58"/>
      <c r="F26" s="58"/>
      <c r="G26" s="58"/>
      <c r="H26" s="58"/>
      <c r="I26" s="58"/>
      <c r="J26" s="58"/>
    </row>
    <row r="27" spans="1:25" ht="18.75" customHeight="1" x14ac:dyDescent="0.2">
      <c r="A27" s="58"/>
      <c r="B27" s="58"/>
      <c r="C27" s="58"/>
      <c r="D27" s="58"/>
      <c r="E27" s="58"/>
      <c r="F27" s="58"/>
      <c r="G27" s="58"/>
      <c r="H27" s="58"/>
      <c r="I27" s="58"/>
      <c r="J27" s="58"/>
    </row>
    <row r="28" spans="1:25" ht="18.75" customHeight="1" x14ac:dyDescent="0.2">
      <c r="A28" s="58"/>
      <c r="B28" s="58"/>
      <c r="C28" s="58"/>
      <c r="D28" s="58"/>
      <c r="E28" s="58"/>
      <c r="F28" s="58"/>
      <c r="G28" s="58"/>
      <c r="H28" s="58"/>
      <c r="I28" s="58"/>
      <c r="J28" s="58"/>
    </row>
    <row r="29" spans="1:25" ht="18.75" customHeight="1" x14ac:dyDescent="0.2">
      <c r="A29" s="58"/>
      <c r="B29" s="58"/>
      <c r="C29" s="58"/>
      <c r="D29" s="58"/>
      <c r="E29" s="58"/>
      <c r="F29" s="58"/>
      <c r="G29" s="58"/>
      <c r="H29" s="58"/>
      <c r="I29" s="58"/>
      <c r="J29" s="58"/>
    </row>
    <row r="30" spans="1:25" ht="18.75" customHeight="1" x14ac:dyDescent="0.2">
      <c r="A30" s="58"/>
      <c r="B30" s="58"/>
      <c r="C30" s="58"/>
      <c r="D30" s="58"/>
      <c r="E30" s="58"/>
      <c r="F30" s="58"/>
      <c r="G30" s="58"/>
      <c r="H30" s="58"/>
      <c r="I30" s="58"/>
      <c r="J30" s="58"/>
    </row>
    <row r="31" spans="1:25" ht="18.75" customHeight="1" x14ac:dyDescent="0.2">
      <c r="A31" s="58"/>
      <c r="B31" s="58"/>
      <c r="C31" s="58"/>
      <c r="D31" s="58"/>
      <c r="E31" s="58"/>
      <c r="F31" s="58"/>
      <c r="G31" s="58"/>
      <c r="H31" s="58"/>
      <c r="I31" s="58"/>
      <c r="J31" s="58"/>
    </row>
    <row r="32" spans="1:25" ht="18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</row>
    <row r="33" spans="1:23" ht="18.75" customHeight="1" x14ac:dyDescent="0.2">
      <c r="A33" s="58"/>
      <c r="B33" s="58"/>
      <c r="C33" s="58"/>
      <c r="D33" s="58"/>
      <c r="E33" s="58"/>
      <c r="F33" s="58"/>
      <c r="G33" s="58"/>
      <c r="H33" s="58"/>
      <c r="I33" s="58"/>
      <c r="J33" s="58"/>
    </row>
    <row r="34" spans="1:23" ht="18.75" customHeight="1" x14ac:dyDescent="0.2">
      <c r="A34" s="58"/>
      <c r="B34" s="58"/>
      <c r="C34" s="58"/>
      <c r="D34" s="58"/>
      <c r="E34" s="58"/>
      <c r="F34" s="58"/>
      <c r="G34" s="58"/>
      <c r="H34" s="58"/>
      <c r="I34" s="58"/>
      <c r="J34" s="58"/>
    </row>
    <row r="35" spans="1:23" ht="18.75" customHeight="1" x14ac:dyDescent="0.2">
      <c r="A35" s="58"/>
      <c r="B35" s="58"/>
      <c r="C35" s="58"/>
      <c r="D35" s="58"/>
      <c r="E35" s="58"/>
      <c r="F35" s="58"/>
      <c r="G35" s="58"/>
      <c r="H35" s="58"/>
      <c r="I35" s="58"/>
      <c r="J35" s="58"/>
    </row>
    <row r="36" spans="1:23" ht="18.75" customHeight="1" x14ac:dyDescent="0.2">
      <c r="A36" s="58"/>
      <c r="B36" s="58"/>
      <c r="C36" s="58"/>
      <c r="D36" s="58"/>
      <c r="E36" s="58"/>
      <c r="F36" s="58"/>
      <c r="G36" s="58"/>
      <c r="H36" s="58"/>
      <c r="I36" s="58"/>
      <c r="J36" s="58"/>
    </row>
    <row r="37" spans="1:23" ht="18.75" customHeight="1" x14ac:dyDescent="0.2">
      <c r="A37" s="58"/>
      <c r="B37" s="58"/>
      <c r="C37" s="58"/>
      <c r="D37" s="58"/>
      <c r="E37" s="58"/>
      <c r="F37" s="58"/>
      <c r="G37" s="58"/>
      <c r="H37" s="58"/>
      <c r="I37" s="58"/>
      <c r="J37" s="58"/>
    </row>
    <row r="38" spans="1:23" ht="18.75" customHeight="1" x14ac:dyDescent="0.2">
      <c r="A38" s="58"/>
      <c r="B38" s="58"/>
      <c r="C38" s="58"/>
      <c r="D38" s="58"/>
      <c r="E38" s="58"/>
      <c r="F38" s="58"/>
      <c r="G38" s="58"/>
      <c r="H38" s="58"/>
      <c r="I38" s="58"/>
      <c r="J38" s="58"/>
    </row>
    <row r="39" spans="1:23" ht="18.75" customHeight="1" x14ac:dyDescent="0.2">
      <c r="A39" s="58"/>
      <c r="B39" s="58"/>
      <c r="C39" s="58"/>
      <c r="D39" s="58"/>
      <c r="E39" s="58"/>
      <c r="F39" s="58"/>
      <c r="G39" s="58"/>
      <c r="H39" s="58"/>
      <c r="I39" s="58"/>
      <c r="J39" s="58"/>
    </row>
    <row r="40" spans="1:23" ht="18.75" customHeight="1" x14ac:dyDescent="0.2">
      <c r="A40" s="58"/>
      <c r="B40" s="58"/>
      <c r="C40" s="58"/>
      <c r="D40" s="58"/>
      <c r="E40" s="58"/>
      <c r="F40" s="58"/>
      <c r="G40" s="58"/>
      <c r="H40" s="58"/>
      <c r="I40" s="58"/>
      <c r="J40" s="58"/>
      <c r="T40" s="23" t="s">
        <v>112</v>
      </c>
    </row>
    <row r="41" spans="1:23" ht="18.75" customHeight="1" x14ac:dyDescent="0.2">
      <c r="A41" s="58"/>
      <c r="B41" s="58"/>
      <c r="C41" s="58"/>
      <c r="D41" s="58"/>
      <c r="E41" s="58"/>
      <c r="F41" s="58"/>
      <c r="G41" s="58"/>
      <c r="H41" s="58"/>
      <c r="I41" s="58"/>
      <c r="J41" s="58"/>
      <c r="T41" s="185" t="s">
        <v>75</v>
      </c>
      <c r="U41" s="23" t="s">
        <v>77</v>
      </c>
    </row>
    <row r="42" spans="1:23" ht="18.75" customHeight="1" x14ac:dyDescent="0.2">
      <c r="A42" s="58"/>
      <c r="B42" s="58"/>
      <c r="C42" s="58"/>
      <c r="D42" s="58"/>
      <c r="E42" s="58"/>
      <c r="F42" s="58"/>
      <c r="G42" s="58"/>
      <c r="H42" s="58"/>
      <c r="I42" s="58"/>
      <c r="J42" s="58"/>
      <c r="T42" s="185" t="s">
        <v>80</v>
      </c>
      <c r="U42" s="23" t="s">
        <v>97</v>
      </c>
    </row>
    <row r="43" spans="1:23" ht="18.75" customHeight="1" x14ac:dyDescent="0.2">
      <c r="A43" s="119" t="s">
        <v>67</v>
      </c>
      <c r="B43" s="119"/>
      <c r="C43" s="58"/>
      <c r="D43" s="58"/>
      <c r="E43" s="58"/>
      <c r="F43" s="58"/>
      <c r="G43" s="58"/>
      <c r="H43" s="122"/>
      <c r="I43" s="58"/>
      <c r="J43" s="58"/>
    </row>
    <row r="44" spans="1:23" ht="18.75" customHeight="1" thickBot="1" x14ac:dyDescent="0.25">
      <c r="A44" s="141"/>
      <c r="B44" s="141"/>
      <c r="C44" s="58"/>
      <c r="D44" s="58"/>
      <c r="E44" s="58"/>
      <c r="F44" s="58"/>
      <c r="G44" s="58"/>
      <c r="H44" s="58"/>
      <c r="I44" s="58"/>
      <c r="J44" s="58"/>
      <c r="U44" s="23" t="s">
        <v>34</v>
      </c>
      <c r="V44" s="23" t="s">
        <v>58</v>
      </c>
    </row>
    <row r="45" spans="1:23" ht="18.75" customHeight="1" x14ac:dyDescent="0.2">
      <c r="A45" s="295" t="s">
        <v>47</v>
      </c>
      <c r="B45" s="296" t="s">
        <v>2</v>
      </c>
      <c r="C45" s="297" t="s">
        <v>12</v>
      </c>
      <c r="D45" s="285" t="s">
        <v>50</v>
      </c>
      <c r="E45" s="58"/>
      <c r="F45" s="58"/>
      <c r="G45" s="58"/>
      <c r="H45" s="58"/>
      <c r="I45" s="58"/>
      <c r="J45" s="58"/>
      <c r="U45" s="23" t="s">
        <v>2</v>
      </c>
      <c r="V45" s="23" t="s">
        <v>3</v>
      </c>
      <c r="W45" s="23" t="s">
        <v>76</v>
      </c>
    </row>
    <row r="46" spans="1:23" ht="18.75" customHeight="1" x14ac:dyDescent="0.2">
      <c r="A46" s="298"/>
      <c r="B46" s="299" t="s">
        <v>49</v>
      </c>
      <c r="C46" s="300"/>
      <c r="D46" s="301"/>
      <c r="E46" s="58"/>
      <c r="F46" s="58"/>
      <c r="G46" s="58"/>
      <c r="H46" s="58"/>
      <c r="I46" s="58"/>
      <c r="J46" s="58"/>
      <c r="T46" s="23" t="s">
        <v>84</v>
      </c>
      <c r="U46" s="23" t="s">
        <v>98</v>
      </c>
      <c r="V46" s="23" t="s">
        <v>98</v>
      </c>
    </row>
    <row r="47" spans="1:23" ht="18.75" customHeight="1" x14ac:dyDescent="0.2">
      <c r="A47" s="3" t="s">
        <v>19</v>
      </c>
      <c r="B47" s="7">
        <f>+U47</f>
        <v>1.0326070000000001</v>
      </c>
      <c r="C47" s="4">
        <f t="shared" ref="C47:C58" si="10">+V47</f>
        <v>7.2996717904543811</v>
      </c>
      <c r="D47" s="4">
        <f>+C47+B47</f>
        <v>8.3322787904543816</v>
      </c>
      <c r="E47" s="58"/>
      <c r="F47" s="58"/>
      <c r="G47" s="58"/>
      <c r="H47" s="58"/>
      <c r="I47" s="58"/>
      <c r="J47" s="58"/>
      <c r="T47" s="23" t="s">
        <v>85</v>
      </c>
      <c r="U47" s="33">
        <v>1.0326070000000001</v>
      </c>
      <c r="V47" s="33">
        <v>7.2996717904543811</v>
      </c>
      <c r="W47" s="33">
        <v>8.3322787904543816</v>
      </c>
    </row>
    <row r="48" spans="1:23" ht="18.75" customHeight="1" x14ac:dyDescent="0.2">
      <c r="A48" s="3" t="s">
        <v>20</v>
      </c>
      <c r="B48" s="7">
        <f t="shared" ref="B48:B58" si="11">+U48</f>
        <v>1.213875</v>
      </c>
      <c r="C48" s="4">
        <f t="shared" si="10"/>
        <v>7.9050437904543811</v>
      </c>
      <c r="D48" s="4">
        <f t="shared" ref="D48:D58" si="12">+C48+B48</f>
        <v>9.1189187904543818</v>
      </c>
      <c r="E48" s="58"/>
      <c r="F48" s="58"/>
      <c r="G48" s="58"/>
      <c r="H48" s="58"/>
      <c r="I48" s="58"/>
      <c r="J48" s="58"/>
      <c r="T48" s="23" t="s">
        <v>86</v>
      </c>
      <c r="U48" s="33">
        <v>1.213875</v>
      </c>
      <c r="V48" s="33">
        <v>7.9050437904543811</v>
      </c>
      <c r="W48" s="33">
        <v>9.1189187904543818</v>
      </c>
    </row>
    <row r="49" spans="1:23" ht="18.75" customHeight="1" x14ac:dyDescent="0.2">
      <c r="A49" s="3" t="s">
        <v>21</v>
      </c>
      <c r="B49" s="7">
        <f t="shared" si="11"/>
        <v>1.2617960000000001</v>
      </c>
      <c r="C49" s="4">
        <f t="shared" si="10"/>
        <v>8.6661697904543775</v>
      </c>
      <c r="D49" s="4">
        <f t="shared" si="12"/>
        <v>9.9279657904543779</v>
      </c>
      <c r="E49" s="58"/>
      <c r="F49" s="58"/>
      <c r="G49" s="58"/>
      <c r="H49" s="58"/>
      <c r="I49" s="58"/>
      <c r="J49" s="58"/>
      <c r="T49" s="23" t="s">
        <v>87</v>
      </c>
      <c r="U49" s="33">
        <v>1.2617960000000001</v>
      </c>
      <c r="V49" s="33">
        <v>8.6661697904543775</v>
      </c>
      <c r="W49" s="33">
        <v>9.9279657904543779</v>
      </c>
    </row>
    <row r="50" spans="1:23" ht="18.75" customHeight="1" x14ac:dyDescent="0.2">
      <c r="A50" s="3" t="s">
        <v>22</v>
      </c>
      <c r="B50" s="7">
        <f t="shared" si="11"/>
        <v>1.2000740000000001</v>
      </c>
      <c r="C50" s="4">
        <f t="shared" si="10"/>
        <v>8.1091367904543805</v>
      </c>
      <c r="D50" s="4">
        <f t="shared" si="12"/>
        <v>9.3092107904543813</v>
      </c>
      <c r="E50" s="58"/>
      <c r="F50" s="58"/>
      <c r="G50" s="58"/>
      <c r="H50" s="58"/>
      <c r="I50" s="58"/>
      <c r="J50" s="58"/>
      <c r="T50" s="23" t="s">
        <v>88</v>
      </c>
      <c r="U50" s="33">
        <v>1.2000740000000001</v>
      </c>
      <c r="V50" s="33">
        <v>8.1091367904543805</v>
      </c>
      <c r="W50" s="33">
        <v>9.3092107904543813</v>
      </c>
    </row>
    <row r="51" spans="1:23" ht="18.75" customHeight="1" x14ac:dyDescent="0.2">
      <c r="A51" s="3" t="s">
        <v>23</v>
      </c>
      <c r="B51" s="7">
        <f t="shared" si="11"/>
        <v>1.1816600000000002</v>
      </c>
      <c r="C51" s="4">
        <f t="shared" si="10"/>
        <v>7.8366007904543817</v>
      </c>
      <c r="D51" s="4">
        <f t="shared" si="12"/>
        <v>9.0182607904543826</v>
      </c>
      <c r="E51" s="58"/>
      <c r="F51" s="58"/>
      <c r="G51" s="58"/>
      <c r="H51" s="58"/>
      <c r="I51" s="58"/>
      <c r="J51" s="58"/>
      <c r="T51" s="23" t="s">
        <v>89</v>
      </c>
      <c r="U51" s="33">
        <v>1.1816600000000002</v>
      </c>
      <c r="V51" s="33">
        <v>7.8366007904543817</v>
      </c>
      <c r="W51" s="33">
        <v>9.0182607904543826</v>
      </c>
    </row>
    <row r="52" spans="1:23" ht="18.75" customHeight="1" x14ac:dyDescent="0.2">
      <c r="A52" s="3" t="s">
        <v>24</v>
      </c>
      <c r="B52" s="7">
        <f t="shared" si="11"/>
        <v>0.82020399999999993</v>
      </c>
      <c r="C52" s="4">
        <f t="shared" si="10"/>
        <v>8.8508547904543793</v>
      </c>
      <c r="D52" s="4">
        <f t="shared" si="12"/>
        <v>9.6710587904543797</v>
      </c>
      <c r="E52" s="58"/>
      <c r="F52" s="58"/>
      <c r="G52" s="58"/>
      <c r="H52" s="58"/>
      <c r="I52" s="58"/>
      <c r="J52" s="58"/>
      <c r="T52" s="23" t="s">
        <v>90</v>
      </c>
      <c r="U52" s="33">
        <v>0.82020399999999993</v>
      </c>
      <c r="V52" s="33">
        <v>8.8508547904543793</v>
      </c>
      <c r="W52" s="33">
        <v>9.6710587904543797</v>
      </c>
    </row>
    <row r="53" spans="1:23" ht="18.75" customHeight="1" x14ac:dyDescent="0.2">
      <c r="A53" s="3" t="s">
        <v>25</v>
      </c>
      <c r="B53" s="7">
        <f t="shared" si="11"/>
        <v>0.82921800000000001</v>
      </c>
      <c r="C53" s="4">
        <f t="shared" si="10"/>
        <v>8.0358362352543811</v>
      </c>
      <c r="D53" s="4">
        <f t="shared" si="12"/>
        <v>8.8650542352543802</v>
      </c>
      <c r="E53" s="58"/>
      <c r="F53" s="58"/>
      <c r="G53" s="58"/>
      <c r="H53" s="58"/>
      <c r="I53" s="58"/>
      <c r="J53" s="58"/>
      <c r="T53" s="23" t="s">
        <v>91</v>
      </c>
      <c r="U53" s="33">
        <v>0.82921800000000001</v>
      </c>
      <c r="V53" s="33">
        <v>8.0358362352543811</v>
      </c>
      <c r="W53" s="33">
        <v>8.8650542352543802</v>
      </c>
    </row>
    <row r="54" spans="1:23" ht="18.75" customHeight="1" x14ac:dyDescent="0.2">
      <c r="A54" s="3" t="s">
        <v>26</v>
      </c>
      <c r="B54" s="7">
        <f t="shared" si="11"/>
        <v>0.70886499999999997</v>
      </c>
      <c r="C54" s="4">
        <f t="shared" si="10"/>
        <v>8.5825774330543787</v>
      </c>
      <c r="D54" s="4">
        <f t="shared" si="12"/>
        <v>9.2914424330543781</v>
      </c>
      <c r="E54" s="58"/>
      <c r="F54" s="58"/>
      <c r="G54" s="58"/>
      <c r="H54" s="58"/>
      <c r="I54" s="58"/>
      <c r="J54" s="58"/>
      <c r="T54" s="23" t="s">
        <v>92</v>
      </c>
      <c r="U54" s="33">
        <v>0.70886499999999997</v>
      </c>
      <c r="V54" s="33">
        <v>8.5825774330543787</v>
      </c>
      <c r="W54" s="33">
        <v>9.2914424330543781</v>
      </c>
    </row>
    <row r="55" spans="1:23" ht="18.75" customHeight="1" x14ac:dyDescent="0.2">
      <c r="A55" s="3" t="s">
        <v>27</v>
      </c>
      <c r="B55" s="7">
        <f t="shared" si="11"/>
        <v>0.75586600000000004</v>
      </c>
      <c r="C55" s="4">
        <f t="shared" si="10"/>
        <v>9.1572628496543782</v>
      </c>
      <c r="D55" s="4">
        <f t="shared" si="12"/>
        <v>9.9131288496543775</v>
      </c>
      <c r="E55" s="58"/>
      <c r="F55" s="58"/>
      <c r="G55" s="58"/>
      <c r="H55" s="58"/>
      <c r="I55" s="58"/>
      <c r="J55" s="58"/>
      <c r="T55" s="23" t="s">
        <v>93</v>
      </c>
      <c r="U55" s="33">
        <v>0.75586600000000004</v>
      </c>
      <c r="V55" s="33">
        <v>9.1572628496543782</v>
      </c>
      <c r="W55" s="33">
        <v>9.9131288496543775</v>
      </c>
    </row>
    <row r="56" spans="1:23" ht="18.75" customHeight="1" x14ac:dyDescent="0.2">
      <c r="A56" s="3" t="s">
        <v>28</v>
      </c>
      <c r="B56" s="7">
        <f t="shared" si="11"/>
        <v>0.76576999999999995</v>
      </c>
      <c r="C56" s="4">
        <f t="shared" si="10"/>
        <v>8.4080666162543789</v>
      </c>
      <c r="D56" s="4">
        <f t="shared" si="12"/>
        <v>9.1738366162543787</v>
      </c>
      <c r="E56" s="58"/>
      <c r="F56" s="58"/>
      <c r="G56" s="58"/>
      <c r="H56" s="58"/>
      <c r="I56" s="58"/>
      <c r="J56" s="58"/>
      <c r="T56" s="23" t="s">
        <v>94</v>
      </c>
      <c r="U56" s="33">
        <v>0.76576999999999995</v>
      </c>
      <c r="V56" s="33">
        <v>8.4080666162543789</v>
      </c>
      <c r="W56" s="33">
        <v>9.1738366162543787</v>
      </c>
    </row>
    <row r="57" spans="1:23" ht="18.75" customHeight="1" x14ac:dyDescent="0.2">
      <c r="A57" s="3" t="s">
        <v>29</v>
      </c>
      <c r="B57" s="7">
        <f t="shared" si="11"/>
        <v>0.9277939999999999</v>
      </c>
      <c r="C57" s="4">
        <f t="shared" si="10"/>
        <v>7.9092158413043814</v>
      </c>
      <c r="D57" s="4">
        <f t="shared" si="12"/>
        <v>8.8370098413043809</v>
      </c>
      <c r="E57" s="58"/>
      <c r="F57" s="58"/>
      <c r="G57" s="58"/>
      <c r="H57" s="58"/>
      <c r="I57" s="58"/>
      <c r="J57" s="58"/>
      <c r="T57" s="23" t="s">
        <v>95</v>
      </c>
      <c r="U57" s="33">
        <v>0.9277939999999999</v>
      </c>
      <c r="V57" s="33">
        <v>7.9092158413043814</v>
      </c>
      <c r="W57" s="33">
        <v>8.8370098413043809</v>
      </c>
    </row>
    <row r="58" spans="1:23" ht="18.75" customHeight="1" thickBot="1" x14ac:dyDescent="0.25">
      <c r="A58" s="3" t="s">
        <v>30</v>
      </c>
      <c r="B58" s="7">
        <f t="shared" si="11"/>
        <v>1.2238319999999998</v>
      </c>
      <c r="C58" s="4">
        <f t="shared" si="10"/>
        <v>8.3293998805543801</v>
      </c>
      <c r="D58" s="4">
        <f t="shared" si="12"/>
        <v>9.5532318805543799</v>
      </c>
      <c r="E58" s="58"/>
      <c r="F58" s="58"/>
      <c r="G58" s="58"/>
      <c r="H58" s="58"/>
      <c r="I58" s="58"/>
      <c r="J58" s="58"/>
      <c r="T58" s="23" t="s">
        <v>96</v>
      </c>
      <c r="U58" s="33">
        <v>1.2238319999999998</v>
      </c>
      <c r="V58" s="33">
        <v>8.3293998805543801</v>
      </c>
      <c r="W58" s="33">
        <v>9.5532318805543799</v>
      </c>
    </row>
    <row r="59" spans="1:23" ht="18.75" customHeight="1" thickTop="1" x14ac:dyDescent="0.25">
      <c r="A59" s="13" t="s">
        <v>11</v>
      </c>
      <c r="B59" s="14">
        <f>SUM(B47:B58)</f>
        <v>11.921561000000001</v>
      </c>
      <c r="C59" s="19">
        <f>SUM(C47:C58)</f>
        <v>99.089836598802549</v>
      </c>
      <c r="D59" s="17">
        <f>SUM(D47:D58)</f>
        <v>111.01139759880256</v>
      </c>
      <c r="E59" s="58"/>
      <c r="F59" s="58"/>
      <c r="G59" s="58"/>
      <c r="H59" s="58"/>
      <c r="I59" s="58"/>
      <c r="J59" s="58"/>
      <c r="T59" s="23" t="s">
        <v>74</v>
      </c>
      <c r="U59" s="33">
        <v>11.921561000000001</v>
      </c>
      <c r="V59" s="33">
        <v>99.089836598802549</v>
      </c>
      <c r="W59" s="33">
        <v>111.01139759880255</v>
      </c>
    </row>
    <row r="60" spans="1:23" ht="18.75" customHeight="1" thickBot="1" x14ac:dyDescent="0.25">
      <c r="A60" s="10"/>
      <c r="B60" s="8">
        <f>+B59/D59</f>
        <v>0.10739042348682758</v>
      </c>
      <c r="C60" s="21">
        <f>+C59/D59</f>
        <v>0.8926095765131723</v>
      </c>
      <c r="D60" s="18"/>
      <c r="E60" s="58"/>
      <c r="F60" s="58"/>
      <c r="G60" s="58"/>
      <c r="H60" s="58"/>
      <c r="I60" s="58"/>
      <c r="J60" s="58"/>
    </row>
    <row r="61" spans="1:23" ht="18.75" customHeight="1" x14ac:dyDescent="0.2">
      <c r="A61" s="58"/>
      <c r="B61" s="58"/>
      <c r="C61" s="58"/>
      <c r="D61" s="58"/>
      <c r="E61" s="58"/>
      <c r="F61" s="58"/>
      <c r="G61" s="58"/>
      <c r="H61" s="58"/>
      <c r="I61" s="58"/>
      <c r="J61" s="58"/>
    </row>
    <row r="62" spans="1:23" ht="18.75" customHeight="1" x14ac:dyDescent="0.2">
      <c r="A62" s="58"/>
      <c r="B62" s="58"/>
      <c r="C62" s="58"/>
      <c r="D62" s="58"/>
      <c r="E62" s="58"/>
      <c r="F62" s="58"/>
      <c r="G62" s="58"/>
      <c r="H62" s="58"/>
      <c r="I62" s="58"/>
      <c r="J62" s="58"/>
      <c r="T62" s="23" t="s">
        <v>113</v>
      </c>
    </row>
    <row r="63" spans="1:23" x14ac:dyDescent="0.2">
      <c r="A63" s="58"/>
      <c r="B63" s="58"/>
      <c r="C63" s="58"/>
      <c r="D63" s="58"/>
      <c r="T63" s="185" t="s">
        <v>75</v>
      </c>
      <c r="U63" s="23" t="s">
        <v>77</v>
      </c>
    </row>
    <row r="64" spans="1:23" x14ac:dyDescent="0.2">
      <c r="A64" s="119" t="s">
        <v>68</v>
      </c>
      <c r="B64" s="58"/>
      <c r="C64" s="58"/>
      <c r="D64" s="58"/>
      <c r="E64" s="58"/>
      <c r="F64" s="58"/>
      <c r="G64" s="58"/>
      <c r="H64" s="58"/>
      <c r="I64" s="58"/>
      <c r="J64" s="58"/>
    </row>
    <row r="65" spans="1:25" ht="13.5" thickBot="1" x14ac:dyDescent="0.25">
      <c r="A65" s="58"/>
      <c r="B65" s="58"/>
      <c r="C65" s="58"/>
      <c r="D65" s="58"/>
      <c r="E65" s="58"/>
      <c r="F65" s="58"/>
      <c r="G65" s="58"/>
      <c r="H65" s="58"/>
      <c r="I65" s="58"/>
      <c r="J65" s="58"/>
      <c r="U65" s="23" t="s">
        <v>34</v>
      </c>
      <c r="V65" s="23" t="s">
        <v>80</v>
      </c>
    </row>
    <row r="66" spans="1:25" ht="12.75" customHeight="1" x14ac:dyDescent="0.2">
      <c r="A66" s="295" t="s">
        <v>47</v>
      </c>
      <c r="B66" s="302" t="s">
        <v>2</v>
      </c>
      <c r="C66" s="303"/>
      <c r="D66" s="304"/>
      <c r="E66" s="280" t="s">
        <v>12</v>
      </c>
      <c r="F66" s="281"/>
      <c r="G66" s="281"/>
      <c r="H66" s="280" t="s">
        <v>48</v>
      </c>
      <c r="I66" s="284"/>
      <c r="J66" s="305" t="s">
        <v>51</v>
      </c>
      <c r="U66" s="23" t="s">
        <v>2</v>
      </c>
      <c r="W66" s="23" t="s">
        <v>3</v>
      </c>
      <c r="Y66" s="23" t="s">
        <v>76</v>
      </c>
    </row>
    <row r="67" spans="1:25" ht="25.5" x14ac:dyDescent="0.2">
      <c r="A67" s="306"/>
      <c r="B67" s="307" t="s">
        <v>53</v>
      </c>
      <c r="C67" s="308" t="s">
        <v>52</v>
      </c>
      <c r="D67" s="292" t="s">
        <v>32</v>
      </c>
      <c r="E67" s="307" t="s">
        <v>53</v>
      </c>
      <c r="F67" s="308" t="s">
        <v>52</v>
      </c>
      <c r="G67" s="292" t="s">
        <v>32</v>
      </c>
      <c r="H67" s="307" t="s">
        <v>53</v>
      </c>
      <c r="I67" s="293" t="s">
        <v>52</v>
      </c>
      <c r="J67" s="309"/>
      <c r="T67" s="23" t="s">
        <v>84</v>
      </c>
      <c r="U67" s="23" t="s">
        <v>81</v>
      </c>
      <c r="V67" s="23" t="s">
        <v>97</v>
      </c>
      <c r="W67" s="23" t="s">
        <v>81</v>
      </c>
      <c r="X67" s="23" t="s">
        <v>97</v>
      </c>
    </row>
    <row r="68" spans="1:25" ht="16.5" customHeight="1" x14ac:dyDescent="0.2">
      <c r="A68" s="120" t="s">
        <v>19</v>
      </c>
      <c r="B68" s="142">
        <f>+U68</f>
        <v>372.2105682725292</v>
      </c>
      <c r="C68" s="122">
        <f t="shared" ref="C68:C79" si="13">+V68</f>
        <v>1.0326070000000001</v>
      </c>
      <c r="D68" s="143">
        <f>SUM(B68:C68)</f>
        <v>373.24317527252919</v>
      </c>
      <c r="E68" s="122">
        <f>+W68</f>
        <v>2.4117917755896707</v>
      </c>
      <c r="F68" s="122">
        <f t="shared" ref="F68:F79" si="14">+X68</f>
        <v>7.2996717904543811</v>
      </c>
      <c r="G68" s="124">
        <f>SUM(E68:F68)</f>
        <v>9.7114635660440527</v>
      </c>
      <c r="H68" s="142">
        <f>+E68+B68</f>
        <v>374.62236004811888</v>
      </c>
      <c r="I68" s="125">
        <f>+F68+C68</f>
        <v>8.3322787904543816</v>
      </c>
      <c r="J68" s="144">
        <f>+H68+I68</f>
        <v>382.95463883857326</v>
      </c>
      <c r="T68" s="23" t="s">
        <v>85</v>
      </c>
      <c r="U68" s="33">
        <v>372.2105682725292</v>
      </c>
      <c r="V68" s="33">
        <v>1.0326070000000001</v>
      </c>
      <c r="W68" s="33">
        <v>2.4117917755896707</v>
      </c>
      <c r="X68" s="33">
        <v>7.2996717904543811</v>
      </c>
      <c r="Y68" s="33">
        <v>382.95463883857326</v>
      </c>
    </row>
    <row r="69" spans="1:25" ht="16.5" customHeight="1" x14ac:dyDescent="0.2">
      <c r="A69" s="120" t="s">
        <v>20</v>
      </c>
      <c r="B69" s="142">
        <f t="shared" ref="B69:B79" si="15">+U69</f>
        <v>259.04193394629726</v>
      </c>
      <c r="C69" s="122">
        <f t="shared" si="13"/>
        <v>1.213875</v>
      </c>
      <c r="D69" s="123">
        <f t="shared" ref="D69:D79" si="16">SUM(B69:C69)</f>
        <v>260.25580894629724</v>
      </c>
      <c r="E69" s="122">
        <f t="shared" ref="E69:E79" si="17">+W69</f>
        <v>2.5434881895608017</v>
      </c>
      <c r="F69" s="122">
        <f t="shared" si="14"/>
        <v>7.9050437904543811</v>
      </c>
      <c r="G69" s="124">
        <f t="shared" ref="G69:G79" si="18">SUM(E69:F69)</f>
        <v>10.448531980015183</v>
      </c>
      <c r="H69" s="142">
        <f t="shared" ref="H69:H79" si="19">+E69+B69</f>
        <v>261.58542213585804</v>
      </c>
      <c r="I69" s="125">
        <f t="shared" ref="I69:I79" si="20">+F69+C69</f>
        <v>9.1189187904543818</v>
      </c>
      <c r="J69" s="125">
        <f t="shared" ref="J69:J79" si="21">+H69+I69</f>
        <v>270.7043409263124</v>
      </c>
      <c r="T69" s="23" t="s">
        <v>86</v>
      </c>
      <c r="U69" s="33">
        <v>259.04193394629726</v>
      </c>
      <c r="V69" s="33">
        <v>1.213875</v>
      </c>
      <c r="W69" s="33">
        <v>2.5434881895608017</v>
      </c>
      <c r="X69" s="33">
        <v>7.9050437904543811</v>
      </c>
      <c r="Y69" s="33">
        <v>270.7043409263124</v>
      </c>
    </row>
    <row r="70" spans="1:25" ht="16.5" customHeight="1" x14ac:dyDescent="0.2">
      <c r="A70" s="120" t="s">
        <v>21</v>
      </c>
      <c r="B70" s="142">
        <f t="shared" si="15"/>
        <v>238.56854548455786</v>
      </c>
      <c r="C70" s="122">
        <f t="shared" si="13"/>
        <v>1.2617960000000001</v>
      </c>
      <c r="D70" s="123">
        <f t="shared" si="16"/>
        <v>239.83034148455786</v>
      </c>
      <c r="E70" s="122">
        <f t="shared" si="17"/>
        <v>2.9301481161073015</v>
      </c>
      <c r="F70" s="122">
        <f t="shared" si="14"/>
        <v>8.6661697904543775</v>
      </c>
      <c r="G70" s="124">
        <f t="shared" si="18"/>
        <v>11.59631790656168</v>
      </c>
      <c r="H70" s="142">
        <f t="shared" si="19"/>
        <v>241.49869360066515</v>
      </c>
      <c r="I70" s="125">
        <f t="shared" si="20"/>
        <v>9.9279657904543779</v>
      </c>
      <c r="J70" s="125">
        <f t="shared" si="21"/>
        <v>251.42665939111953</v>
      </c>
      <c r="T70" s="23" t="s">
        <v>87</v>
      </c>
      <c r="U70" s="33">
        <v>238.56854548455786</v>
      </c>
      <c r="V70" s="33">
        <v>1.2617960000000001</v>
      </c>
      <c r="W70" s="33">
        <v>2.9301481161073015</v>
      </c>
      <c r="X70" s="33">
        <v>8.6661697904543775</v>
      </c>
      <c r="Y70" s="33">
        <v>251.42665939111953</v>
      </c>
    </row>
    <row r="71" spans="1:25" ht="16.5" customHeight="1" x14ac:dyDescent="0.2">
      <c r="A71" s="120" t="s">
        <v>22</v>
      </c>
      <c r="B71" s="142">
        <f t="shared" si="15"/>
        <v>284.12593144576488</v>
      </c>
      <c r="C71" s="122">
        <f t="shared" si="13"/>
        <v>1.2000740000000001</v>
      </c>
      <c r="D71" s="123">
        <f t="shared" si="16"/>
        <v>285.32600544576485</v>
      </c>
      <c r="E71" s="122">
        <f t="shared" si="17"/>
        <v>2.6576600594228239</v>
      </c>
      <c r="F71" s="122">
        <f t="shared" si="14"/>
        <v>8.1091367904543805</v>
      </c>
      <c r="G71" s="124">
        <f t="shared" si="18"/>
        <v>10.766796849877204</v>
      </c>
      <c r="H71" s="142">
        <f t="shared" si="19"/>
        <v>286.7835915051877</v>
      </c>
      <c r="I71" s="125">
        <f t="shared" si="20"/>
        <v>9.3092107904543813</v>
      </c>
      <c r="J71" s="125">
        <f t="shared" si="21"/>
        <v>296.09280229564206</v>
      </c>
      <c r="N71" s="184" t="s">
        <v>2</v>
      </c>
      <c r="O71" s="184" t="s">
        <v>12</v>
      </c>
      <c r="T71" s="23" t="s">
        <v>88</v>
      </c>
      <c r="U71" s="33">
        <v>284.12593144576488</v>
      </c>
      <c r="V71" s="33">
        <v>1.2000740000000001</v>
      </c>
      <c r="W71" s="33">
        <v>2.6576600594228239</v>
      </c>
      <c r="X71" s="33">
        <v>8.1091367904543805</v>
      </c>
      <c r="Y71" s="33">
        <v>296.09280229564206</v>
      </c>
    </row>
    <row r="72" spans="1:25" ht="16.5" customHeight="1" x14ac:dyDescent="0.2">
      <c r="A72" s="120" t="s">
        <v>23</v>
      </c>
      <c r="B72" s="142">
        <f t="shared" si="15"/>
        <v>422.69625835522777</v>
      </c>
      <c r="C72" s="122">
        <f t="shared" si="13"/>
        <v>1.1816600000000002</v>
      </c>
      <c r="D72" s="123">
        <f t="shared" si="16"/>
        <v>423.87791835522779</v>
      </c>
      <c r="E72" s="122">
        <f t="shared" si="17"/>
        <v>2.749464102857242</v>
      </c>
      <c r="F72" s="122">
        <f t="shared" si="14"/>
        <v>7.8366007904543817</v>
      </c>
      <c r="G72" s="124">
        <f t="shared" si="18"/>
        <v>10.586064893311624</v>
      </c>
      <c r="H72" s="142">
        <f t="shared" si="19"/>
        <v>425.44572245808502</v>
      </c>
      <c r="I72" s="125">
        <f t="shared" si="20"/>
        <v>9.0182607904543826</v>
      </c>
      <c r="J72" s="125">
        <f t="shared" si="21"/>
        <v>434.46398324853942</v>
      </c>
      <c r="M72" s="23" t="s">
        <v>4</v>
      </c>
      <c r="N72" s="24">
        <f>+B80</f>
        <v>3996.5918987051055</v>
      </c>
      <c r="O72" s="24">
        <f>+E80</f>
        <v>33.115551732430212</v>
      </c>
      <c r="P72" s="24">
        <f>SUM(N72:O72)</f>
        <v>4029.7074504375355</v>
      </c>
      <c r="Q72" s="25">
        <f>+N72/P72</f>
        <v>0.99178214494731265</v>
      </c>
      <c r="R72" s="25">
        <f>+O72/P72</f>
        <v>8.2178550526874131E-3</v>
      </c>
      <c r="T72" s="23" t="s">
        <v>89</v>
      </c>
      <c r="U72" s="33">
        <v>422.69625835522777</v>
      </c>
      <c r="V72" s="33">
        <v>1.1816600000000002</v>
      </c>
      <c r="W72" s="33">
        <v>2.749464102857242</v>
      </c>
      <c r="X72" s="33">
        <v>7.8366007904543817</v>
      </c>
      <c r="Y72" s="33">
        <v>434.46398324853942</v>
      </c>
    </row>
    <row r="73" spans="1:25" ht="16.5" customHeight="1" x14ac:dyDescent="0.2">
      <c r="A73" s="120" t="s">
        <v>24</v>
      </c>
      <c r="B73" s="142">
        <f t="shared" si="15"/>
        <v>391.93830052959947</v>
      </c>
      <c r="C73" s="122">
        <f t="shared" si="13"/>
        <v>0.82020399999999993</v>
      </c>
      <c r="D73" s="123">
        <f t="shared" si="16"/>
        <v>392.75850452959946</v>
      </c>
      <c r="E73" s="122">
        <f t="shared" si="17"/>
        <v>2.317752446644</v>
      </c>
      <c r="F73" s="122">
        <f t="shared" si="14"/>
        <v>8.8508547904543793</v>
      </c>
      <c r="G73" s="124">
        <f t="shared" si="18"/>
        <v>11.16860723709838</v>
      </c>
      <c r="H73" s="142">
        <f t="shared" si="19"/>
        <v>394.2560529762435</v>
      </c>
      <c r="I73" s="125">
        <f t="shared" si="20"/>
        <v>9.6710587904543797</v>
      </c>
      <c r="J73" s="125">
        <f t="shared" si="21"/>
        <v>403.92711176669786</v>
      </c>
      <c r="M73" s="23" t="s">
        <v>0</v>
      </c>
      <c r="N73" s="24">
        <f>+C80</f>
        <v>11.921561000000001</v>
      </c>
      <c r="O73" s="24">
        <f>+F80</f>
        <v>99.089836598802549</v>
      </c>
      <c r="P73" s="24">
        <f>SUM(N73:O73)</f>
        <v>111.01139759880255</v>
      </c>
      <c r="Q73" s="25">
        <f>+N73/P73</f>
        <v>0.10739042348682759</v>
      </c>
      <c r="R73" s="25">
        <f>+O73/P73</f>
        <v>0.89260957651317241</v>
      </c>
      <c r="T73" s="23" t="s">
        <v>90</v>
      </c>
      <c r="U73" s="33">
        <v>391.93830052959947</v>
      </c>
      <c r="V73" s="33">
        <v>0.82020399999999993</v>
      </c>
      <c r="W73" s="33">
        <v>2.317752446644</v>
      </c>
      <c r="X73" s="33">
        <v>8.8508547904543793</v>
      </c>
      <c r="Y73" s="33">
        <v>403.92711176669786</v>
      </c>
    </row>
    <row r="74" spans="1:25" ht="16.5" customHeight="1" x14ac:dyDescent="0.2">
      <c r="A74" s="120" t="s">
        <v>25</v>
      </c>
      <c r="B74" s="142">
        <f t="shared" si="15"/>
        <v>373.36458334661972</v>
      </c>
      <c r="C74" s="122">
        <f t="shared" si="13"/>
        <v>0.82921800000000001</v>
      </c>
      <c r="D74" s="123">
        <f t="shared" si="16"/>
        <v>374.19380134661975</v>
      </c>
      <c r="E74" s="122">
        <f t="shared" si="17"/>
        <v>2.7371849741283985</v>
      </c>
      <c r="F74" s="122">
        <f t="shared" si="14"/>
        <v>8.0358362352543811</v>
      </c>
      <c r="G74" s="124">
        <f t="shared" si="18"/>
        <v>10.77302120938278</v>
      </c>
      <c r="H74" s="142">
        <f t="shared" si="19"/>
        <v>376.10176832074814</v>
      </c>
      <c r="I74" s="125">
        <f t="shared" si="20"/>
        <v>8.8650542352543802</v>
      </c>
      <c r="J74" s="125">
        <f t="shared" si="21"/>
        <v>384.96682255600251</v>
      </c>
      <c r="N74" s="24">
        <f>SUM(N72:N73)</f>
        <v>4008.5134597051056</v>
      </c>
      <c r="O74" s="24">
        <f>SUM(O72:O73)</f>
        <v>132.20538833123277</v>
      </c>
      <c r="P74" s="24">
        <f>SUM(P72:P73)</f>
        <v>4140.7188480363384</v>
      </c>
      <c r="T74" s="23" t="s">
        <v>91</v>
      </c>
      <c r="U74" s="33">
        <v>373.36458334661972</v>
      </c>
      <c r="V74" s="33">
        <v>0.82921800000000001</v>
      </c>
      <c r="W74" s="33">
        <v>2.7371849741283985</v>
      </c>
      <c r="X74" s="33">
        <v>8.0358362352543811</v>
      </c>
      <c r="Y74" s="33">
        <v>384.96682255600257</v>
      </c>
    </row>
    <row r="75" spans="1:25" ht="16.5" customHeight="1" x14ac:dyDescent="0.2">
      <c r="A75" s="120" t="s">
        <v>26</v>
      </c>
      <c r="B75" s="142">
        <f t="shared" si="15"/>
        <v>311.12289566469599</v>
      </c>
      <c r="C75" s="122">
        <f t="shared" si="13"/>
        <v>0.70886499999999997</v>
      </c>
      <c r="D75" s="123">
        <f t="shared" si="16"/>
        <v>311.83176066469599</v>
      </c>
      <c r="E75" s="122">
        <f t="shared" si="17"/>
        <v>2.9156892849424514</v>
      </c>
      <c r="F75" s="122">
        <f t="shared" si="14"/>
        <v>8.5825774330543787</v>
      </c>
      <c r="G75" s="124">
        <f t="shared" si="18"/>
        <v>11.498266717996831</v>
      </c>
      <c r="H75" s="142">
        <f t="shared" si="19"/>
        <v>314.03858494963845</v>
      </c>
      <c r="I75" s="125">
        <f t="shared" si="20"/>
        <v>9.2914424330543781</v>
      </c>
      <c r="J75" s="125">
        <f t="shared" si="21"/>
        <v>323.33002738269283</v>
      </c>
      <c r="P75" s="24"/>
      <c r="T75" s="23" t="s">
        <v>92</v>
      </c>
      <c r="U75" s="33">
        <v>311.12289566469599</v>
      </c>
      <c r="V75" s="33">
        <v>0.70886499999999997</v>
      </c>
      <c r="W75" s="33">
        <v>2.9156892849424514</v>
      </c>
      <c r="X75" s="33">
        <v>8.5825774330543787</v>
      </c>
      <c r="Y75" s="33">
        <v>323.33002738269283</v>
      </c>
    </row>
    <row r="76" spans="1:25" ht="16.5" customHeight="1" x14ac:dyDescent="0.2">
      <c r="A76" s="120" t="s">
        <v>27</v>
      </c>
      <c r="B76" s="142">
        <f t="shared" si="15"/>
        <v>268.08655709990785</v>
      </c>
      <c r="C76" s="122">
        <f t="shared" si="13"/>
        <v>0.75586600000000004</v>
      </c>
      <c r="D76" s="123">
        <f t="shared" si="16"/>
        <v>268.84242309990788</v>
      </c>
      <c r="E76" s="122">
        <f t="shared" si="17"/>
        <v>2.9259808100438738</v>
      </c>
      <c r="F76" s="122">
        <f t="shared" si="14"/>
        <v>9.1572628496543782</v>
      </c>
      <c r="G76" s="124">
        <f t="shared" si="18"/>
        <v>12.083243659698251</v>
      </c>
      <c r="H76" s="142">
        <f t="shared" si="19"/>
        <v>271.01253790995173</v>
      </c>
      <c r="I76" s="125">
        <f t="shared" si="20"/>
        <v>9.9131288496543775</v>
      </c>
      <c r="J76" s="125">
        <f t="shared" si="21"/>
        <v>280.92566675960609</v>
      </c>
      <c r="T76" s="23" t="s">
        <v>93</v>
      </c>
      <c r="U76" s="33">
        <v>268.08655709990785</v>
      </c>
      <c r="V76" s="33">
        <v>0.75586600000000004</v>
      </c>
      <c r="W76" s="33">
        <v>2.9259808100438738</v>
      </c>
      <c r="X76" s="33">
        <v>9.1572628496543782</v>
      </c>
      <c r="Y76" s="33">
        <v>280.92566675960614</v>
      </c>
    </row>
    <row r="77" spans="1:25" ht="16.5" customHeight="1" x14ac:dyDescent="0.2">
      <c r="A77" s="120" t="s">
        <v>28</v>
      </c>
      <c r="B77" s="142">
        <f t="shared" si="15"/>
        <v>279.42819917385918</v>
      </c>
      <c r="C77" s="122">
        <f t="shared" si="13"/>
        <v>0.76576999999999995</v>
      </c>
      <c r="D77" s="123">
        <f t="shared" si="16"/>
        <v>280.19396917385916</v>
      </c>
      <c r="E77" s="122">
        <f t="shared" si="17"/>
        <v>3.0277697385501585</v>
      </c>
      <c r="F77" s="122">
        <f t="shared" si="14"/>
        <v>8.4080666162543789</v>
      </c>
      <c r="G77" s="124">
        <f t="shared" si="18"/>
        <v>11.435836354804538</v>
      </c>
      <c r="H77" s="142">
        <f t="shared" si="19"/>
        <v>282.45596891240933</v>
      </c>
      <c r="I77" s="125">
        <f t="shared" si="20"/>
        <v>9.1738366162543787</v>
      </c>
      <c r="J77" s="125">
        <f t="shared" si="21"/>
        <v>291.62980552866372</v>
      </c>
      <c r="N77" s="34">
        <f>+N72/N74</f>
        <v>0.9970259396357678</v>
      </c>
      <c r="O77" s="25">
        <f>+O72/O74</f>
        <v>0.25048564321343059</v>
      </c>
      <c r="T77" s="23" t="s">
        <v>94</v>
      </c>
      <c r="U77" s="33">
        <v>279.42819917385918</v>
      </c>
      <c r="V77" s="33">
        <v>0.76576999999999995</v>
      </c>
      <c r="W77" s="33">
        <v>3.0277697385501585</v>
      </c>
      <c r="X77" s="33">
        <v>8.4080666162543789</v>
      </c>
      <c r="Y77" s="33">
        <v>291.62980552866367</v>
      </c>
    </row>
    <row r="78" spans="1:25" ht="16.5" customHeight="1" x14ac:dyDescent="0.2">
      <c r="A78" s="120" t="s">
        <v>29</v>
      </c>
      <c r="B78" s="142">
        <f t="shared" si="15"/>
        <v>392.86925084472085</v>
      </c>
      <c r="C78" s="122">
        <f t="shared" si="13"/>
        <v>0.9277939999999999</v>
      </c>
      <c r="D78" s="123">
        <f t="shared" si="16"/>
        <v>393.79704484472086</v>
      </c>
      <c r="E78" s="122">
        <f t="shared" si="17"/>
        <v>2.9832778038034533</v>
      </c>
      <c r="F78" s="122">
        <f t="shared" si="14"/>
        <v>7.9092158413043814</v>
      </c>
      <c r="G78" s="124">
        <f t="shared" si="18"/>
        <v>10.892493645107834</v>
      </c>
      <c r="H78" s="142">
        <f t="shared" si="19"/>
        <v>395.8525286485243</v>
      </c>
      <c r="I78" s="125">
        <f t="shared" si="20"/>
        <v>8.8370098413043809</v>
      </c>
      <c r="J78" s="125">
        <f t="shared" si="21"/>
        <v>404.68953848982869</v>
      </c>
      <c r="N78" s="34">
        <f>+N73/N74</f>
        <v>2.9740603642321398E-3</v>
      </c>
      <c r="O78" s="25">
        <f>+O73/O74</f>
        <v>0.7495143567865693</v>
      </c>
      <c r="T78" s="23" t="s">
        <v>95</v>
      </c>
      <c r="U78" s="33">
        <v>392.86925084472085</v>
      </c>
      <c r="V78" s="33">
        <v>0.9277939999999999</v>
      </c>
      <c r="W78" s="33">
        <v>2.9832778038034533</v>
      </c>
      <c r="X78" s="33">
        <v>7.9092158413043814</v>
      </c>
      <c r="Y78" s="33">
        <v>404.68953848982869</v>
      </c>
    </row>
    <row r="79" spans="1:25" ht="16.5" customHeight="1" thickBot="1" x14ac:dyDescent="0.25">
      <c r="A79" s="145" t="s">
        <v>30</v>
      </c>
      <c r="B79" s="146">
        <f t="shared" si="15"/>
        <v>403.13887454132578</v>
      </c>
      <c r="C79" s="147">
        <f t="shared" si="13"/>
        <v>1.2238319999999998</v>
      </c>
      <c r="D79" s="148">
        <f t="shared" si="16"/>
        <v>404.36270654132579</v>
      </c>
      <c r="E79" s="147">
        <f t="shared" si="17"/>
        <v>2.9153444307800376</v>
      </c>
      <c r="F79" s="149">
        <f t="shared" si="14"/>
        <v>8.3293998805543801</v>
      </c>
      <c r="G79" s="150">
        <f t="shared" si="18"/>
        <v>11.244744311334419</v>
      </c>
      <c r="H79" s="146">
        <f t="shared" si="19"/>
        <v>406.05421897210579</v>
      </c>
      <c r="I79" s="151">
        <f t="shared" si="20"/>
        <v>9.5532318805543799</v>
      </c>
      <c r="J79" s="151">
        <f t="shared" si="21"/>
        <v>415.60745085266018</v>
      </c>
      <c r="T79" s="23" t="s">
        <v>96</v>
      </c>
      <c r="U79" s="33">
        <v>403.13887454132578</v>
      </c>
      <c r="V79" s="33">
        <v>1.2238319999999998</v>
      </c>
      <c r="W79" s="33">
        <v>2.9153444307800376</v>
      </c>
      <c r="X79" s="33">
        <v>8.3293998805543801</v>
      </c>
      <c r="Y79" s="33">
        <v>415.60745085266018</v>
      </c>
    </row>
    <row r="80" spans="1:25" ht="16.5" customHeight="1" thickTop="1" x14ac:dyDescent="0.25">
      <c r="A80" s="152" t="s">
        <v>11</v>
      </c>
      <c r="B80" s="153">
        <f t="shared" ref="B80:J80" si="22">SUM(B68:B79)</f>
        <v>3996.5918987051055</v>
      </c>
      <c r="C80" s="154">
        <f t="shared" si="22"/>
        <v>11.921561000000001</v>
      </c>
      <c r="D80" s="155">
        <f t="shared" si="22"/>
        <v>4008.513459705106</v>
      </c>
      <c r="E80" s="154">
        <f t="shared" si="22"/>
        <v>33.115551732430212</v>
      </c>
      <c r="F80" s="154">
        <f t="shared" si="22"/>
        <v>99.089836598802549</v>
      </c>
      <c r="G80" s="156">
        <f t="shared" si="22"/>
        <v>132.20538833123277</v>
      </c>
      <c r="H80" s="153">
        <f t="shared" si="22"/>
        <v>4029.7074504375364</v>
      </c>
      <c r="I80" s="157">
        <f t="shared" si="22"/>
        <v>111.01139759880256</v>
      </c>
      <c r="J80" s="158">
        <f t="shared" si="22"/>
        <v>4140.7188480363384</v>
      </c>
      <c r="T80" s="23" t="s">
        <v>74</v>
      </c>
      <c r="U80" s="33">
        <v>3996.5918987051059</v>
      </c>
      <c r="V80" s="33">
        <v>11.921561000000001</v>
      </c>
      <c r="W80" s="33">
        <v>33.115551732430212</v>
      </c>
      <c r="X80" s="33">
        <v>99.089836598802549</v>
      </c>
      <c r="Y80" s="33">
        <v>4140.7188480363384</v>
      </c>
    </row>
    <row r="81" spans="1:19" ht="16.5" customHeight="1" thickBot="1" x14ac:dyDescent="0.25">
      <c r="A81" s="134"/>
      <c r="B81" s="198">
        <f>+B80/$D$80</f>
        <v>0.99702593963576769</v>
      </c>
      <c r="C81" s="197">
        <f>+C80/$D$80</f>
        <v>2.9740603642321394E-3</v>
      </c>
      <c r="D81" s="137"/>
      <c r="E81" s="136">
        <f>+E80/$G$80</f>
        <v>0.25048564321343059</v>
      </c>
      <c r="F81" s="136">
        <f>+F80/$G$80</f>
        <v>0.7495143567865693</v>
      </c>
      <c r="G81" s="138"/>
      <c r="H81" s="159">
        <f>+H80/$J$80</f>
        <v>0.97319030784921634</v>
      </c>
      <c r="I81" s="140">
        <f>+I80/$J$80</f>
        <v>2.6809692150783847E-2</v>
      </c>
      <c r="J81" s="140"/>
    </row>
    <row r="82" spans="1:19" ht="16.5" customHeight="1" x14ac:dyDescent="0.2">
      <c r="A82" s="58"/>
      <c r="B82" s="58"/>
      <c r="C82" s="58"/>
      <c r="D82" s="58"/>
      <c r="E82" s="58"/>
      <c r="F82" s="58"/>
      <c r="G82" s="58"/>
      <c r="H82" s="58"/>
      <c r="I82" s="58"/>
      <c r="J82" s="58"/>
    </row>
    <row r="83" spans="1:19" ht="16.5" customHeight="1" x14ac:dyDescent="0.2">
      <c r="A83" s="58"/>
      <c r="B83" s="58"/>
      <c r="C83" s="58"/>
      <c r="D83" s="58"/>
      <c r="E83" s="58"/>
      <c r="F83" s="58"/>
      <c r="G83" s="58"/>
      <c r="H83" s="58"/>
      <c r="I83" s="58"/>
      <c r="J83" s="58"/>
    </row>
    <row r="84" spans="1:19" ht="16.5" customHeight="1" x14ac:dyDescent="0.2">
      <c r="A84" s="58"/>
      <c r="B84" s="58"/>
      <c r="C84" s="58"/>
      <c r="D84" s="58"/>
      <c r="E84" s="58"/>
      <c r="F84" s="58"/>
      <c r="G84" s="58"/>
      <c r="H84" s="58"/>
      <c r="I84" s="58"/>
      <c r="J84" s="58"/>
    </row>
    <row r="85" spans="1:19" ht="16.5" customHeight="1" x14ac:dyDescent="0.2">
      <c r="A85" s="58"/>
      <c r="B85" s="58"/>
      <c r="C85" s="58"/>
      <c r="D85" s="58"/>
      <c r="E85" s="58"/>
      <c r="F85" s="58"/>
      <c r="G85" s="58"/>
      <c r="H85" s="58"/>
      <c r="I85" s="58"/>
      <c r="J85" s="58"/>
    </row>
    <row r="86" spans="1:19" ht="16.5" customHeight="1" x14ac:dyDescent="0.2">
      <c r="A86" s="58"/>
      <c r="B86" s="58"/>
      <c r="C86" s="58"/>
      <c r="D86" s="58"/>
      <c r="E86" s="58"/>
      <c r="F86" s="58"/>
      <c r="G86" s="58"/>
      <c r="H86" s="58"/>
      <c r="I86" s="58"/>
      <c r="J86" s="58"/>
    </row>
    <row r="87" spans="1:19" ht="16.5" customHeight="1" x14ac:dyDescent="0.2">
      <c r="A87" s="58"/>
      <c r="B87" s="58"/>
      <c r="C87" s="58"/>
      <c r="D87" s="58"/>
      <c r="E87" s="58"/>
      <c r="F87" s="58"/>
      <c r="G87" s="58"/>
      <c r="H87" s="58"/>
      <c r="I87" s="58"/>
      <c r="J87" s="58"/>
    </row>
    <row r="88" spans="1:19" ht="16.5" customHeight="1" x14ac:dyDescent="0.2">
      <c r="A88" s="58"/>
      <c r="B88" s="58"/>
      <c r="C88" s="58"/>
      <c r="D88" s="58"/>
      <c r="E88" s="58"/>
      <c r="F88" s="58"/>
      <c r="G88" s="58"/>
      <c r="H88" s="58"/>
      <c r="I88" s="58"/>
      <c r="J88" s="58"/>
    </row>
    <row r="89" spans="1:19" ht="16.5" customHeight="1" x14ac:dyDescent="0.2">
      <c r="A89" s="58"/>
      <c r="B89" s="58"/>
      <c r="C89" s="58"/>
      <c r="D89" s="58"/>
      <c r="E89" s="58"/>
      <c r="F89" s="58"/>
      <c r="G89" s="58"/>
      <c r="H89" s="58"/>
      <c r="I89" s="58"/>
      <c r="J89" s="58"/>
      <c r="N89" s="184" t="s">
        <v>2</v>
      </c>
      <c r="O89" s="184" t="s">
        <v>12</v>
      </c>
    </row>
    <row r="90" spans="1:19" ht="16.5" customHeight="1" x14ac:dyDescent="0.2">
      <c r="A90" s="58"/>
      <c r="B90" s="58"/>
      <c r="C90" s="58"/>
      <c r="D90" s="58"/>
      <c r="E90" s="58"/>
      <c r="F90" s="58"/>
      <c r="G90" s="58"/>
      <c r="H90" s="58"/>
      <c r="I90" s="58"/>
      <c r="J90" s="58"/>
      <c r="N90" s="199">
        <f>+H80</f>
        <v>4029.7074504375364</v>
      </c>
      <c r="O90" s="199">
        <f>+I80</f>
        <v>111.01139759880256</v>
      </c>
      <c r="P90" s="199">
        <f>SUM(N90:O90)</f>
        <v>4140.7188480363393</v>
      </c>
    </row>
    <row r="91" spans="1:19" ht="16.5" customHeight="1" x14ac:dyDescent="0.2">
      <c r="A91" s="58"/>
      <c r="B91" s="58"/>
      <c r="C91" s="58"/>
      <c r="D91" s="58"/>
      <c r="E91" s="58"/>
      <c r="F91" s="58"/>
      <c r="G91" s="58"/>
      <c r="H91" s="58"/>
      <c r="I91" s="58"/>
      <c r="J91" s="58"/>
      <c r="N91" s="25">
        <f>+N90/P90</f>
        <v>0.97319030784921612</v>
      </c>
      <c r="O91" s="25">
        <f>+O90/P90</f>
        <v>2.6809692150783843E-2</v>
      </c>
    </row>
    <row r="92" spans="1:19" ht="16.5" customHeight="1" x14ac:dyDescent="0.2">
      <c r="A92" s="58"/>
      <c r="B92" s="58"/>
      <c r="C92" s="58"/>
      <c r="D92" s="58"/>
      <c r="E92" s="58"/>
      <c r="F92" s="58"/>
      <c r="G92" s="58"/>
      <c r="H92" s="58"/>
      <c r="I92" s="58"/>
      <c r="J92" s="58"/>
    </row>
    <row r="93" spans="1:19" ht="16.5" customHeight="1" x14ac:dyDescent="0.2">
      <c r="A93" s="58"/>
      <c r="B93" s="58"/>
      <c r="C93" s="58"/>
      <c r="D93" s="58"/>
      <c r="E93" s="58"/>
      <c r="F93" s="58"/>
      <c r="G93" s="58"/>
      <c r="H93" s="58"/>
      <c r="I93" s="58"/>
      <c r="J93" s="58"/>
    </row>
    <row r="94" spans="1:19" ht="16.5" customHeight="1" x14ac:dyDescent="0.2">
      <c r="A94" s="58"/>
      <c r="B94" s="58"/>
      <c r="C94" s="58"/>
      <c r="D94" s="58"/>
      <c r="E94" s="58"/>
      <c r="F94" s="58"/>
      <c r="G94" s="58"/>
      <c r="H94" s="58"/>
      <c r="I94" s="58"/>
      <c r="J94" s="58"/>
    </row>
    <row r="95" spans="1:19" ht="16.5" customHeight="1" x14ac:dyDescent="0.2">
      <c r="A95" s="58"/>
      <c r="B95" s="58"/>
      <c r="C95" s="58"/>
      <c r="D95" s="58"/>
      <c r="E95" s="58"/>
      <c r="F95" s="58"/>
      <c r="G95" s="58"/>
      <c r="H95" s="58"/>
      <c r="I95" s="58"/>
      <c r="J95" s="58"/>
    </row>
    <row r="96" spans="1:19" ht="16.5" customHeight="1" x14ac:dyDescent="0.2">
      <c r="A96" s="58"/>
      <c r="B96" s="58"/>
      <c r="C96" s="58"/>
      <c r="D96" s="58"/>
      <c r="E96" s="58"/>
      <c r="F96" s="58"/>
      <c r="G96" s="58"/>
      <c r="H96" s="58"/>
      <c r="I96" s="58"/>
      <c r="J96" s="58"/>
      <c r="Q96" s="25">
        <f>+N18/N20</f>
        <v>0.80965685946154231</v>
      </c>
      <c r="R96" s="25">
        <f>+O18/O20</f>
        <v>0.4769620064435599</v>
      </c>
      <c r="S96" s="25"/>
    </row>
    <row r="97" spans="1:27" ht="16.5" customHeight="1" x14ac:dyDescent="0.2">
      <c r="A97" s="58"/>
      <c r="B97" s="58"/>
      <c r="C97" s="58"/>
      <c r="D97" s="58"/>
      <c r="E97" s="58"/>
      <c r="F97" s="58"/>
      <c r="G97" s="58"/>
      <c r="H97" s="58"/>
      <c r="I97" s="58"/>
      <c r="J97" s="58"/>
      <c r="Q97" s="25">
        <f>+N19/N20</f>
        <v>0.19034314053845766</v>
      </c>
      <c r="R97" s="25">
        <f>+O19/O20</f>
        <v>0.5230379935564401</v>
      </c>
      <c r="S97" s="195"/>
    </row>
    <row r="98" spans="1:27" ht="16.5" customHeight="1" x14ac:dyDescent="0.2">
      <c r="A98" s="58"/>
      <c r="B98" s="58"/>
      <c r="C98" s="58"/>
      <c r="D98" s="58"/>
      <c r="E98" s="58"/>
      <c r="F98" s="58"/>
      <c r="G98" s="58"/>
      <c r="H98" s="58"/>
      <c r="I98" s="58"/>
      <c r="J98" s="58"/>
      <c r="Q98" s="24"/>
    </row>
    <row r="99" spans="1:27" ht="16.5" customHeight="1" x14ac:dyDescent="0.2">
      <c r="A99" s="58"/>
      <c r="B99" s="58"/>
      <c r="C99" s="58"/>
      <c r="D99" s="58"/>
      <c r="E99" s="58"/>
      <c r="F99" s="58"/>
      <c r="G99" s="58"/>
      <c r="H99" s="58"/>
      <c r="I99" s="58"/>
      <c r="J99" s="58"/>
    </row>
    <row r="100" spans="1:27" ht="16.5" customHeight="1" x14ac:dyDescent="0.2">
      <c r="A100" s="58"/>
      <c r="B100" s="58"/>
      <c r="C100" s="58"/>
      <c r="D100" s="58"/>
      <c r="E100" s="58"/>
      <c r="F100" s="58"/>
      <c r="G100" s="58"/>
      <c r="H100" s="58"/>
      <c r="I100" s="58"/>
      <c r="J100" s="58"/>
      <c r="T100" s="23" t="s">
        <v>114</v>
      </c>
    </row>
    <row r="101" spans="1:27" ht="16.5" customHeight="1" x14ac:dyDescent="0.25">
      <c r="A101" s="65" t="s">
        <v>115</v>
      </c>
      <c r="B101" s="58"/>
      <c r="C101" s="58"/>
      <c r="D101" s="58"/>
      <c r="E101" s="58"/>
      <c r="F101" s="58"/>
      <c r="G101" s="58"/>
      <c r="H101" s="58"/>
      <c r="I101" s="58"/>
      <c r="J101" s="58"/>
      <c r="T101" s="185" t="s">
        <v>75</v>
      </c>
      <c r="U101" s="23" t="s">
        <v>78</v>
      </c>
    </row>
    <row r="102" spans="1:27" ht="16.5" customHeight="1" x14ac:dyDescent="0.2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T102" s="185" t="s">
        <v>80</v>
      </c>
      <c r="U102" s="23" t="s">
        <v>73</v>
      </c>
    </row>
    <row r="103" spans="1:27" ht="16.5" customHeight="1" thickBot="1" x14ac:dyDescent="0.25">
      <c r="A103" s="58"/>
      <c r="B103" s="58"/>
      <c r="C103" s="58"/>
      <c r="D103" s="58"/>
      <c r="E103" s="58"/>
      <c r="F103" s="58"/>
      <c r="G103" s="58"/>
      <c r="H103" s="58"/>
      <c r="I103" s="58"/>
      <c r="J103" s="58"/>
    </row>
    <row r="104" spans="1:27" s="20" customFormat="1" ht="21.75" customHeight="1" x14ac:dyDescent="0.2">
      <c r="A104" s="310" t="s">
        <v>13</v>
      </c>
      <c r="B104" s="311" t="s">
        <v>62</v>
      </c>
      <c r="C104" s="312"/>
      <c r="D104" s="312"/>
      <c r="E104" s="312"/>
      <c r="F104" s="312"/>
      <c r="G104" s="312"/>
      <c r="H104" s="312"/>
      <c r="I104" s="312"/>
      <c r="J104" s="313"/>
      <c r="L104" s="27"/>
      <c r="M104" s="27"/>
      <c r="N104" s="27"/>
      <c r="O104" s="27"/>
      <c r="P104" s="27"/>
      <c r="Q104" s="27"/>
      <c r="R104" s="27"/>
      <c r="S104" s="27"/>
      <c r="T104" s="23"/>
      <c r="U104" s="23" t="s">
        <v>34</v>
      </c>
      <c r="V104" s="23" t="s">
        <v>58</v>
      </c>
      <c r="W104" s="23"/>
      <c r="X104" s="23"/>
      <c r="Y104" s="23"/>
      <c r="Z104" s="23"/>
      <c r="AA104" s="23"/>
    </row>
    <row r="105" spans="1:27" s="20" customFormat="1" ht="33.75" customHeight="1" x14ac:dyDescent="0.2">
      <c r="A105" s="314"/>
      <c r="B105" s="315" t="s">
        <v>2</v>
      </c>
      <c r="C105" s="316"/>
      <c r="D105" s="317" t="s">
        <v>110</v>
      </c>
      <c r="E105" s="318" t="s">
        <v>12</v>
      </c>
      <c r="F105" s="319"/>
      <c r="G105" s="320" t="s">
        <v>54</v>
      </c>
      <c r="H105" s="321" t="s">
        <v>55</v>
      </c>
      <c r="I105" s="319"/>
      <c r="J105" s="322" t="s">
        <v>46</v>
      </c>
      <c r="L105" s="27"/>
      <c r="M105" s="27"/>
      <c r="N105" s="27"/>
      <c r="O105" s="27"/>
      <c r="P105" s="27"/>
      <c r="Q105" s="27"/>
      <c r="R105" s="27"/>
      <c r="S105" s="27"/>
      <c r="T105" s="23"/>
      <c r="U105" s="23" t="s">
        <v>2</v>
      </c>
      <c r="V105" s="23"/>
      <c r="W105" s="23" t="s">
        <v>82</v>
      </c>
      <c r="X105" s="23" t="s">
        <v>3</v>
      </c>
      <c r="Y105" s="23"/>
      <c r="Z105" s="23" t="s">
        <v>83</v>
      </c>
      <c r="AA105" s="23" t="s">
        <v>76</v>
      </c>
    </row>
    <row r="106" spans="1:27" s="20" customFormat="1" ht="18.75" customHeight="1" x14ac:dyDescent="0.2">
      <c r="A106" s="323"/>
      <c r="B106" s="291" t="s">
        <v>8</v>
      </c>
      <c r="C106" s="292" t="s">
        <v>9</v>
      </c>
      <c r="D106" s="324"/>
      <c r="E106" s="325" t="s">
        <v>8</v>
      </c>
      <c r="F106" s="326" t="s">
        <v>9</v>
      </c>
      <c r="G106" s="327"/>
      <c r="H106" s="291" t="s">
        <v>8</v>
      </c>
      <c r="I106" s="292" t="s">
        <v>9</v>
      </c>
      <c r="J106" s="328"/>
      <c r="L106" s="27"/>
      <c r="M106" s="27"/>
      <c r="N106" s="27"/>
      <c r="O106" s="27"/>
      <c r="P106" s="27"/>
      <c r="Q106" s="27"/>
      <c r="R106" s="27"/>
      <c r="S106" s="27"/>
      <c r="T106" s="23" t="s">
        <v>84</v>
      </c>
      <c r="U106" s="23" t="s">
        <v>99</v>
      </c>
      <c r="V106" s="23" t="s">
        <v>100</v>
      </c>
      <c r="W106" s="23"/>
      <c r="X106" s="23" t="s">
        <v>99</v>
      </c>
      <c r="Y106" s="23" t="s">
        <v>100</v>
      </c>
      <c r="Z106" s="23"/>
      <c r="AA106" s="23"/>
    </row>
    <row r="107" spans="1:27" s="20" customFormat="1" x14ac:dyDescent="0.2">
      <c r="A107" s="160" t="s">
        <v>19</v>
      </c>
      <c r="B107" s="69">
        <f>+U107</f>
        <v>52.085925426646071</v>
      </c>
      <c r="C107" s="161">
        <f t="shared" ref="C107:C118" si="23">+V107</f>
        <v>187.81292257484102</v>
      </c>
      <c r="D107" s="162">
        <f>SUM(B107:C107)</f>
        <v>239.8988480014871</v>
      </c>
      <c r="E107" s="77">
        <f>+X107</f>
        <v>1.5355097042419592</v>
      </c>
      <c r="F107" s="77">
        <f t="shared" ref="F107:F118" si="24">+Y107</f>
        <v>4.0256195768910441</v>
      </c>
      <c r="G107" s="163">
        <f>SUM(E107:F107)</f>
        <v>5.5611292811330033</v>
      </c>
      <c r="H107" s="164">
        <f>+B107+E107</f>
        <v>53.621435130888031</v>
      </c>
      <c r="I107" s="164">
        <f>+F107+C107</f>
        <v>191.83854215173207</v>
      </c>
      <c r="J107" s="165">
        <f>SUM(H107:I107)</f>
        <v>245.45997728262012</v>
      </c>
      <c r="L107" s="27"/>
      <c r="M107" s="27"/>
      <c r="N107" s="27"/>
      <c r="O107" s="27"/>
      <c r="P107" s="27"/>
      <c r="Q107" s="27"/>
      <c r="R107" s="27"/>
      <c r="S107" s="27"/>
      <c r="T107" s="23" t="s">
        <v>85</v>
      </c>
      <c r="U107" s="33">
        <v>52.085925426646071</v>
      </c>
      <c r="V107" s="33">
        <v>187.81292257484102</v>
      </c>
      <c r="W107" s="33">
        <v>239.8988480014871</v>
      </c>
      <c r="X107" s="33">
        <v>1.5355097042419592</v>
      </c>
      <c r="Y107" s="33">
        <v>4.0256195768910441</v>
      </c>
      <c r="Z107" s="33">
        <v>5.5611292811330033</v>
      </c>
      <c r="AA107" s="33">
        <v>245.45997728262009</v>
      </c>
    </row>
    <row r="108" spans="1:27" s="20" customFormat="1" x14ac:dyDescent="0.2">
      <c r="A108" s="160" t="s">
        <v>20</v>
      </c>
      <c r="B108" s="77">
        <f t="shared" ref="B108:B118" si="25">+U108</f>
        <v>47.057491444012832</v>
      </c>
      <c r="C108" s="166">
        <f t="shared" si="23"/>
        <v>87.145158537828166</v>
      </c>
      <c r="D108" s="167">
        <f t="shared" ref="D108:D118" si="26">SUM(B108:C108)</f>
        <v>134.20264998184101</v>
      </c>
      <c r="E108" s="77">
        <f t="shared" ref="E108:E118" si="27">+X108</f>
        <v>1.3401816868751932</v>
      </c>
      <c r="F108" s="77">
        <f t="shared" si="24"/>
        <v>2.869153613903908</v>
      </c>
      <c r="G108" s="168">
        <f t="shared" ref="G108:G118" si="28">SUM(E108:F108)</f>
        <v>4.2093353007791015</v>
      </c>
      <c r="H108" s="169">
        <f t="shared" ref="H108:H118" si="29">+B108+E108</f>
        <v>48.397673130888023</v>
      </c>
      <c r="I108" s="169">
        <f t="shared" ref="I108:I118" si="30">+F108+C108</f>
        <v>90.014312151732071</v>
      </c>
      <c r="J108" s="170">
        <f t="shared" ref="J108:J118" si="31">SUM(H108:I108)</f>
        <v>138.41198528262009</v>
      </c>
      <c r="L108" s="27"/>
      <c r="M108" s="27"/>
      <c r="N108" s="27"/>
      <c r="O108" s="27"/>
      <c r="P108" s="27"/>
      <c r="Q108" s="27"/>
      <c r="R108" s="27"/>
      <c r="S108" s="27"/>
      <c r="T108" s="23" t="s">
        <v>86</v>
      </c>
      <c r="U108" s="33">
        <v>47.057491444012832</v>
      </c>
      <c r="V108" s="33">
        <v>87.145158537828166</v>
      </c>
      <c r="W108" s="33">
        <v>134.20264998184101</v>
      </c>
      <c r="X108" s="33">
        <v>1.3401816868751932</v>
      </c>
      <c r="Y108" s="33">
        <v>2.869153613903908</v>
      </c>
      <c r="Z108" s="33">
        <v>4.2093353007791015</v>
      </c>
      <c r="AA108" s="33">
        <v>138.41198528262009</v>
      </c>
    </row>
    <row r="109" spans="1:27" s="20" customFormat="1" x14ac:dyDescent="0.2">
      <c r="A109" s="160" t="s">
        <v>21</v>
      </c>
      <c r="B109" s="77">
        <f t="shared" si="25"/>
        <v>59.121994023387408</v>
      </c>
      <c r="C109" s="166">
        <f t="shared" si="23"/>
        <v>237.73113295149551</v>
      </c>
      <c r="D109" s="167">
        <f t="shared" si="26"/>
        <v>296.85312697488291</v>
      </c>
      <c r="E109" s="77">
        <f t="shared" si="27"/>
        <v>1.8549291075006191</v>
      </c>
      <c r="F109" s="77">
        <f t="shared" si="24"/>
        <v>4.128687200236576</v>
      </c>
      <c r="G109" s="168">
        <f t="shared" si="28"/>
        <v>5.9836163077371953</v>
      </c>
      <c r="H109" s="169">
        <f t="shared" si="29"/>
        <v>60.976923130888025</v>
      </c>
      <c r="I109" s="169">
        <f t="shared" si="30"/>
        <v>241.85982015173209</v>
      </c>
      <c r="J109" s="170">
        <f t="shared" si="31"/>
        <v>302.83674328262009</v>
      </c>
      <c r="L109" s="27"/>
      <c r="M109" s="27"/>
      <c r="N109" s="27"/>
      <c r="O109" s="28" t="s">
        <v>12</v>
      </c>
      <c r="P109" s="28" t="s">
        <v>2</v>
      </c>
      <c r="Q109" s="27"/>
      <c r="R109" s="27"/>
      <c r="S109" s="27"/>
      <c r="T109" s="23" t="s">
        <v>87</v>
      </c>
      <c r="U109" s="33">
        <v>59.121994023387408</v>
      </c>
      <c r="V109" s="33">
        <v>237.73113295149551</v>
      </c>
      <c r="W109" s="33">
        <v>296.85312697488291</v>
      </c>
      <c r="X109" s="33">
        <v>1.8549291075006191</v>
      </c>
      <c r="Y109" s="33">
        <v>4.128687200236576</v>
      </c>
      <c r="Z109" s="33">
        <v>5.9836163077371953</v>
      </c>
      <c r="AA109" s="33">
        <v>302.83674328262009</v>
      </c>
    </row>
    <row r="110" spans="1:27" s="20" customFormat="1" x14ac:dyDescent="0.2">
      <c r="A110" s="160" t="s">
        <v>22</v>
      </c>
      <c r="B110" s="77">
        <f t="shared" si="25"/>
        <v>50.403531763254314</v>
      </c>
      <c r="C110" s="166">
        <f t="shared" si="23"/>
        <v>122.83263486556964</v>
      </c>
      <c r="D110" s="167">
        <f t="shared" si="26"/>
        <v>173.23616662882395</v>
      </c>
      <c r="E110" s="77">
        <f t="shared" si="27"/>
        <v>1.5777563676337101</v>
      </c>
      <c r="F110" s="77">
        <f t="shared" si="24"/>
        <v>3.621635286162463</v>
      </c>
      <c r="G110" s="168">
        <f t="shared" si="28"/>
        <v>5.1993916537961731</v>
      </c>
      <c r="H110" s="169">
        <f t="shared" si="29"/>
        <v>51.981288130888025</v>
      </c>
      <c r="I110" s="169">
        <f t="shared" si="30"/>
        <v>126.4542701517321</v>
      </c>
      <c r="J110" s="170">
        <f t="shared" si="31"/>
        <v>178.43555828262012</v>
      </c>
      <c r="L110" s="27"/>
      <c r="M110" s="27"/>
      <c r="N110" s="27" t="s">
        <v>8</v>
      </c>
      <c r="O110" s="29">
        <f>+E119</f>
        <v>20.389117629354679</v>
      </c>
      <c r="P110" s="29">
        <f>+B119</f>
        <v>624.22403994130173</v>
      </c>
      <c r="Q110" s="30">
        <f>+O110/O112</f>
        <v>0.29860439248144938</v>
      </c>
      <c r="R110" s="30">
        <f>+P110/P112</f>
        <v>0.24198914782543693</v>
      </c>
      <c r="S110" s="27"/>
      <c r="T110" s="23" t="s">
        <v>88</v>
      </c>
      <c r="U110" s="33">
        <v>50.403531763254314</v>
      </c>
      <c r="V110" s="33">
        <v>122.83263486556964</v>
      </c>
      <c r="W110" s="33">
        <v>173.23616662882395</v>
      </c>
      <c r="X110" s="33">
        <v>1.5777563676337101</v>
      </c>
      <c r="Y110" s="33">
        <v>3.621635286162463</v>
      </c>
      <c r="Z110" s="33">
        <v>5.1993916537961731</v>
      </c>
      <c r="AA110" s="33">
        <v>178.43555828262012</v>
      </c>
    </row>
    <row r="111" spans="1:27" s="20" customFormat="1" x14ac:dyDescent="0.2">
      <c r="A111" s="160" t="s">
        <v>23</v>
      </c>
      <c r="B111" s="77">
        <f t="shared" si="25"/>
        <v>53.971767333256913</v>
      </c>
      <c r="C111" s="166">
        <f t="shared" si="23"/>
        <v>166.87130340634178</v>
      </c>
      <c r="D111" s="167">
        <f t="shared" si="26"/>
        <v>220.84307073959869</v>
      </c>
      <c r="E111" s="77">
        <f t="shared" si="27"/>
        <v>1.623484797631118</v>
      </c>
      <c r="F111" s="77">
        <f t="shared" si="24"/>
        <v>3.7474947453903331</v>
      </c>
      <c r="G111" s="168">
        <f t="shared" si="28"/>
        <v>5.3709795430214511</v>
      </c>
      <c r="H111" s="169">
        <f t="shared" si="29"/>
        <v>55.595252130888028</v>
      </c>
      <c r="I111" s="169">
        <f t="shared" si="30"/>
        <v>170.61879815173211</v>
      </c>
      <c r="J111" s="170">
        <f t="shared" si="31"/>
        <v>226.21405028262012</v>
      </c>
      <c r="L111" s="27"/>
      <c r="M111" s="27"/>
      <c r="N111" s="27" t="s">
        <v>9</v>
      </c>
      <c r="O111" s="29">
        <f>+F119</f>
        <v>47.892254456025285</v>
      </c>
      <c r="P111" s="29">
        <f>+C119</f>
        <v>1955.3298183647598</v>
      </c>
      <c r="Q111" s="30">
        <f>+O111/O112</f>
        <v>0.70139560751855068</v>
      </c>
      <c r="R111" s="30">
        <f>+P111/P112</f>
        <v>0.7580108521745631</v>
      </c>
      <c r="S111" s="27"/>
      <c r="T111" s="23" t="s">
        <v>89</v>
      </c>
      <c r="U111" s="33">
        <v>53.971767333256913</v>
      </c>
      <c r="V111" s="33">
        <v>166.87130340634178</v>
      </c>
      <c r="W111" s="33">
        <v>220.84307073959869</v>
      </c>
      <c r="X111" s="33">
        <v>1.623484797631118</v>
      </c>
      <c r="Y111" s="33">
        <v>3.7474947453903331</v>
      </c>
      <c r="Z111" s="33">
        <v>5.3709795430214511</v>
      </c>
      <c r="AA111" s="33">
        <v>226.21405028262012</v>
      </c>
    </row>
    <row r="112" spans="1:27" s="20" customFormat="1" x14ac:dyDescent="0.2">
      <c r="A112" s="160" t="s">
        <v>24</v>
      </c>
      <c r="B112" s="77">
        <f t="shared" si="25"/>
        <v>47.874364112616583</v>
      </c>
      <c r="C112" s="166">
        <f t="shared" si="23"/>
        <v>138.73725337251778</v>
      </c>
      <c r="D112" s="167">
        <f t="shared" si="26"/>
        <v>186.61161748513436</v>
      </c>
      <c r="E112" s="77">
        <f t="shared" si="27"/>
        <v>1.5013990182714396</v>
      </c>
      <c r="F112" s="77">
        <f t="shared" si="24"/>
        <v>3.5642867792143562</v>
      </c>
      <c r="G112" s="168">
        <f t="shared" si="28"/>
        <v>5.0656857974857958</v>
      </c>
      <c r="H112" s="169">
        <f t="shared" si="29"/>
        <v>49.375763130888025</v>
      </c>
      <c r="I112" s="169">
        <f t="shared" si="30"/>
        <v>142.30154015173213</v>
      </c>
      <c r="J112" s="170">
        <f t="shared" si="31"/>
        <v>191.67730328262016</v>
      </c>
      <c r="L112" s="27"/>
      <c r="M112" s="27"/>
      <c r="N112" s="27"/>
      <c r="O112" s="200">
        <f>SUM(O110:O111)</f>
        <v>68.281372085379957</v>
      </c>
      <c r="P112" s="200">
        <f>SUM(P110:P111)</f>
        <v>2579.5538583060616</v>
      </c>
      <c r="Q112" s="200">
        <f>SUM(O112:P112)</f>
        <v>2647.8352303914417</v>
      </c>
      <c r="R112" s="27"/>
      <c r="S112" s="27"/>
      <c r="T112" s="23" t="s">
        <v>90</v>
      </c>
      <c r="U112" s="33">
        <v>47.874364112616583</v>
      </c>
      <c r="V112" s="33">
        <v>138.73725337251778</v>
      </c>
      <c r="W112" s="33">
        <v>186.61161748513436</v>
      </c>
      <c r="X112" s="33">
        <v>1.5013990182714396</v>
      </c>
      <c r="Y112" s="33">
        <v>3.5642867792143562</v>
      </c>
      <c r="Z112" s="33">
        <v>5.0656857974857958</v>
      </c>
      <c r="AA112" s="33">
        <v>191.67730328262013</v>
      </c>
    </row>
    <row r="113" spans="1:27" s="20" customFormat="1" x14ac:dyDescent="0.2">
      <c r="A113" s="160" t="s">
        <v>25</v>
      </c>
      <c r="B113" s="77">
        <f t="shared" si="25"/>
        <v>52.465717665419874</v>
      </c>
      <c r="C113" s="166">
        <f t="shared" si="23"/>
        <v>183.6940507486101</v>
      </c>
      <c r="D113" s="167">
        <f t="shared" si="26"/>
        <v>236.15976841402997</v>
      </c>
      <c r="E113" s="77">
        <f t="shared" si="27"/>
        <v>1.717866465468159</v>
      </c>
      <c r="F113" s="77">
        <f t="shared" si="24"/>
        <v>4.3910944031220271</v>
      </c>
      <c r="G113" s="168">
        <f t="shared" si="28"/>
        <v>6.1089608685901862</v>
      </c>
      <c r="H113" s="169">
        <f t="shared" si="29"/>
        <v>54.183584130888036</v>
      </c>
      <c r="I113" s="169">
        <f t="shared" si="30"/>
        <v>188.08514515173212</v>
      </c>
      <c r="J113" s="170">
        <f t="shared" si="31"/>
        <v>242.26872928262014</v>
      </c>
      <c r="L113" s="27"/>
      <c r="M113" s="27"/>
      <c r="N113" s="27"/>
      <c r="O113" s="30">
        <f>+O112/Q112</f>
        <v>2.5787621261948994E-2</v>
      </c>
      <c r="P113" s="30">
        <f>+P112/Q112</f>
        <v>0.974212378738051</v>
      </c>
      <c r="Q113" s="27"/>
      <c r="R113" s="27"/>
      <c r="S113" s="27"/>
      <c r="T113" s="23" t="s">
        <v>91</v>
      </c>
      <c r="U113" s="33">
        <v>52.465717665419874</v>
      </c>
      <c r="V113" s="33">
        <v>183.6940507486101</v>
      </c>
      <c r="W113" s="33">
        <v>236.15976841402997</v>
      </c>
      <c r="X113" s="33">
        <v>1.717866465468159</v>
      </c>
      <c r="Y113" s="33">
        <v>4.3910944031220271</v>
      </c>
      <c r="Z113" s="33">
        <v>6.1089608685901862</v>
      </c>
      <c r="AA113" s="33">
        <v>242.26872928262014</v>
      </c>
    </row>
    <row r="114" spans="1:27" s="20" customFormat="1" x14ac:dyDescent="0.2">
      <c r="A114" s="160" t="s">
        <v>26</v>
      </c>
      <c r="B114" s="77">
        <f t="shared" si="25"/>
        <v>52.144217345135623</v>
      </c>
      <c r="C114" s="166">
        <f t="shared" si="23"/>
        <v>187.47217465034333</v>
      </c>
      <c r="D114" s="167">
        <f t="shared" si="26"/>
        <v>239.61639199547895</v>
      </c>
      <c r="E114" s="77">
        <f t="shared" si="27"/>
        <v>1.754241785752416</v>
      </c>
      <c r="F114" s="77">
        <f t="shared" si="24"/>
        <v>4.3286645013887988</v>
      </c>
      <c r="G114" s="168">
        <f t="shared" si="28"/>
        <v>6.0829062871412152</v>
      </c>
      <c r="H114" s="169">
        <f t="shared" si="29"/>
        <v>53.898459130888035</v>
      </c>
      <c r="I114" s="169">
        <f t="shared" si="30"/>
        <v>191.80083915173213</v>
      </c>
      <c r="J114" s="170">
        <f t="shared" si="31"/>
        <v>245.69929828262016</v>
      </c>
      <c r="L114" s="27"/>
      <c r="M114" s="27"/>
      <c r="N114" s="27"/>
      <c r="O114" s="27"/>
      <c r="P114" s="27"/>
      <c r="Q114" s="27"/>
      <c r="R114" s="27"/>
      <c r="S114" s="27"/>
      <c r="T114" s="23" t="s">
        <v>92</v>
      </c>
      <c r="U114" s="33">
        <v>52.144217345135623</v>
      </c>
      <c r="V114" s="33">
        <v>187.47217465034333</v>
      </c>
      <c r="W114" s="33">
        <v>239.61639199547895</v>
      </c>
      <c r="X114" s="33">
        <v>1.754241785752416</v>
      </c>
      <c r="Y114" s="33">
        <v>4.3286645013887988</v>
      </c>
      <c r="Z114" s="33">
        <v>6.0829062871412152</v>
      </c>
      <c r="AA114" s="33">
        <v>245.69929828262016</v>
      </c>
    </row>
    <row r="115" spans="1:27" s="20" customFormat="1" x14ac:dyDescent="0.2">
      <c r="A115" s="160" t="s">
        <v>27</v>
      </c>
      <c r="B115" s="77">
        <f t="shared" si="25"/>
        <v>51.445326413466319</v>
      </c>
      <c r="C115" s="166">
        <f t="shared" si="23"/>
        <v>127.25203611968213</v>
      </c>
      <c r="D115" s="167">
        <f t="shared" si="26"/>
        <v>178.69736253314846</v>
      </c>
      <c r="E115" s="77">
        <f t="shared" si="27"/>
        <v>1.8356617174217125</v>
      </c>
      <c r="F115" s="77">
        <f t="shared" si="24"/>
        <v>4.1866380320499914</v>
      </c>
      <c r="G115" s="168">
        <f t="shared" si="28"/>
        <v>6.0222997494717037</v>
      </c>
      <c r="H115" s="169">
        <f t="shared" si="29"/>
        <v>53.280988130888034</v>
      </c>
      <c r="I115" s="169">
        <f t="shared" si="30"/>
        <v>131.43867415173213</v>
      </c>
      <c r="J115" s="170">
        <f t="shared" si="31"/>
        <v>184.71966228262016</v>
      </c>
      <c r="L115" s="27"/>
      <c r="M115" s="27"/>
      <c r="N115" s="27"/>
      <c r="O115" s="27"/>
      <c r="P115" s="27"/>
      <c r="Q115" s="27"/>
      <c r="R115" s="27"/>
      <c r="S115" s="27"/>
      <c r="T115" s="23" t="s">
        <v>93</v>
      </c>
      <c r="U115" s="33">
        <v>51.445326413466319</v>
      </c>
      <c r="V115" s="33">
        <v>127.25203611968213</v>
      </c>
      <c r="W115" s="33">
        <v>178.69736253314846</v>
      </c>
      <c r="X115" s="33">
        <v>1.8356617174217125</v>
      </c>
      <c r="Y115" s="33">
        <v>4.1866380320499914</v>
      </c>
      <c r="Z115" s="33">
        <v>6.0222997494717037</v>
      </c>
      <c r="AA115" s="33">
        <v>184.71966228262016</v>
      </c>
    </row>
    <row r="116" spans="1:27" s="20" customFormat="1" x14ac:dyDescent="0.2">
      <c r="A116" s="160" t="s">
        <v>28</v>
      </c>
      <c r="B116" s="77">
        <f t="shared" si="25"/>
        <v>53.437697061633727</v>
      </c>
      <c r="C116" s="166">
        <f t="shared" si="23"/>
        <v>185.80844623644271</v>
      </c>
      <c r="D116" s="167">
        <f t="shared" si="26"/>
        <v>239.24614329807645</v>
      </c>
      <c r="E116" s="77">
        <f t="shared" si="27"/>
        <v>1.976052069254292</v>
      </c>
      <c r="F116" s="77">
        <f t="shared" si="24"/>
        <v>4.3649749152893751</v>
      </c>
      <c r="G116" s="168">
        <f t="shared" si="28"/>
        <v>6.3410269845436673</v>
      </c>
      <c r="H116" s="169">
        <f t="shared" si="29"/>
        <v>55.413749130888021</v>
      </c>
      <c r="I116" s="169">
        <f t="shared" si="30"/>
        <v>190.17342115173207</v>
      </c>
      <c r="J116" s="170">
        <f t="shared" si="31"/>
        <v>245.58717028262009</v>
      </c>
      <c r="L116" s="27"/>
      <c r="M116" s="27"/>
      <c r="N116" s="27"/>
      <c r="O116" s="27"/>
      <c r="P116" s="27"/>
      <c r="Q116" s="27"/>
      <c r="R116" s="27"/>
      <c r="S116" s="27"/>
      <c r="T116" s="23" t="s">
        <v>94</v>
      </c>
      <c r="U116" s="33">
        <v>53.437697061633727</v>
      </c>
      <c r="V116" s="33">
        <v>185.80844623644271</v>
      </c>
      <c r="W116" s="33">
        <v>239.24614329807645</v>
      </c>
      <c r="X116" s="33">
        <v>1.976052069254292</v>
      </c>
      <c r="Y116" s="33">
        <v>4.3649749152893751</v>
      </c>
      <c r="Z116" s="33">
        <v>6.3410269845436673</v>
      </c>
      <c r="AA116" s="33">
        <v>245.58717028262009</v>
      </c>
    </row>
    <row r="117" spans="1:27" s="20" customFormat="1" x14ac:dyDescent="0.2">
      <c r="A117" s="160" t="s">
        <v>29</v>
      </c>
      <c r="B117" s="77">
        <f t="shared" si="25"/>
        <v>49.986475292928034</v>
      </c>
      <c r="C117" s="166">
        <f t="shared" si="23"/>
        <v>131.88786407144943</v>
      </c>
      <c r="D117" s="167">
        <f t="shared" si="26"/>
        <v>181.87433936437748</v>
      </c>
      <c r="E117" s="77">
        <f t="shared" si="27"/>
        <v>1.7683318379599857</v>
      </c>
      <c r="F117" s="77">
        <f t="shared" si="24"/>
        <v>4.0904410802826483</v>
      </c>
      <c r="G117" s="168">
        <f t="shared" si="28"/>
        <v>5.858772918242634</v>
      </c>
      <c r="H117" s="169">
        <f t="shared" si="29"/>
        <v>51.754807130888018</v>
      </c>
      <c r="I117" s="169">
        <f t="shared" si="30"/>
        <v>135.97830515173209</v>
      </c>
      <c r="J117" s="170">
        <f t="shared" si="31"/>
        <v>187.73311228262011</v>
      </c>
      <c r="L117" s="27"/>
      <c r="M117" s="27"/>
      <c r="N117" s="27"/>
      <c r="O117" s="27"/>
      <c r="P117" s="27"/>
      <c r="Q117" s="27"/>
      <c r="R117" s="27"/>
      <c r="S117" s="27"/>
      <c r="T117" s="23" t="s">
        <v>95</v>
      </c>
      <c r="U117" s="33">
        <v>49.986475292928034</v>
      </c>
      <c r="V117" s="33">
        <v>131.88786407144943</v>
      </c>
      <c r="W117" s="33">
        <v>181.87433936437748</v>
      </c>
      <c r="X117" s="33">
        <v>1.7683318379599857</v>
      </c>
      <c r="Y117" s="33">
        <v>4.0904410802826483</v>
      </c>
      <c r="Z117" s="33">
        <v>5.858772918242634</v>
      </c>
      <c r="AA117" s="33">
        <v>187.73311228262011</v>
      </c>
    </row>
    <row r="118" spans="1:27" s="20" customFormat="1" ht="13.5" thickBot="1" x14ac:dyDescent="0.25">
      <c r="A118" s="160" t="s">
        <v>30</v>
      </c>
      <c r="B118" s="77">
        <f t="shared" si="25"/>
        <v>54.229532059543963</v>
      </c>
      <c r="C118" s="166">
        <f t="shared" si="23"/>
        <v>198.08484082963832</v>
      </c>
      <c r="D118" s="167">
        <f t="shared" si="26"/>
        <v>252.31437288918229</v>
      </c>
      <c r="E118" s="77">
        <f t="shared" si="27"/>
        <v>1.9037030713440761</v>
      </c>
      <c r="F118" s="77">
        <f t="shared" si="24"/>
        <v>4.5735643220937607</v>
      </c>
      <c r="G118" s="168">
        <f t="shared" si="28"/>
        <v>6.4772673934378364</v>
      </c>
      <c r="H118" s="169">
        <f t="shared" si="29"/>
        <v>56.133235130888039</v>
      </c>
      <c r="I118" s="169">
        <f t="shared" si="30"/>
        <v>202.6584051517321</v>
      </c>
      <c r="J118" s="170">
        <f t="shared" si="31"/>
        <v>258.79164028262016</v>
      </c>
      <c r="L118" s="27"/>
      <c r="M118" s="27"/>
      <c r="N118" s="27"/>
      <c r="O118" s="27"/>
      <c r="P118" s="27"/>
      <c r="Q118" s="27"/>
      <c r="R118" s="27"/>
      <c r="S118" s="27"/>
      <c r="T118" s="23" t="s">
        <v>96</v>
      </c>
      <c r="U118" s="33">
        <v>54.229532059543963</v>
      </c>
      <c r="V118" s="33">
        <v>198.08484082963832</v>
      </c>
      <c r="W118" s="33">
        <v>252.31437288918229</v>
      </c>
      <c r="X118" s="33">
        <v>1.9037030713440761</v>
      </c>
      <c r="Y118" s="33">
        <v>4.5735643220937607</v>
      </c>
      <c r="Z118" s="33">
        <v>6.4772673934378364</v>
      </c>
      <c r="AA118" s="33">
        <v>258.79164028262011</v>
      </c>
    </row>
    <row r="119" spans="1:27" s="20" customFormat="1" ht="15.75" thickTop="1" x14ac:dyDescent="0.2">
      <c r="A119" s="171" t="s">
        <v>11</v>
      </c>
      <c r="B119" s="84">
        <f>SUM(B107:B118)</f>
        <v>624.22403994130173</v>
      </c>
      <c r="C119" s="85">
        <f t="shared" ref="C119:J119" si="32">SUM(C107:C118)</f>
        <v>1955.3298183647598</v>
      </c>
      <c r="D119" s="172">
        <f t="shared" si="32"/>
        <v>2579.5538583060616</v>
      </c>
      <c r="E119" s="84">
        <f t="shared" si="32"/>
        <v>20.389117629354679</v>
      </c>
      <c r="F119" s="85">
        <f t="shared" si="32"/>
        <v>47.892254456025285</v>
      </c>
      <c r="G119" s="173">
        <f t="shared" si="32"/>
        <v>68.281372085379971</v>
      </c>
      <c r="H119" s="84">
        <f t="shared" si="32"/>
        <v>644.61315757065631</v>
      </c>
      <c r="I119" s="84">
        <f t="shared" si="32"/>
        <v>2003.2220728207851</v>
      </c>
      <c r="J119" s="91">
        <f t="shared" si="32"/>
        <v>2647.8352303914417</v>
      </c>
      <c r="L119" s="27"/>
      <c r="M119" s="27"/>
      <c r="N119" s="27"/>
      <c r="O119" s="27"/>
      <c r="P119" s="27"/>
      <c r="Q119" s="27"/>
      <c r="R119" s="27"/>
      <c r="S119" s="27"/>
      <c r="T119" s="23" t="s">
        <v>74</v>
      </c>
      <c r="U119" s="33">
        <v>624.22403994130173</v>
      </c>
      <c r="V119" s="33">
        <v>1955.3298183647598</v>
      </c>
      <c r="W119" s="33">
        <v>2579.5538583060616</v>
      </c>
      <c r="X119" s="33">
        <v>20.389117629354679</v>
      </c>
      <c r="Y119" s="33">
        <v>47.892254456025285</v>
      </c>
      <c r="Z119" s="33">
        <v>68.281372085379957</v>
      </c>
      <c r="AA119" s="33">
        <v>2647.8352303914417</v>
      </c>
    </row>
    <row r="120" spans="1:27" s="20" customFormat="1" ht="13.5" thickBot="1" x14ac:dyDescent="0.25">
      <c r="A120" s="118"/>
      <c r="B120" s="100">
        <f>+B119/D119</f>
        <v>0.24198914782543693</v>
      </c>
      <c r="C120" s="174">
        <f>+C119/D119</f>
        <v>0.7580108521745631</v>
      </c>
      <c r="D120" s="116">
        <f>+D119/J119</f>
        <v>0.974212378738051</v>
      </c>
      <c r="E120" s="175">
        <f>+E119/G119</f>
        <v>0.29860439248144932</v>
      </c>
      <c r="F120" s="174">
        <f>+F119/G119</f>
        <v>0.70139560751855057</v>
      </c>
      <c r="G120" s="176">
        <f>+G119/J119</f>
        <v>2.5787621261949001E-2</v>
      </c>
      <c r="H120" s="117">
        <f>+H119/J119</f>
        <v>0.24344912031227872</v>
      </c>
      <c r="I120" s="177">
        <f>+I119/J119</f>
        <v>0.75655087968772117</v>
      </c>
      <c r="J120" s="178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</row>
    <row r="121" spans="1:27" x14ac:dyDescent="0.2">
      <c r="A121" s="58"/>
      <c r="B121" s="58"/>
      <c r="C121" s="58"/>
      <c r="D121" s="58"/>
      <c r="E121" s="58"/>
      <c r="F121" s="58"/>
      <c r="G121" s="58"/>
      <c r="H121" s="58"/>
      <c r="I121" s="58"/>
      <c r="J121" s="58"/>
    </row>
    <row r="122" spans="1:27" x14ac:dyDescent="0.2">
      <c r="A122" s="58"/>
      <c r="B122" s="58"/>
      <c r="C122" s="58"/>
      <c r="D122" s="58"/>
      <c r="E122" s="58"/>
      <c r="F122" s="58"/>
      <c r="G122" s="58"/>
      <c r="H122" s="58"/>
      <c r="I122" s="58"/>
      <c r="J122" s="58"/>
    </row>
    <row r="123" spans="1:27" x14ac:dyDescent="0.2">
      <c r="A123" s="58"/>
      <c r="B123" s="58"/>
      <c r="C123" s="58"/>
      <c r="D123" s="58"/>
      <c r="E123" s="58"/>
      <c r="F123" s="58"/>
      <c r="G123" s="58"/>
      <c r="H123" s="58"/>
      <c r="I123" s="58"/>
      <c r="J123" s="58"/>
    </row>
    <row r="124" spans="1:27" x14ac:dyDescent="0.2">
      <c r="A124" s="58"/>
      <c r="B124" s="58"/>
      <c r="C124" s="58"/>
      <c r="D124" s="58"/>
      <c r="E124" s="58"/>
      <c r="F124" s="58"/>
      <c r="G124" s="58"/>
      <c r="H124" s="58"/>
      <c r="I124" s="58"/>
      <c r="J124" s="58"/>
    </row>
    <row r="125" spans="1:27" x14ac:dyDescent="0.2">
      <c r="A125" s="58"/>
      <c r="B125" s="58"/>
      <c r="C125" s="58"/>
      <c r="D125" s="58"/>
      <c r="E125" s="58"/>
      <c r="F125" s="58"/>
      <c r="G125" s="58"/>
      <c r="H125" s="58"/>
      <c r="I125" s="58"/>
      <c r="J125" s="58"/>
    </row>
    <row r="126" spans="1:27" x14ac:dyDescent="0.2">
      <c r="A126" s="58"/>
      <c r="B126" s="58"/>
      <c r="C126" s="58"/>
      <c r="D126" s="58"/>
      <c r="E126" s="58"/>
      <c r="F126" s="58"/>
      <c r="G126" s="58"/>
      <c r="H126" s="58"/>
      <c r="I126" s="58"/>
      <c r="J126" s="58"/>
    </row>
    <row r="127" spans="1:27" x14ac:dyDescent="0.2">
      <c r="A127" s="58"/>
      <c r="B127" s="58"/>
      <c r="C127" s="58"/>
      <c r="D127" s="58"/>
      <c r="E127" s="58"/>
      <c r="F127" s="58"/>
      <c r="G127" s="58"/>
      <c r="H127" s="58"/>
      <c r="I127" s="58"/>
      <c r="J127" s="58"/>
    </row>
    <row r="128" spans="1:27" x14ac:dyDescent="0.2">
      <c r="A128" s="58"/>
      <c r="B128" s="58"/>
      <c r="C128" s="58"/>
      <c r="D128" s="58"/>
      <c r="E128" s="58"/>
      <c r="F128" s="58"/>
      <c r="G128" s="58"/>
      <c r="H128" s="58"/>
      <c r="I128" s="58"/>
      <c r="J128" s="58"/>
    </row>
    <row r="129" spans="1:12" x14ac:dyDescent="0.2">
      <c r="A129" s="58"/>
      <c r="B129" s="58"/>
      <c r="C129" s="58"/>
      <c r="D129" s="58"/>
      <c r="E129" s="58"/>
      <c r="F129" s="58"/>
      <c r="G129" s="58"/>
      <c r="H129" s="58"/>
      <c r="I129" s="58"/>
      <c r="J129" s="58"/>
    </row>
    <row r="130" spans="1:12" x14ac:dyDescent="0.2">
      <c r="A130" s="58"/>
      <c r="B130" s="58"/>
      <c r="C130" s="58"/>
      <c r="D130" s="58"/>
      <c r="E130" s="58"/>
      <c r="F130" s="58"/>
      <c r="G130" s="58"/>
      <c r="H130" s="58"/>
      <c r="I130" s="58"/>
      <c r="J130" s="58"/>
    </row>
    <row r="131" spans="1:12" x14ac:dyDescent="0.2">
      <c r="A131" s="58"/>
      <c r="B131" s="58"/>
      <c r="C131" s="58"/>
      <c r="D131" s="58"/>
      <c r="E131" s="58"/>
      <c r="F131" s="58"/>
      <c r="G131" s="58"/>
      <c r="H131" s="58"/>
      <c r="I131" s="58"/>
      <c r="J131" s="58"/>
    </row>
    <row r="132" spans="1:12" x14ac:dyDescent="0.2">
      <c r="A132" s="58"/>
      <c r="B132" s="58"/>
      <c r="C132" s="58"/>
      <c r="D132" s="58"/>
      <c r="E132" s="58"/>
      <c r="F132" s="58"/>
      <c r="G132" s="58"/>
      <c r="H132" s="58"/>
      <c r="I132" s="58"/>
      <c r="J132" s="58"/>
    </row>
    <row r="133" spans="1:12" x14ac:dyDescent="0.2">
      <c r="A133" s="58"/>
      <c r="B133" s="58"/>
      <c r="C133" s="58"/>
      <c r="D133" s="58"/>
      <c r="E133" s="58"/>
      <c r="F133" s="58"/>
      <c r="G133" s="58"/>
      <c r="H133" s="58"/>
      <c r="I133" s="58"/>
      <c r="J133" s="58"/>
    </row>
    <row r="134" spans="1:12" x14ac:dyDescent="0.2">
      <c r="A134" s="58"/>
      <c r="B134" s="58"/>
      <c r="C134" s="58"/>
      <c r="D134" s="58"/>
      <c r="E134" s="58"/>
      <c r="F134" s="58"/>
      <c r="G134" s="58"/>
      <c r="H134" s="58"/>
      <c r="I134" s="58"/>
      <c r="J134" s="58"/>
    </row>
    <row r="135" spans="1:12" x14ac:dyDescent="0.2">
      <c r="A135" s="58"/>
      <c r="B135" s="58"/>
      <c r="C135" s="58"/>
      <c r="D135" s="58"/>
      <c r="E135" s="58"/>
      <c r="F135" s="58"/>
      <c r="G135" s="58"/>
      <c r="H135" s="58"/>
      <c r="I135" s="58"/>
      <c r="J135" s="58"/>
    </row>
    <row r="136" spans="1:12" x14ac:dyDescent="0.2">
      <c r="A136" s="58"/>
      <c r="B136" s="58"/>
      <c r="C136" s="58"/>
      <c r="D136" s="58"/>
      <c r="E136" s="58"/>
      <c r="F136" s="58"/>
      <c r="G136" s="58"/>
      <c r="H136" s="58"/>
      <c r="I136" s="58"/>
      <c r="J136" s="58"/>
    </row>
    <row r="137" spans="1:12" x14ac:dyDescent="0.2">
      <c r="A137" s="58"/>
      <c r="B137" s="58"/>
      <c r="C137" s="58"/>
      <c r="D137" s="58"/>
      <c r="E137" s="58"/>
      <c r="F137" s="58"/>
      <c r="G137" s="58"/>
      <c r="H137" s="58"/>
      <c r="I137" s="58"/>
      <c r="J137" s="58"/>
    </row>
    <row r="138" spans="1:12" x14ac:dyDescent="0.2">
      <c r="A138" s="58"/>
      <c r="B138" s="58"/>
      <c r="C138" s="58"/>
      <c r="D138" s="58"/>
      <c r="E138" s="58"/>
      <c r="F138" s="58"/>
      <c r="G138" s="58"/>
      <c r="H138" s="58"/>
      <c r="I138" s="58"/>
      <c r="J138" s="58"/>
    </row>
    <row r="139" spans="1:12" x14ac:dyDescent="0.2">
      <c r="A139" s="58"/>
      <c r="B139" s="58"/>
      <c r="C139" s="58"/>
      <c r="D139" s="58"/>
      <c r="E139" s="58"/>
      <c r="F139" s="58"/>
      <c r="G139" s="58"/>
      <c r="H139" s="58"/>
      <c r="I139" s="58"/>
      <c r="J139" s="58"/>
    </row>
    <row r="140" spans="1:12" x14ac:dyDescent="0.2">
      <c r="A140" s="58"/>
      <c r="B140" s="58"/>
      <c r="C140" s="58"/>
      <c r="D140" s="58"/>
      <c r="E140" s="58"/>
      <c r="F140" s="58"/>
      <c r="G140" s="58"/>
      <c r="H140" s="58"/>
      <c r="I140" s="58"/>
      <c r="J140" s="58"/>
    </row>
    <row r="141" spans="1:12" x14ac:dyDescent="0.2">
      <c r="I141" s="202"/>
      <c r="J141" s="203"/>
      <c r="K141" s="203"/>
      <c r="L141" s="203"/>
    </row>
    <row r="142" spans="1:12" x14ac:dyDescent="0.2">
      <c r="I142" s="5"/>
      <c r="J142" s="5"/>
      <c r="K142" s="15"/>
      <c r="L142" s="201"/>
    </row>
    <row r="143" spans="1:12" x14ac:dyDescent="0.2">
      <c r="I143" s="1"/>
      <c r="J143" s="1"/>
      <c r="L143" s="201"/>
    </row>
    <row r="144" spans="1:12" x14ac:dyDescent="0.2">
      <c r="I144" s="2"/>
      <c r="J144" s="2"/>
      <c r="K144" s="2"/>
      <c r="L144" s="24"/>
    </row>
    <row r="145" spans="9:12" x14ac:dyDescent="0.2">
      <c r="I145" s="2"/>
      <c r="J145" s="2"/>
      <c r="K145" s="2"/>
      <c r="L145" s="24"/>
    </row>
    <row r="146" spans="9:12" x14ac:dyDescent="0.2">
      <c r="I146" s="2"/>
      <c r="J146" s="2"/>
      <c r="K146" s="2"/>
      <c r="L146" s="24"/>
    </row>
    <row r="147" spans="9:12" x14ac:dyDescent="0.2">
      <c r="I147" s="2"/>
      <c r="J147" s="2"/>
      <c r="K147" s="2"/>
      <c r="L147" s="24"/>
    </row>
    <row r="148" spans="9:12" x14ac:dyDescent="0.2">
      <c r="I148" s="2"/>
      <c r="J148" s="2"/>
      <c r="K148" s="2"/>
      <c r="L148" s="24"/>
    </row>
    <row r="149" spans="9:12" x14ac:dyDescent="0.2">
      <c r="I149" s="2"/>
      <c r="J149" s="2"/>
      <c r="K149" s="2"/>
      <c r="L149" s="24"/>
    </row>
    <row r="150" spans="9:12" x14ac:dyDescent="0.2">
      <c r="I150" s="2"/>
      <c r="J150" s="2"/>
      <c r="K150" s="2"/>
      <c r="L150" s="24"/>
    </row>
    <row r="151" spans="9:12" x14ac:dyDescent="0.2">
      <c r="I151" s="2"/>
      <c r="J151" s="2"/>
      <c r="K151" s="2"/>
      <c r="L151" s="24"/>
    </row>
    <row r="152" spans="9:12" x14ac:dyDescent="0.2">
      <c r="I152" s="2"/>
      <c r="J152" s="2"/>
      <c r="K152" s="2"/>
      <c r="L152" s="24"/>
    </row>
    <row r="153" spans="9:12" x14ac:dyDescent="0.2">
      <c r="I153" s="2"/>
      <c r="J153" s="2"/>
      <c r="K153" s="2"/>
      <c r="L153" s="24"/>
    </row>
    <row r="154" spans="9:12" x14ac:dyDescent="0.2">
      <c r="I154" s="2"/>
      <c r="J154" s="2"/>
      <c r="K154" s="2"/>
      <c r="L154" s="24"/>
    </row>
    <row r="155" spans="9:12" x14ac:dyDescent="0.2">
      <c r="I155" s="2"/>
      <c r="J155" s="2"/>
      <c r="K155" s="2"/>
      <c r="L155" s="24"/>
    </row>
    <row r="156" spans="9:12" x14ac:dyDescent="0.2">
      <c r="I156" s="2"/>
      <c r="J156" s="2"/>
      <c r="K156" s="2"/>
      <c r="L156" s="24"/>
    </row>
    <row r="157" spans="9:12" x14ac:dyDescent="0.2">
      <c r="I157" s="16"/>
      <c r="J157" s="16"/>
      <c r="K157" s="9"/>
    </row>
  </sheetData>
  <mergeCells count="20">
    <mergeCell ref="A7:A8"/>
    <mergeCell ref="A104:A106"/>
    <mergeCell ref="H7:I7"/>
    <mergeCell ref="J7:J8"/>
    <mergeCell ref="B7:D7"/>
    <mergeCell ref="E7:G7"/>
    <mergeCell ref="J66:J67"/>
    <mergeCell ref="B66:D66"/>
    <mergeCell ref="E66:G66"/>
    <mergeCell ref="H66:I66"/>
    <mergeCell ref="A45:A46"/>
    <mergeCell ref="D105:D106"/>
    <mergeCell ref="G105:G106"/>
    <mergeCell ref="L142:L143"/>
    <mergeCell ref="I141:L141"/>
    <mergeCell ref="B46:C46"/>
    <mergeCell ref="D45:D46"/>
    <mergeCell ref="A66:A67"/>
    <mergeCell ref="B104:J104"/>
    <mergeCell ref="J105:J106"/>
  </mergeCells>
  <phoneticPr fontId="0" type="noConversion"/>
  <printOptions horizontalCentered="1"/>
  <pageMargins left="0.78740157480314965" right="0.78740157480314965" top="0.74803149606299213" bottom="0.47244094488188981" header="0" footer="0"/>
  <pageSetup paperSize="9" scale="60" fitToHeight="0" orientation="portrait" r:id="rId1"/>
  <headerFooter alignWithMargins="0"/>
  <rowBreaks count="1" manualBreakCount="1">
    <brk id="140" max="16383" man="1"/>
  </rowBreaks>
  <ignoredErrors>
    <ignoredError sqref="D9:D20 D107:D118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69"/>
  <sheetViews>
    <sheetView view="pageBreakPreview" zoomScale="90" zoomScaleNormal="90" zoomScaleSheetLayoutView="90" zoomScalePageLayoutView="80" workbookViewId="0">
      <selection activeCell="O18" sqref="O18"/>
    </sheetView>
  </sheetViews>
  <sheetFormatPr baseColWidth="10" defaultRowHeight="12.75" x14ac:dyDescent="0.2"/>
  <cols>
    <col min="1" max="1" width="12.140625" customWidth="1"/>
    <col min="2" max="3" width="14.7109375" customWidth="1"/>
    <col min="4" max="4" width="16" customWidth="1"/>
    <col min="5" max="5" width="14.85546875" customWidth="1"/>
    <col min="6" max="6" width="16.28515625" customWidth="1"/>
    <col min="7" max="7" width="18" customWidth="1"/>
    <col min="8" max="8" width="17.140625" customWidth="1"/>
    <col min="9" max="9" width="9.28515625" bestFit="1" customWidth="1"/>
    <col min="10" max="10" width="10.140625" bestFit="1" customWidth="1"/>
    <col min="11" max="11" width="11.5703125" bestFit="1" customWidth="1"/>
    <col min="12" max="12" width="14" bestFit="1" customWidth="1"/>
    <col min="13" max="13" width="1.42578125" style="58" customWidth="1"/>
    <col min="14" max="14" width="16.85546875" style="23" customWidth="1"/>
    <col min="15" max="19" width="11.42578125" style="23"/>
    <col min="20" max="20" width="13.85546875" style="23" bestFit="1" customWidth="1"/>
    <col min="21" max="23" width="18.42578125" style="23" customWidth="1"/>
    <col min="24" max="24" width="20" style="23" customWidth="1"/>
    <col min="25" max="25" width="14.140625" style="23" bestFit="1" customWidth="1"/>
    <col min="26" max="26" width="17" style="23" bestFit="1" customWidth="1"/>
    <col min="27" max="27" width="21.42578125" style="23" bestFit="1" customWidth="1"/>
    <col min="28" max="28" width="26.7109375" style="23" bestFit="1" customWidth="1"/>
    <col min="29" max="29" width="29.7109375" style="23" bestFit="1" customWidth="1"/>
    <col min="30" max="30" width="15.7109375" style="23" bestFit="1" customWidth="1"/>
    <col min="31" max="31" width="12.5703125" style="23" bestFit="1" customWidth="1"/>
    <col min="32" max="32" width="11.42578125" style="23"/>
  </cols>
  <sheetData>
    <row r="1" spans="1:31" ht="18" x14ac:dyDescent="0.25">
      <c r="A1" s="64" t="s">
        <v>120</v>
      </c>
      <c r="B1" s="64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31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T2" s="23" t="s">
        <v>124</v>
      </c>
    </row>
    <row r="3" spans="1:31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T3" s="185" t="s">
        <v>75</v>
      </c>
      <c r="U3" s="23" t="s">
        <v>77</v>
      </c>
    </row>
    <row r="4" spans="1:31" ht="15.75" x14ac:dyDescent="0.25">
      <c r="A4" s="65" t="s">
        <v>121</v>
      </c>
      <c r="B4" s="65"/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1:31" ht="13.5" thickBot="1" x14ac:dyDescent="0.25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U5" s="23" t="s">
        <v>80</v>
      </c>
      <c r="V5" s="23" t="s">
        <v>58</v>
      </c>
      <c r="W5" s="23" t="s">
        <v>72</v>
      </c>
    </row>
    <row r="6" spans="1:31" ht="18.75" customHeight="1" x14ac:dyDescent="0.2">
      <c r="A6" s="329" t="s">
        <v>13</v>
      </c>
      <c r="B6" s="330"/>
      <c r="C6" s="331" t="s">
        <v>63</v>
      </c>
      <c r="D6" s="331"/>
      <c r="E6" s="331"/>
      <c r="F6" s="331"/>
      <c r="G6" s="332"/>
      <c r="H6" s="333" t="s">
        <v>0</v>
      </c>
      <c r="I6" s="334" t="s">
        <v>41</v>
      </c>
      <c r="J6" s="335"/>
      <c r="K6" s="335"/>
      <c r="L6" s="336"/>
      <c r="M6" s="103"/>
      <c r="U6" s="23" t="s">
        <v>81</v>
      </c>
      <c r="AA6" s="23" t="s">
        <v>101</v>
      </c>
      <c r="AB6" s="23" t="s">
        <v>97</v>
      </c>
      <c r="AD6" s="23" t="s">
        <v>102</v>
      </c>
      <c r="AE6" s="23" t="s">
        <v>76</v>
      </c>
    </row>
    <row r="7" spans="1:31" ht="25.5" x14ac:dyDescent="0.2">
      <c r="A7" s="337"/>
      <c r="B7" s="338" t="s">
        <v>38</v>
      </c>
      <c r="C7" s="339"/>
      <c r="D7" s="340"/>
      <c r="E7" s="341" t="s">
        <v>39</v>
      </c>
      <c r="F7" s="342" t="s">
        <v>35</v>
      </c>
      <c r="G7" s="343" t="s">
        <v>40</v>
      </c>
      <c r="H7" s="344" t="s">
        <v>14</v>
      </c>
      <c r="I7" s="345"/>
      <c r="J7" s="346"/>
      <c r="K7" s="346"/>
      <c r="L7" s="347"/>
      <c r="M7" s="103"/>
      <c r="U7" s="23" t="s">
        <v>38</v>
      </c>
      <c r="X7" s="23" t="s">
        <v>39</v>
      </c>
      <c r="Y7" s="23" t="s">
        <v>35</v>
      </c>
      <c r="Z7" s="23" t="s">
        <v>103</v>
      </c>
      <c r="AB7" s="23" t="s">
        <v>98</v>
      </c>
      <c r="AC7" s="23" t="s">
        <v>104</v>
      </c>
    </row>
    <row r="8" spans="1:31" ht="18.75" customHeight="1" x14ac:dyDescent="0.2">
      <c r="A8" s="348"/>
      <c r="B8" s="349" t="s">
        <v>6</v>
      </c>
      <c r="C8" s="308" t="s">
        <v>5</v>
      </c>
      <c r="D8" s="349" t="s">
        <v>1</v>
      </c>
      <c r="E8" s="350"/>
      <c r="F8" s="351" t="s">
        <v>6</v>
      </c>
      <c r="G8" s="352"/>
      <c r="H8" s="353" t="s">
        <v>1</v>
      </c>
      <c r="I8" s="354" t="s">
        <v>1</v>
      </c>
      <c r="J8" s="355" t="s">
        <v>5</v>
      </c>
      <c r="K8" s="355" t="s">
        <v>6</v>
      </c>
      <c r="L8" s="356" t="s">
        <v>11</v>
      </c>
      <c r="M8" s="104"/>
      <c r="T8" s="23" t="s">
        <v>84</v>
      </c>
      <c r="U8" s="23" t="s">
        <v>6</v>
      </c>
      <c r="V8" s="23" t="s">
        <v>71</v>
      </c>
      <c r="W8" s="23" t="s">
        <v>70</v>
      </c>
      <c r="Y8" s="23" t="s">
        <v>6</v>
      </c>
      <c r="AB8" s="23" t="s">
        <v>70</v>
      </c>
    </row>
    <row r="9" spans="1:31" ht="18.75" customHeight="1" x14ac:dyDescent="0.2">
      <c r="A9" s="66" t="s">
        <v>19</v>
      </c>
      <c r="B9" s="180">
        <f>+U9</f>
        <v>12.724684</v>
      </c>
      <c r="C9" s="181">
        <f t="shared" ref="C9:C20" si="0">+V9</f>
        <v>52.551311471150811</v>
      </c>
      <c r="D9" s="67">
        <f t="shared" ref="D9:D20" si="1">+W9</f>
        <v>3.7240020441601849</v>
      </c>
      <c r="E9" s="68">
        <f>+SUM(B9:D9)</f>
        <v>68.999997515310994</v>
      </c>
      <c r="F9" s="69">
        <f>+Y9</f>
        <v>305.62236253280787</v>
      </c>
      <c r="G9" s="70">
        <f t="shared" ref="G9:G20" si="2">+F9+D9+C9+B9</f>
        <v>374.62236004811888</v>
      </c>
      <c r="H9" s="71">
        <f>+AB9</f>
        <v>8.3322787904543816</v>
      </c>
      <c r="I9" s="72">
        <f>+H9+D9</f>
        <v>12.056280834614567</v>
      </c>
      <c r="J9" s="73">
        <f>+C9</f>
        <v>52.551311471150811</v>
      </c>
      <c r="K9" s="73">
        <f>+F9+B9</f>
        <v>318.34704653280789</v>
      </c>
      <c r="L9" s="74">
        <f>SUM(I9:K9)</f>
        <v>382.95463883857326</v>
      </c>
      <c r="M9" s="75"/>
      <c r="T9" s="23" t="s">
        <v>85</v>
      </c>
      <c r="U9" s="33">
        <v>12.724684</v>
      </c>
      <c r="V9" s="33">
        <v>52.551311471150811</v>
      </c>
      <c r="W9" s="33">
        <v>3.7240020441601849</v>
      </c>
      <c r="X9" s="33">
        <v>68.999997515310994</v>
      </c>
      <c r="Y9" s="33">
        <v>305.62236253280787</v>
      </c>
      <c r="Z9" s="33">
        <v>305.62236253280787</v>
      </c>
      <c r="AA9" s="33">
        <v>374.62236004811888</v>
      </c>
      <c r="AB9" s="33">
        <v>8.3322787904543816</v>
      </c>
      <c r="AC9" s="33">
        <v>8.3322787904543816</v>
      </c>
      <c r="AD9" s="33">
        <v>8.3322787904543816</v>
      </c>
      <c r="AE9" s="33">
        <v>382.95463883857326</v>
      </c>
    </row>
    <row r="10" spans="1:31" ht="18.75" customHeight="1" x14ac:dyDescent="0.2">
      <c r="A10" s="40" t="s">
        <v>20</v>
      </c>
      <c r="B10" s="76">
        <f t="shared" ref="B10:B20" si="3">+U10</f>
        <v>12.025754000000001</v>
      </c>
      <c r="C10" s="77">
        <f t="shared" si="0"/>
        <v>52.814956471150815</v>
      </c>
      <c r="D10" s="77">
        <f t="shared" si="1"/>
        <v>3.9375440441601848</v>
      </c>
      <c r="E10" s="68">
        <f t="shared" ref="E10:E20" si="4">+SUM(B10:D10)</f>
        <v>68.778254515311005</v>
      </c>
      <c r="F10" s="77">
        <f t="shared" ref="F10:F20" si="5">+Y10</f>
        <v>192.80716762054703</v>
      </c>
      <c r="G10" s="78">
        <f t="shared" si="2"/>
        <v>261.58542213585804</v>
      </c>
      <c r="H10" s="79">
        <f t="shared" ref="H10:H20" si="6">+AB10</f>
        <v>9.1189187904543818</v>
      </c>
      <c r="I10" s="80">
        <f>+H10+D10</f>
        <v>13.056462834614567</v>
      </c>
      <c r="J10" s="81">
        <f>+C10</f>
        <v>52.814956471150815</v>
      </c>
      <c r="K10" s="81">
        <f>+F10+B10</f>
        <v>204.83292162054704</v>
      </c>
      <c r="L10" s="74">
        <f t="shared" ref="L10:L20" si="7">SUM(I10:K10)</f>
        <v>270.7043409263124</v>
      </c>
      <c r="M10" s="75"/>
      <c r="T10" s="23" t="s">
        <v>86</v>
      </c>
      <c r="U10" s="33">
        <v>12.025754000000001</v>
      </c>
      <c r="V10" s="33">
        <v>52.814956471150815</v>
      </c>
      <c r="W10" s="33">
        <v>3.9375440441601848</v>
      </c>
      <c r="X10" s="33">
        <v>68.778254515311005</v>
      </c>
      <c r="Y10" s="33">
        <v>192.80716762054703</v>
      </c>
      <c r="Z10" s="33">
        <v>192.80716762054703</v>
      </c>
      <c r="AA10" s="33">
        <v>261.58542213585804</v>
      </c>
      <c r="AB10" s="33">
        <v>9.1189187904543818</v>
      </c>
      <c r="AC10" s="33">
        <v>9.1189187904543818</v>
      </c>
      <c r="AD10" s="33">
        <v>9.1189187904543818</v>
      </c>
      <c r="AE10" s="33">
        <v>270.7043409263124</v>
      </c>
    </row>
    <row r="11" spans="1:31" ht="18.75" customHeight="1" x14ac:dyDescent="0.2">
      <c r="A11" s="40" t="s">
        <v>21</v>
      </c>
      <c r="B11" s="76">
        <f t="shared" si="3"/>
        <v>12.640817999999999</v>
      </c>
      <c r="C11" s="77">
        <f t="shared" si="0"/>
        <v>54.963754471150814</v>
      </c>
      <c r="D11" s="77">
        <f t="shared" si="1"/>
        <v>3.2778520441601846</v>
      </c>
      <c r="E11" s="68">
        <f t="shared" si="4"/>
        <v>70.882424515311001</v>
      </c>
      <c r="F11" s="77">
        <f t="shared" si="5"/>
        <v>170.61626908535416</v>
      </c>
      <c r="G11" s="78">
        <f t="shared" si="2"/>
        <v>241.49869360066518</v>
      </c>
      <c r="H11" s="79">
        <f t="shared" si="6"/>
        <v>9.9279657904543779</v>
      </c>
      <c r="I11" s="80">
        <f t="shared" ref="I11:I19" si="8">+H11+D11</f>
        <v>13.205817834614562</v>
      </c>
      <c r="J11" s="81">
        <f t="shared" ref="J11:J19" si="9">+C11</f>
        <v>54.963754471150814</v>
      </c>
      <c r="K11" s="81">
        <f t="shared" ref="K11:K19" si="10">+F11+B11</f>
        <v>183.25708708535416</v>
      </c>
      <c r="L11" s="74">
        <f t="shared" si="7"/>
        <v>251.42665939111953</v>
      </c>
      <c r="M11" s="75"/>
      <c r="T11" s="23" t="s">
        <v>87</v>
      </c>
      <c r="U11" s="33">
        <v>12.640817999999999</v>
      </c>
      <c r="V11" s="33">
        <v>54.963754471150814</v>
      </c>
      <c r="W11" s="33">
        <v>3.2778520441601846</v>
      </c>
      <c r="X11" s="33">
        <v>70.882424515311001</v>
      </c>
      <c r="Y11" s="33">
        <v>170.61626908535416</v>
      </c>
      <c r="Z11" s="33">
        <v>170.61626908535416</v>
      </c>
      <c r="AA11" s="33">
        <v>241.49869360066515</v>
      </c>
      <c r="AB11" s="33">
        <v>9.9279657904543779</v>
      </c>
      <c r="AC11" s="33">
        <v>9.9279657904543779</v>
      </c>
      <c r="AD11" s="33">
        <v>9.9279657904543779</v>
      </c>
      <c r="AE11" s="33">
        <v>251.42665939111953</v>
      </c>
    </row>
    <row r="12" spans="1:31" ht="18.75" customHeight="1" x14ac:dyDescent="0.2">
      <c r="A12" s="40" t="s">
        <v>22</v>
      </c>
      <c r="B12" s="76">
        <f t="shared" si="3"/>
        <v>13.624287000000001</v>
      </c>
      <c r="C12" s="77">
        <f t="shared" si="0"/>
        <v>50.157459471150823</v>
      </c>
      <c r="D12" s="77">
        <f t="shared" si="1"/>
        <v>3.1649770441601852</v>
      </c>
      <c r="E12" s="68">
        <f t="shared" si="4"/>
        <v>66.946723515311007</v>
      </c>
      <c r="F12" s="77">
        <f t="shared" si="5"/>
        <v>219.83686798987674</v>
      </c>
      <c r="G12" s="78">
        <f t="shared" si="2"/>
        <v>286.78359150518776</v>
      </c>
      <c r="H12" s="79">
        <f t="shared" si="6"/>
        <v>9.3092107904543813</v>
      </c>
      <c r="I12" s="80">
        <f t="shared" si="8"/>
        <v>12.474187834614566</v>
      </c>
      <c r="J12" s="81">
        <f t="shared" si="9"/>
        <v>50.157459471150823</v>
      </c>
      <c r="K12" s="81">
        <f t="shared" si="10"/>
        <v>233.46115498987675</v>
      </c>
      <c r="L12" s="74">
        <f t="shared" si="7"/>
        <v>296.09280229564212</v>
      </c>
      <c r="M12" s="75"/>
      <c r="T12" s="23" t="s">
        <v>88</v>
      </c>
      <c r="U12" s="33">
        <v>13.624287000000001</v>
      </c>
      <c r="V12" s="33">
        <v>50.157459471150823</v>
      </c>
      <c r="W12" s="33">
        <v>3.1649770441601852</v>
      </c>
      <c r="X12" s="33">
        <v>66.946723515311007</v>
      </c>
      <c r="Y12" s="33">
        <v>219.83686798987674</v>
      </c>
      <c r="Z12" s="33">
        <v>219.83686798987674</v>
      </c>
      <c r="AA12" s="33">
        <v>286.78359150518776</v>
      </c>
      <c r="AB12" s="33">
        <v>9.3092107904543813</v>
      </c>
      <c r="AC12" s="33">
        <v>9.3092107904543813</v>
      </c>
      <c r="AD12" s="33">
        <v>9.3092107904543813</v>
      </c>
      <c r="AE12" s="33">
        <v>296.09280229564212</v>
      </c>
    </row>
    <row r="13" spans="1:31" ht="18.75" customHeight="1" x14ac:dyDescent="0.2">
      <c r="A13" s="40" t="s">
        <v>23</v>
      </c>
      <c r="B13" s="76">
        <f t="shared" si="3"/>
        <v>12.126338000000001</v>
      </c>
      <c r="C13" s="77">
        <f t="shared" si="0"/>
        <v>48.29229747115081</v>
      </c>
      <c r="D13" s="77">
        <f t="shared" si="1"/>
        <v>3.406842044160185</v>
      </c>
      <c r="E13" s="68">
        <f t="shared" si="4"/>
        <v>63.825477515310993</v>
      </c>
      <c r="F13" s="77">
        <f t="shared" si="5"/>
        <v>361.62024494277404</v>
      </c>
      <c r="G13" s="78">
        <f t="shared" si="2"/>
        <v>425.44572245808496</v>
      </c>
      <c r="H13" s="79">
        <f t="shared" si="6"/>
        <v>9.0182607904543826</v>
      </c>
      <c r="I13" s="80">
        <f t="shared" si="8"/>
        <v>12.425102834614567</v>
      </c>
      <c r="J13" s="81">
        <f t="shared" si="9"/>
        <v>48.29229747115081</v>
      </c>
      <c r="K13" s="81">
        <f t="shared" si="10"/>
        <v>373.74658294277401</v>
      </c>
      <c r="L13" s="74">
        <f t="shared" si="7"/>
        <v>434.46398324853942</v>
      </c>
      <c r="M13" s="75"/>
      <c r="T13" s="23" t="s">
        <v>89</v>
      </c>
      <c r="U13" s="33">
        <v>12.126338000000001</v>
      </c>
      <c r="V13" s="33">
        <v>48.29229747115081</v>
      </c>
      <c r="W13" s="33">
        <v>3.406842044160185</v>
      </c>
      <c r="X13" s="33">
        <v>63.825477515310993</v>
      </c>
      <c r="Y13" s="33">
        <v>361.62024494277404</v>
      </c>
      <c r="Z13" s="33">
        <v>361.62024494277404</v>
      </c>
      <c r="AA13" s="33">
        <v>425.44572245808502</v>
      </c>
      <c r="AB13" s="33">
        <v>9.0182607904543826</v>
      </c>
      <c r="AC13" s="33">
        <v>9.0182607904543826</v>
      </c>
      <c r="AD13" s="33">
        <v>9.0182607904543826</v>
      </c>
      <c r="AE13" s="33">
        <v>434.46398324853942</v>
      </c>
    </row>
    <row r="14" spans="1:31" ht="18.75" customHeight="1" x14ac:dyDescent="0.2">
      <c r="A14" s="40" t="s">
        <v>24</v>
      </c>
      <c r="B14" s="76">
        <f t="shared" si="3"/>
        <v>11.834890999999999</v>
      </c>
      <c r="C14" s="77">
        <f t="shared" si="0"/>
        <v>48.807275471150817</v>
      </c>
      <c r="D14" s="77">
        <f t="shared" si="1"/>
        <v>2.5886940441601851</v>
      </c>
      <c r="E14" s="68">
        <f t="shared" si="4"/>
        <v>63.230860515311001</v>
      </c>
      <c r="F14" s="77">
        <f t="shared" si="5"/>
        <v>331.02519246093249</v>
      </c>
      <c r="G14" s="78">
        <f t="shared" si="2"/>
        <v>394.2560529762435</v>
      </c>
      <c r="H14" s="79">
        <f t="shared" si="6"/>
        <v>9.6710587904543797</v>
      </c>
      <c r="I14" s="80">
        <f t="shared" si="8"/>
        <v>12.259752834614565</v>
      </c>
      <c r="J14" s="81">
        <f t="shared" si="9"/>
        <v>48.807275471150817</v>
      </c>
      <c r="K14" s="81">
        <f t="shared" si="10"/>
        <v>342.86008346093251</v>
      </c>
      <c r="L14" s="74">
        <f t="shared" si="7"/>
        <v>403.92711176669792</v>
      </c>
      <c r="M14" s="75"/>
      <c r="T14" s="23" t="s">
        <v>90</v>
      </c>
      <c r="U14" s="33">
        <v>11.834890999999999</v>
      </c>
      <c r="V14" s="33">
        <v>48.807275471150817</v>
      </c>
      <c r="W14" s="33">
        <v>2.5886940441601851</v>
      </c>
      <c r="X14" s="33">
        <v>63.230860515311001</v>
      </c>
      <c r="Y14" s="33">
        <v>331.02519246093249</v>
      </c>
      <c r="Z14" s="33">
        <v>331.02519246093249</v>
      </c>
      <c r="AA14" s="33">
        <v>394.2560529762435</v>
      </c>
      <c r="AB14" s="33">
        <v>9.6710587904543797</v>
      </c>
      <c r="AC14" s="33">
        <v>9.6710587904543797</v>
      </c>
      <c r="AD14" s="33">
        <v>9.6710587904543797</v>
      </c>
      <c r="AE14" s="33">
        <v>403.92711176669786</v>
      </c>
    </row>
    <row r="15" spans="1:31" ht="18.75" customHeight="1" x14ac:dyDescent="0.2">
      <c r="A15" s="179" t="s">
        <v>25</v>
      </c>
      <c r="B15" s="76">
        <f t="shared" si="3"/>
        <v>12.47616</v>
      </c>
      <c r="C15" s="77">
        <f t="shared" si="0"/>
        <v>47.938980471150821</v>
      </c>
      <c r="D15" s="77">
        <f t="shared" si="1"/>
        <v>2.9475040441601852</v>
      </c>
      <c r="E15" s="68">
        <f t="shared" si="4"/>
        <v>63.362644515311004</v>
      </c>
      <c r="F15" s="77">
        <f t="shared" si="5"/>
        <v>312.73912380543709</v>
      </c>
      <c r="G15" s="78">
        <f t="shared" si="2"/>
        <v>376.10176832074814</v>
      </c>
      <c r="H15" s="79">
        <f t="shared" si="6"/>
        <v>8.8650542352543802</v>
      </c>
      <c r="I15" s="80">
        <f t="shared" si="8"/>
        <v>11.812558279414565</v>
      </c>
      <c r="J15" s="81">
        <f t="shared" si="9"/>
        <v>47.938980471150821</v>
      </c>
      <c r="K15" s="81">
        <f t="shared" si="10"/>
        <v>325.21528380543708</v>
      </c>
      <c r="L15" s="74">
        <f t="shared" si="7"/>
        <v>384.96682255600246</v>
      </c>
      <c r="M15" s="75"/>
      <c r="T15" s="23" t="s">
        <v>91</v>
      </c>
      <c r="U15" s="33">
        <v>12.47616</v>
      </c>
      <c r="V15" s="33">
        <v>47.938980471150821</v>
      </c>
      <c r="W15" s="33">
        <v>2.9475040441601852</v>
      </c>
      <c r="X15" s="33">
        <v>63.362644515311004</v>
      </c>
      <c r="Y15" s="33">
        <v>312.73912380543709</v>
      </c>
      <c r="Z15" s="33">
        <v>312.73912380543709</v>
      </c>
      <c r="AA15" s="33">
        <v>376.10176832074808</v>
      </c>
      <c r="AB15" s="33">
        <v>8.8650542352543802</v>
      </c>
      <c r="AC15" s="33">
        <v>8.8650542352543802</v>
      </c>
      <c r="AD15" s="33">
        <v>8.8650542352543802</v>
      </c>
      <c r="AE15" s="33">
        <v>384.96682255600246</v>
      </c>
    </row>
    <row r="16" spans="1:31" ht="18.75" customHeight="1" x14ac:dyDescent="0.2">
      <c r="A16" s="40" t="s">
        <v>26</v>
      </c>
      <c r="B16" s="76">
        <f t="shared" si="3"/>
        <v>11.885653</v>
      </c>
      <c r="C16" s="77">
        <f t="shared" si="0"/>
        <v>48.055734471150821</v>
      </c>
      <c r="D16" s="77">
        <f t="shared" si="1"/>
        <v>2.0067390441601849</v>
      </c>
      <c r="E16" s="68">
        <f t="shared" si="4"/>
        <v>61.948126515311003</v>
      </c>
      <c r="F16" s="77">
        <f t="shared" si="5"/>
        <v>252.09045843432747</v>
      </c>
      <c r="G16" s="78">
        <f t="shared" si="2"/>
        <v>314.03858494963845</v>
      </c>
      <c r="H16" s="79">
        <f t="shared" si="6"/>
        <v>9.2914424330543781</v>
      </c>
      <c r="I16" s="80">
        <f t="shared" si="8"/>
        <v>11.298181477214563</v>
      </c>
      <c r="J16" s="81">
        <f t="shared" si="9"/>
        <v>48.055734471150821</v>
      </c>
      <c r="K16" s="81">
        <f t="shared" si="10"/>
        <v>263.97611143432749</v>
      </c>
      <c r="L16" s="74">
        <f t="shared" si="7"/>
        <v>323.33002738269289</v>
      </c>
      <c r="M16" s="75"/>
      <c r="T16" s="23" t="s">
        <v>92</v>
      </c>
      <c r="U16" s="33">
        <v>11.885653</v>
      </c>
      <c r="V16" s="33">
        <v>48.055734471150821</v>
      </c>
      <c r="W16" s="33">
        <v>2.0067390441601849</v>
      </c>
      <c r="X16" s="33">
        <v>61.948126515311003</v>
      </c>
      <c r="Y16" s="33">
        <v>252.09045843432747</v>
      </c>
      <c r="Z16" s="33">
        <v>252.09045843432747</v>
      </c>
      <c r="AA16" s="33">
        <v>314.03858494963845</v>
      </c>
      <c r="AB16" s="33">
        <v>9.2914424330543781</v>
      </c>
      <c r="AC16" s="33">
        <v>9.2914424330543781</v>
      </c>
      <c r="AD16" s="33">
        <v>9.2914424330543781</v>
      </c>
      <c r="AE16" s="33">
        <v>323.33002738269283</v>
      </c>
    </row>
    <row r="17" spans="1:31" ht="18.75" customHeight="1" x14ac:dyDescent="0.2">
      <c r="A17" s="179" t="s">
        <v>27</v>
      </c>
      <c r="B17" s="76">
        <f t="shared" si="3"/>
        <v>12.034247000000001</v>
      </c>
      <c r="C17" s="77">
        <f t="shared" si="0"/>
        <v>44.644905471150821</v>
      </c>
      <c r="D17" s="77">
        <f t="shared" si="1"/>
        <v>1.8111880441601846</v>
      </c>
      <c r="E17" s="68">
        <f t="shared" si="4"/>
        <v>58.490340515311004</v>
      </c>
      <c r="F17" s="77">
        <f t="shared" si="5"/>
        <v>212.52219739464073</v>
      </c>
      <c r="G17" s="78">
        <f t="shared" si="2"/>
        <v>271.01253790995173</v>
      </c>
      <c r="H17" s="79">
        <f t="shared" si="6"/>
        <v>9.9131288496543775</v>
      </c>
      <c r="I17" s="80">
        <f t="shared" si="8"/>
        <v>11.724316893814562</v>
      </c>
      <c r="J17" s="81">
        <f t="shared" si="9"/>
        <v>44.644905471150821</v>
      </c>
      <c r="K17" s="81">
        <f t="shared" si="10"/>
        <v>224.55644439464072</v>
      </c>
      <c r="L17" s="74">
        <f t="shared" si="7"/>
        <v>280.92566675960609</v>
      </c>
      <c r="M17" s="75"/>
      <c r="T17" s="23" t="s">
        <v>93</v>
      </c>
      <c r="U17" s="33">
        <v>12.034247000000001</v>
      </c>
      <c r="V17" s="33">
        <v>44.644905471150821</v>
      </c>
      <c r="W17" s="33">
        <v>1.8111880441601846</v>
      </c>
      <c r="X17" s="33">
        <v>58.490340515311004</v>
      </c>
      <c r="Y17" s="33">
        <v>212.52219739464073</v>
      </c>
      <c r="Z17" s="33">
        <v>212.52219739464073</v>
      </c>
      <c r="AA17" s="33">
        <v>271.01253790995173</v>
      </c>
      <c r="AB17" s="33">
        <v>9.9131288496543775</v>
      </c>
      <c r="AC17" s="33">
        <v>9.9131288496543775</v>
      </c>
      <c r="AD17" s="33">
        <v>9.9131288496543775</v>
      </c>
      <c r="AE17" s="33">
        <v>280.92566675960609</v>
      </c>
    </row>
    <row r="18" spans="1:31" ht="18.75" customHeight="1" x14ac:dyDescent="0.2">
      <c r="A18" s="40" t="s">
        <v>28</v>
      </c>
      <c r="B18" s="76">
        <f t="shared" si="3"/>
        <v>12.753222999999998</v>
      </c>
      <c r="C18" s="77">
        <f t="shared" si="0"/>
        <v>46.709639471150815</v>
      </c>
      <c r="D18" s="77">
        <f t="shared" si="1"/>
        <v>2.1686170441601851</v>
      </c>
      <c r="E18" s="68">
        <f t="shared" si="4"/>
        <v>61.631479515311</v>
      </c>
      <c r="F18" s="77">
        <f t="shared" si="5"/>
        <v>220.82448939709832</v>
      </c>
      <c r="G18" s="78">
        <f t="shared" si="2"/>
        <v>282.45596891240933</v>
      </c>
      <c r="H18" s="79">
        <f t="shared" si="6"/>
        <v>9.1738366162543787</v>
      </c>
      <c r="I18" s="80">
        <f t="shared" si="8"/>
        <v>11.342453660414563</v>
      </c>
      <c r="J18" s="81">
        <f t="shared" si="9"/>
        <v>46.709639471150815</v>
      </c>
      <c r="K18" s="81">
        <f t="shared" si="10"/>
        <v>233.57771239709831</v>
      </c>
      <c r="L18" s="74">
        <f t="shared" si="7"/>
        <v>291.62980552866367</v>
      </c>
      <c r="M18" s="75"/>
      <c r="T18" s="23" t="s">
        <v>94</v>
      </c>
      <c r="U18" s="33">
        <v>12.753222999999998</v>
      </c>
      <c r="V18" s="33">
        <v>46.709639471150815</v>
      </c>
      <c r="W18" s="33">
        <v>2.1686170441601851</v>
      </c>
      <c r="X18" s="33">
        <v>61.631479515311</v>
      </c>
      <c r="Y18" s="33">
        <v>220.82448939709832</v>
      </c>
      <c r="Z18" s="33">
        <v>220.82448939709832</v>
      </c>
      <c r="AA18" s="33">
        <v>282.45596891240933</v>
      </c>
      <c r="AB18" s="33">
        <v>9.1738366162543787</v>
      </c>
      <c r="AC18" s="33">
        <v>9.1738366162543787</v>
      </c>
      <c r="AD18" s="33">
        <v>9.1738366162543787</v>
      </c>
      <c r="AE18" s="33">
        <v>291.62980552866372</v>
      </c>
    </row>
    <row r="19" spans="1:31" ht="18.75" customHeight="1" x14ac:dyDescent="0.2">
      <c r="A19" s="40" t="s">
        <v>29</v>
      </c>
      <c r="B19" s="76">
        <f t="shared" si="3"/>
        <v>12.993710999999999</v>
      </c>
      <c r="C19" s="77">
        <f t="shared" si="0"/>
        <v>46.570204471150809</v>
      </c>
      <c r="D19" s="77">
        <f t="shared" si="1"/>
        <v>2.2583020441601844</v>
      </c>
      <c r="E19" s="68">
        <f t="shared" si="4"/>
        <v>61.822217515310989</v>
      </c>
      <c r="F19" s="77">
        <f t="shared" si="5"/>
        <v>334.03031113321327</v>
      </c>
      <c r="G19" s="78">
        <f t="shared" si="2"/>
        <v>395.8525286485243</v>
      </c>
      <c r="H19" s="79">
        <f t="shared" si="6"/>
        <v>8.8370098413043809</v>
      </c>
      <c r="I19" s="80">
        <f t="shared" si="8"/>
        <v>11.095311885464564</v>
      </c>
      <c r="J19" s="81">
        <f t="shared" si="9"/>
        <v>46.570204471150809</v>
      </c>
      <c r="K19" s="81">
        <f t="shared" si="10"/>
        <v>347.02402213321329</v>
      </c>
      <c r="L19" s="74">
        <f t="shared" si="7"/>
        <v>404.68953848982869</v>
      </c>
      <c r="M19" s="75"/>
      <c r="T19" s="23" t="s">
        <v>95</v>
      </c>
      <c r="U19" s="33">
        <v>12.993710999999999</v>
      </c>
      <c r="V19" s="33">
        <v>46.570204471150809</v>
      </c>
      <c r="W19" s="33">
        <v>2.2583020441601844</v>
      </c>
      <c r="X19" s="33">
        <v>61.822217515310989</v>
      </c>
      <c r="Y19" s="33">
        <v>334.03031113321327</v>
      </c>
      <c r="Z19" s="33">
        <v>334.03031113321327</v>
      </c>
      <c r="AA19" s="33">
        <v>395.85252864852424</v>
      </c>
      <c r="AB19" s="33">
        <v>8.8370098413043809</v>
      </c>
      <c r="AC19" s="33">
        <v>8.8370098413043809</v>
      </c>
      <c r="AD19" s="33">
        <v>8.8370098413043809</v>
      </c>
      <c r="AE19" s="33">
        <v>404.68953848982864</v>
      </c>
    </row>
    <row r="20" spans="1:31" ht="18.75" customHeight="1" thickBot="1" x14ac:dyDescent="0.25">
      <c r="A20" s="40" t="s">
        <v>30</v>
      </c>
      <c r="B20" s="76">
        <f t="shared" si="3"/>
        <v>13.544025000000001</v>
      </c>
      <c r="C20" s="77">
        <f t="shared" si="0"/>
        <v>51.870828471150816</v>
      </c>
      <c r="D20" s="77">
        <f t="shared" si="1"/>
        <v>2.711145044160185</v>
      </c>
      <c r="E20" s="82">
        <f t="shared" si="4"/>
        <v>68.125998515311011</v>
      </c>
      <c r="F20" s="77">
        <f t="shared" si="5"/>
        <v>337.92822045679475</v>
      </c>
      <c r="G20" s="78">
        <f t="shared" si="2"/>
        <v>406.05421897210573</v>
      </c>
      <c r="H20" s="79">
        <f t="shared" si="6"/>
        <v>9.5532318805543799</v>
      </c>
      <c r="I20" s="80">
        <f>+H20+D20</f>
        <v>12.264376924714565</v>
      </c>
      <c r="J20" s="81">
        <f>+C20</f>
        <v>51.870828471150816</v>
      </c>
      <c r="K20" s="81">
        <f>+F20+B20</f>
        <v>351.47224545679472</v>
      </c>
      <c r="L20" s="74">
        <f t="shared" si="7"/>
        <v>415.60745085266012</v>
      </c>
      <c r="M20" s="75"/>
      <c r="T20" s="23" t="s">
        <v>96</v>
      </c>
      <c r="U20" s="33">
        <v>13.544025000000001</v>
      </c>
      <c r="V20" s="33">
        <v>51.870828471150816</v>
      </c>
      <c r="W20" s="33">
        <v>2.711145044160185</v>
      </c>
      <c r="X20" s="33">
        <v>68.125998515311011</v>
      </c>
      <c r="Y20" s="33">
        <v>337.92822045679475</v>
      </c>
      <c r="Z20" s="33">
        <v>337.92822045679475</v>
      </c>
      <c r="AA20" s="33">
        <v>406.05421897210579</v>
      </c>
      <c r="AB20" s="33">
        <v>9.5532318805543799</v>
      </c>
      <c r="AC20" s="33">
        <v>9.5532318805543799</v>
      </c>
      <c r="AD20" s="33">
        <v>9.5532318805543799</v>
      </c>
      <c r="AE20" s="33">
        <v>415.60745085266018</v>
      </c>
    </row>
    <row r="21" spans="1:31" ht="18.75" customHeight="1" thickTop="1" x14ac:dyDescent="0.2">
      <c r="A21" s="83" t="s">
        <v>11</v>
      </c>
      <c r="B21" s="84">
        <f>SUM(B9:B20)</f>
        <v>150.663791</v>
      </c>
      <c r="C21" s="84">
        <f>SUM(C9:C20)</f>
        <v>593.37734765380981</v>
      </c>
      <c r="D21" s="85">
        <f>SUM(D9:D20)</f>
        <v>34.003406529922216</v>
      </c>
      <c r="E21" s="84">
        <f t="shared" ref="E21:L21" si="11">SUM(E9:E20)</f>
        <v>778.044545183732</v>
      </c>
      <c r="F21" s="86">
        <f t="shared" si="11"/>
        <v>3251.6629052538042</v>
      </c>
      <c r="G21" s="87">
        <f t="shared" si="11"/>
        <v>4029.707450437536</v>
      </c>
      <c r="H21" s="88">
        <f t="shared" si="11"/>
        <v>111.01139759880256</v>
      </c>
      <c r="I21" s="89">
        <f t="shared" si="11"/>
        <v>145.01480412872473</v>
      </c>
      <c r="J21" s="84">
        <f t="shared" si="11"/>
        <v>593.37734765380981</v>
      </c>
      <c r="K21" s="90">
        <f t="shared" si="11"/>
        <v>3402.3266962538037</v>
      </c>
      <c r="L21" s="91">
        <f t="shared" si="11"/>
        <v>4140.7188480363384</v>
      </c>
      <c r="M21" s="92"/>
      <c r="N21" s="31"/>
      <c r="O21" s="31">
        <f>+F21+G21</f>
        <v>7281.3703556913406</v>
      </c>
      <c r="T21" s="23" t="s">
        <v>74</v>
      </c>
      <c r="U21" s="33">
        <v>150.663791</v>
      </c>
      <c r="V21" s="33">
        <v>593.37734765380969</v>
      </c>
      <c r="W21" s="33">
        <v>34.003406529922223</v>
      </c>
      <c r="X21" s="33">
        <v>778.04454518373188</v>
      </c>
      <c r="Y21" s="33">
        <v>3251.6629052538037</v>
      </c>
      <c r="Z21" s="33">
        <v>3251.6629052538037</v>
      </c>
      <c r="AA21" s="33">
        <v>4029.7074504375355</v>
      </c>
      <c r="AB21" s="33">
        <v>111.01139759880255</v>
      </c>
      <c r="AC21" s="33">
        <v>111.01139759880255</v>
      </c>
      <c r="AD21" s="33">
        <v>111.01139759880255</v>
      </c>
      <c r="AE21" s="33">
        <v>4140.7188480363384</v>
      </c>
    </row>
    <row r="22" spans="1:31" ht="18.75" customHeight="1" thickBot="1" x14ac:dyDescent="0.25">
      <c r="A22" s="93"/>
      <c r="B22" s="94">
        <f>+B21/E21</f>
        <v>0.19364417106018186</v>
      </c>
      <c r="C22" s="94">
        <f>+C21/F21</f>
        <v>0.18248427495207856</v>
      </c>
      <c r="D22" s="95">
        <f>+D21/F21</f>
        <v>1.0457236042205342E-2</v>
      </c>
      <c r="E22" s="96"/>
      <c r="F22" s="97">
        <f>+F21/G21</f>
        <v>0.80692282138266547</v>
      </c>
      <c r="G22" s="98">
        <f>+G21/L21</f>
        <v>0.97319030784921623</v>
      </c>
      <c r="H22" s="99">
        <f>+H21/L21</f>
        <v>2.6809692150783847E-2</v>
      </c>
      <c r="I22" s="182">
        <f>+I21/$L$21</f>
        <v>3.5021649489072507E-2</v>
      </c>
      <c r="J22" s="100">
        <f>+J21/$L$21</f>
        <v>0.1433029793692002</v>
      </c>
      <c r="K22" s="183">
        <f>+K21/$L$21</f>
        <v>0.82167537114172728</v>
      </c>
      <c r="L22" s="101"/>
      <c r="M22" s="102"/>
    </row>
    <row r="23" spans="1:31" x14ac:dyDescent="0.2">
      <c r="A23" s="58"/>
      <c r="B23" s="58"/>
      <c r="C23" s="58"/>
      <c r="D23" s="58"/>
      <c r="E23" s="58"/>
      <c r="F23" s="58"/>
      <c r="G23" s="58"/>
      <c r="H23" s="105"/>
      <c r="I23" s="106"/>
      <c r="J23" s="58"/>
      <c r="K23" s="58"/>
      <c r="L23" s="58"/>
      <c r="O23" s="32">
        <f>O26/R26</f>
        <v>8.438182411040834E-3</v>
      </c>
      <c r="P23" s="32">
        <f>P26/R26</f>
        <v>0.14725072600230132</v>
      </c>
      <c r="Q23" s="32">
        <f>Q26/R26</f>
        <v>0.84431109158665774</v>
      </c>
    </row>
    <row r="24" spans="1:31" ht="18" customHeight="1" x14ac:dyDescent="0.2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O24" s="204" t="s">
        <v>38</v>
      </c>
      <c r="P24" s="204"/>
      <c r="Q24" s="23" t="s">
        <v>35</v>
      </c>
    </row>
    <row r="25" spans="1:31" ht="18" customHeight="1" x14ac:dyDescent="0.2">
      <c r="A25" s="58"/>
      <c r="B25" s="58">
        <v>1393.204851695308</v>
      </c>
      <c r="C25" s="58">
        <v>30.92118591590916</v>
      </c>
      <c r="D25" s="58"/>
      <c r="E25" s="58"/>
      <c r="F25" s="58"/>
      <c r="G25" s="58"/>
      <c r="H25" s="58"/>
      <c r="I25" s="58"/>
      <c r="J25" s="58"/>
      <c r="K25" s="58"/>
      <c r="L25" s="58"/>
      <c r="O25" s="184" t="s">
        <v>1</v>
      </c>
      <c r="P25" s="184" t="s">
        <v>5</v>
      </c>
      <c r="Q25" s="184" t="s">
        <v>6</v>
      </c>
    </row>
    <row r="26" spans="1:31" ht="18" customHeight="1" x14ac:dyDescent="0.2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N26" s="23" t="s">
        <v>4</v>
      </c>
      <c r="O26" s="24">
        <f>+D21</f>
        <v>34.003406529922216</v>
      </c>
      <c r="P26" s="24">
        <f>+C21</f>
        <v>593.37734765380981</v>
      </c>
      <c r="Q26" s="33">
        <f>+K21</f>
        <v>3402.3266962538037</v>
      </c>
      <c r="R26" s="24">
        <f>SUM(O26:Q26)</f>
        <v>4029.707450437536</v>
      </c>
    </row>
    <row r="27" spans="1:31" ht="18" customHeight="1" x14ac:dyDescent="0.2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N27" s="23" t="s">
        <v>0</v>
      </c>
      <c r="O27" s="33">
        <f>+H21</f>
        <v>111.01139759880256</v>
      </c>
      <c r="R27" s="24">
        <f>SUM(O27:Q27)</f>
        <v>111.01139759880256</v>
      </c>
    </row>
    <row r="28" spans="1:31" ht="18" customHeight="1" x14ac:dyDescent="0.2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N28" s="23" t="s">
        <v>11</v>
      </c>
      <c r="O28" s="24">
        <f>SUM(O26:O27)</f>
        <v>145.01480412872479</v>
      </c>
      <c r="P28" s="24">
        <f>SUM(P26:P27)</f>
        <v>593.37734765380981</v>
      </c>
      <c r="Q28" s="24">
        <f>SUM(Q26:Q27)</f>
        <v>3402.3266962538037</v>
      </c>
      <c r="R28" s="24">
        <f>SUM(O28:Q28)</f>
        <v>4140.7188480363384</v>
      </c>
    </row>
    <row r="29" spans="1:31" ht="18" customHeight="1" x14ac:dyDescent="0.2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O29" s="25">
        <f>+O28/$R$28</f>
        <v>3.5021649489072521E-2</v>
      </c>
      <c r="P29" s="25">
        <f>+P28/$R$28</f>
        <v>0.1433029793692002</v>
      </c>
      <c r="Q29" s="25">
        <f>+Q28/$R$28</f>
        <v>0.82167537114172728</v>
      </c>
    </row>
    <row r="30" spans="1:31" ht="18" customHeight="1" x14ac:dyDescent="0.2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</row>
    <row r="31" spans="1:31" ht="18" customHeight="1" x14ac:dyDescent="0.2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O31" s="34">
        <f>+O26/$R$28</f>
        <v>8.2119573382886703E-3</v>
      </c>
      <c r="P31" s="34">
        <f>+P26/$R$28</f>
        <v>0.1433029793692002</v>
      </c>
      <c r="Q31" s="34">
        <f>+Q26/$R$28</f>
        <v>0.82167537114172728</v>
      </c>
    </row>
    <row r="32" spans="1:31" ht="18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O32" s="34">
        <f>+O27/R28</f>
        <v>2.6809692150783847E-2</v>
      </c>
      <c r="P32" s="35"/>
      <c r="Q32" s="35"/>
    </row>
    <row r="33" spans="1:17" ht="18" customHeight="1" x14ac:dyDescent="0.2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O33" s="34">
        <f>+O28/$R$28</f>
        <v>3.5021649489072521E-2</v>
      </c>
      <c r="P33" s="34">
        <f>+P28/$R$28</f>
        <v>0.1433029793692002</v>
      </c>
      <c r="Q33" s="34">
        <f>+Q28/$R$28</f>
        <v>0.82167537114172728</v>
      </c>
    </row>
    <row r="34" spans="1:17" ht="18" customHeight="1" x14ac:dyDescent="0.2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</row>
    <row r="35" spans="1:17" ht="18" customHeight="1" x14ac:dyDescent="0.2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</row>
    <row r="36" spans="1:17" ht="18" customHeight="1" x14ac:dyDescent="0.2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</row>
    <row r="37" spans="1:17" ht="18" customHeight="1" x14ac:dyDescent="0.2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</row>
    <row r="38" spans="1:17" ht="18" customHeight="1" x14ac:dyDescent="0.2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</row>
    <row r="39" spans="1:17" ht="18" customHeight="1" x14ac:dyDescent="0.2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</row>
    <row r="40" spans="1:17" ht="18" customHeight="1" x14ac:dyDescent="0.2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</row>
    <row r="41" spans="1:17" ht="18" customHeight="1" x14ac:dyDescent="0.2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</row>
    <row r="42" spans="1:17" ht="18" customHeight="1" x14ac:dyDescent="0.2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</row>
    <row r="43" spans="1:17" ht="18" customHeight="1" x14ac:dyDescent="0.2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</row>
    <row r="44" spans="1:17" ht="18" customHeight="1" x14ac:dyDescent="0.2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</row>
    <row r="45" spans="1:17" ht="18" customHeight="1" x14ac:dyDescent="0.2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</row>
    <row r="46" spans="1:17" ht="18" customHeight="1" x14ac:dyDescent="0.2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</row>
    <row r="47" spans="1:17" x14ac:dyDescent="0.2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</row>
    <row r="48" spans="1:17" x14ac:dyDescent="0.2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</row>
    <row r="49" spans="1:24" x14ac:dyDescent="0.2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U49" s="23" t="s">
        <v>125</v>
      </c>
    </row>
    <row r="50" spans="1:24" ht="15.75" x14ac:dyDescent="0.25">
      <c r="A50" s="65" t="s">
        <v>122</v>
      </c>
      <c r="B50" s="65"/>
      <c r="C50" s="58"/>
      <c r="D50" s="58"/>
      <c r="E50" s="58"/>
      <c r="F50" s="58"/>
      <c r="G50" s="58"/>
      <c r="H50" s="58"/>
      <c r="I50" s="58"/>
      <c r="J50" s="58"/>
      <c r="K50" s="58"/>
      <c r="L50" s="58"/>
      <c r="U50" s="185" t="s">
        <v>75</v>
      </c>
      <c r="V50" s="23" t="s">
        <v>78</v>
      </c>
    </row>
    <row r="51" spans="1:24" x14ac:dyDescent="0.2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U51" s="185" t="s">
        <v>80</v>
      </c>
      <c r="V51" s="23" t="s">
        <v>81</v>
      </c>
    </row>
    <row r="52" spans="1:24" ht="13.5" thickBot="1" x14ac:dyDescent="0.25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</row>
    <row r="53" spans="1:24" ht="19.149999999999999" customHeight="1" x14ac:dyDescent="0.2">
      <c r="A53" s="329" t="s">
        <v>13</v>
      </c>
      <c r="B53" s="357" t="s">
        <v>4</v>
      </c>
      <c r="C53" s="358"/>
      <c r="D53" s="359"/>
      <c r="E53" s="58"/>
      <c r="F53" s="58"/>
      <c r="G53" s="58"/>
      <c r="H53" s="58"/>
      <c r="I53" s="58"/>
      <c r="J53" s="58"/>
      <c r="K53" s="58"/>
      <c r="L53" s="58"/>
      <c r="V53" s="23" t="s">
        <v>58</v>
      </c>
      <c r="W53" s="23" t="s">
        <v>72</v>
      </c>
    </row>
    <row r="54" spans="1:24" ht="38.25" x14ac:dyDescent="0.2">
      <c r="A54" s="360"/>
      <c r="B54" s="361" t="s">
        <v>15</v>
      </c>
      <c r="C54" s="362" t="s">
        <v>16</v>
      </c>
      <c r="D54" s="363" t="s">
        <v>36</v>
      </c>
      <c r="E54" s="58"/>
      <c r="F54" s="58"/>
      <c r="G54" s="58"/>
      <c r="H54" s="58"/>
      <c r="I54" s="58"/>
      <c r="J54" s="58"/>
      <c r="K54" s="58"/>
      <c r="L54" s="58"/>
      <c r="V54" s="23" t="s">
        <v>99</v>
      </c>
      <c r="W54" s="23" t="s">
        <v>100</v>
      </c>
      <c r="X54" s="23" t="s">
        <v>76</v>
      </c>
    </row>
    <row r="55" spans="1:24" ht="18.75" customHeight="1" x14ac:dyDescent="0.2">
      <c r="A55" s="348"/>
      <c r="B55" s="364" t="s">
        <v>1</v>
      </c>
      <c r="C55" s="351" t="s">
        <v>7</v>
      </c>
      <c r="D55" s="365"/>
      <c r="E55" s="58"/>
      <c r="F55" s="58"/>
      <c r="G55" s="58"/>
      <c r="H55" s="58"/>
      <c r="I55" s="58"/>
      <c r="J55" s="58"/>
      <c r="K55" s="58"/>
      <c r="L55" s="58"/>
      <c r="P55" s="23" t="s">
        <v>8</v>
      </c>
      <c r="Q55" s="23" t="s">
        <v>9</v>
      </c>
      <c r="U55" s="23" t="s">
        <v>84</v>
      </c>
      <c r="V55" s="23" t="s">
        <v>70</v>
      </c>
      <c r="W55" s="23" t="s">
        <v>79</v>
      </c>
    </row>
    <row r="56" spans="1:24" ht="18.75" customHeight="1" x14ac:dyDescent="0.2">
      <c r="A56" s="66" t="s">
        <v>19</v>
      </c>
      <c r="B56" s="69">
        <f>+V56</f>
        <v>53.621435130888031</v>
      </c>
      <c r="C56" s="107">
        <f t="shared" ref="C56:C67" si="12">+W56</f>
        <v>191.83854215173207</v>
      </c>
      <c r="D56" s="108">
        <f>SUM(B56:C56)</f>
        <v>245.45997728262012</v>
      </c>
      <c r="E56" s="58"/>
      <c r="F56" s="58"/>
      <c r="G56" s="58"/>
      <c r="H56" s="58"/>
      <c r="I56" s="58"/>
      <c r="J56" s="58"/>
      <c r="K56" s="58"/>
      <c r="L56" s="58"/>
      <c r="P56" s="184" t="s">
        <v>1</v>
      </c>
      <c r="Q56" s="184" t="s">
        <v>7</v>
      </c>
      <c r="U56" s="23" t="s">
        <v>85</v>
      </c>
      <c r="V56" s="33">
        <v>53.621435130888031</v>
      </c>
      <c r="W56" s="33">
        <v>191.83854215173207</v>
      </c>
      <c r="X56" s="33">
        <v>245.45997728262012</v>
      </c>
    </row>
    <row r="57" spans="1:24" ht="18.75" customHeight="1" x14ac:dyDescent="0.2">
      <c r="A57" s="40" t="s">
        <v>20</v>
      </c>
      <c r="B57" s="77">
        <f t="shared" ref="B57:B67" si="13">+V57</f>
        <v>48.397673130888023</v>
      </c>
      <c r="C57" s="109">
        <f t="shared" si="12"/>
        <v>90.014312151732071</v>
      </c>
      <c r="D57" s="110">
        <f t="shared" ref="D57:D67" si="14">SUM(B57:C57)</f>
        <v>138.41198528262009</v>
      </c>
      <c r="E57" s="58"/>
      <c r="F57" s="58"/>
      <c r="G57" s="58"/>
      <c r="H57" s="58"/>
      <c r="I57" s="58"/>
      <c r="J57" s="58"/>
      <c r="K57" s="58"/>
      <c r="L57" s="58"/>
      <c r="P57" s="199">
        <f>+B68</f>
        <v>644.61315757065631</v>
      </c>
      <c r="Q57" s="199">
        <f>+C68</f>
        <v>2003.2220728207851</v>
      </c>
      <c r="R57" s="199">
        <f>SUM(P57:Q57)</f>
        <v>2647.8352303914417</v>
      </c>
      <c r="U57" s="23" t="s">
        <v>86</v>
      </c>
      <c r="V57" s="33">
        <v>48.397673130888023</v>
      </c>
      <c r="W57" s="33">
        <v>90.014312151732071</v>
      </c>
      <c r="X57" s="33">
        <v>138.41198528262009</v>
      </c>
    </row>
    <row r="58" spans="1:24" ht="18.75" customHeight="1" x14ac:dyDescent="0.2">
      <c r="A58" s="40" t="s">
        <v>21</v>
      </c>
      <c r="B58" s="77">
        <f t="shared" si="13"/>
        <v>60.976923130888025</v>
      </c>
      <c r="C58" s="109">
        <f t="shared" si="12"/>
        <v>241.85982015173209</v>
      </c>
      <c r="D58" s="110">
        <f t="shared" si="14"/>
        <v>302.83674328262009</v>
      </c>
      <c r="E58" s="58"/>
      <c r="F58" s="58"/>
      <c r="G58" s="58"/>
      <c r="H58" s="58"/>
      <c r="I58" s="58"/>
      <c r="J58" s="58"/>
      <c r="K58" s="58"/>
      <c r="L58" s="58"/>
      <c r="P58" s="25">
        <f>+P57/R57</f>
        <v>0.24344912031227872</v>
      </c>
      <c r="Q58" s="25">
        <f>+Q57/R57</f>
        <v>0.75655087968772117</v>
      </c>
      <c r="U58" s="23" t="s">
        <v>87</v>
      </c>
      <c r="V58" s="33">
        <v>60.976923130888025</v>
      </c>
      <c r="W58" s="33">
        <v>241.85982015173209</v>
      </c>
      <c r="X58" s="33">
        <v>302.83674328262009</v>
      </c>
    </row>
    <row r="59" spans="1:24" ht="18.75" customHeight="1" x14ac:dyDescent="0.2">
      <c r="A59" s="40" t="s">
        <v>22</v>
      </c>
      <c r="B59" s="77">
        <f t="shared" si="13"/>
        <v>51.981288130888025</v>
      </c>
      <c r="C59" s="109">
        <f t="shared" si="12"/>
        <v>126.4542701517321</v>
      </c>
      <c r="D59" s="110">
        <f t="shared" si="14"/>
        <v>178.43555828262012</v>
      </c>
      <c r="E59" s="58"/>
      <c r="F59" s="58"/>
      <c r="G59" s="58"/>
      <c r="H59" s="58"/>
      <c r="I59" s="58"/>
      <c r="J59" s="58"/>
      <c r="K59" s="58"/>
      <c r="L59" s="58"/>
      <c r="U59" s="23" t="s">
        <v>88</v>
      </c>
      <c r="V59" s="33">
        <v>51.981288130888025</v>
      </c>
      <c r="W59" s="33">
        <v>126.4542701517321</v>
      </c>
      <c r="X59" s="33">
        <v>178.43555828262012</v>
      </c>
    </row>
    <row r="60" spans="1:24" ht="18.75" customHeight="1" x14ac:dyDescent="0.2">
      <c r="A60" s="40" t="s">
        <v>23</v>
      </c>
      <c r="B60" s="77">
        <f t="shared" si="13"/>
        <v>55.595252130888028</v>
      </c>
      <c r="C60" s="109">
        <f t="shared" si="12"/>
        <v>170.61879815173211</v>
      </c>
      <c r="D60" s="110">
        <f t="shared" si="14"/>
        <v>226.21405028262012</v>
      </c>
      <c r="E60" s="58"/>
      <c r="F60" s="58"/>
      <c r="G60" s="58"/>
      <c r="H60" s="58"/>
      <c r="I60" s="58"/>
      <c r="J60" s="58"/>
      <c r="K60" s="58"/>
      <c r="L60" s="58"/>
      <c r="U60" s="23" t="s">
        <v>89</v>
      </c>
      <c r="V60" s="33">
        <v>55.595252130888028</v>
      </c>
      <c r="W60" s="33">
        <v>170.61879815173211</v>
      </c>
      <c r="X60" s="33">
        <v>226.21405028262012</v>
      </c>
    </row>
    <row r="61" spans="1:24" ht="18.75" customHeight="1" x14ac:dyDescent="0.2">
      <c r="A61" s="40" t="s">
        <v>24</v>
      </c>
      <c r="B61" s="77">
        <f t="shared" si="13"/>
        <v>49.375763130888025</v>
      </c>
      <c r="C61" s="109">
        <f t="shared" si="12"/>
        <v>142.30154015173213</v>
      </c>
      <c r="D61" s="110">
        <f t="shared" si="14"/>
        <v>191.67730328262016</v>
      </c>
      <c r="E61" s="58"/>
      <c r="F61" s="58"/>
      <c r="G61" s="58"/>
      <c r="H61" s="58"/>
      <c r="I61" s="58"/>
      <c r="J61" s="58"/>
      <c r="K61" s="58"/>
      <c r="L61" s="58"/>
      <c r="U61" s="23" t="s">
        <v>90</v>
      </c>
      <c r="V61" s="33">
        <v>49.375763130888025</v>
      </c>
      <c r="W61" s="33">
        <v>142.30154015173213</v>
      </c>
      <c r="X61" s="33">
        <v>191.67730328262016</v>
      </c>
    </row>
    <row r="62" spans="1:24" ht="18.75" customHeight="1" x14ac:dyDescent="0.2">
      <c r="A62" s="40" t="s">
        <v>25</v>
      </c>
      <c r="B62" s="77">
        <f t="shared" si="13"/>
        <v>54.183584130888036</v>
      </c>
      <c r="C62" s="109">
        <f t="shared" si="12"/>
        <v>188.08514515173212</v>
      </c>
      <c r="D62" s="110">
        <f t="shared" si="14"/>
        <v>242.26872928262014</v>
      </c>
      <c r="E62" s="58"/>
      <c r="F62" s="58"/>
      <c r="G62" s="58"/>
      <c r="H62" s="58"/>
      <c r="I62" s="58"/>
      <c r="J62" s="58"/>
      <c r="K62" s="58"/>
      <c r="L62" s="58"/>
      <c r="U62" s="23" t="s">
        <v>91</v>
      </c>
      <c r="V62" s="33">
        <v>54.183584130888036</v>
      </c>
      <c r="W62" s="33">
        <v>188.08514515173212</v>
      </c>
      <c r="X62" s="33">
        <v>242.26872928262014</v>
      </c>
    </row>
    <row r="63" spans="1:24" ht="18.75" customHeight="1" x14ac:dyDescent="0.2">
      <c r="A63" s="40" t="s">
        <v>26</v>
      </c>
      <c r="B63" s="77">
        <f t="shared" si="13"/>
        <v>53.898459130888035</v>
      </c>
      <c r="C63" s="109">
        <f t="shared" si="12"/>
        <v>191.80083915173213</v>
      </c>
      <c r="D63" s="110">
        <f t="shared" si="14"/>
        <v>245.69929828262016</v>
      </c>
      <c r="E63" s="58"/>
      <c r="F63" s="58"/>
      <c r="G63" s="58"/>
      <c r="H63" s="58"/>
      <c r="I63" s="58"/>
      <c r="J63" s="58"/>
      <c r="K63" s="58"/>
      <c r="L63" s="58"/>
      <c r="U63" s="23" t="s">
        <v>92</v>
      </c>
      <c r="V63" s="33">
        <v>53.898459130888035</v>
      </c>
      <c r="W63" s="33">
        <v>191.80083915173213</v>
      </c>
      <c r="X63" s="33">
        <v>245.69929828262016</v>
      </c>
    </row>
    <row r="64" spans="1:24" ht="18.75" customHeight="1" x14ac:dyDescent="0.2">
      <c r="A64" s="40" t="s">
        <v>27</v>
      </c>
      <c r="B64" s="77">
        <f t="shared" si="13"/>
        <v>53.280988130888034</v>
      </c>
      <c r="C64" s="109">
        <f t="shared" si="12"/>
        <v>131.43867415173213</v>
      </c>
      <c r="D64" s="110">
        <f t="shared" si="14"/>
        <v>184.71966228262016</v>
      </c>
      <c r="E64" s="58"/>
      <c r="F64" s="58"/>
      <c r="G64" s="58"/>
      <c r="H64" s="58"/>
      <c r="I64" s="58"/>
      <c r="J64" s="58"/>
      <c r="K64" s="58"/>
      <c r="L64" s="58"/>
      <c r="U64" s="23" t="s">
        <v>93</v>
      </c>
      <c r="V64" s="33">
        <v>53.280988130888034</v>
      </c>
      <c r="W64" s="33">
        <v>131.43867415173213</v>
      </c>
      <c r="X64" s="33">
        <v>184.71966228262016</v>
      </c>
    </row>
    <row r="65" spans="1:24" ht="18.75" customHeight="1" x14ac:dyDescent="0.2">
      <c r="A65" s="40" t="s">
        <v>28</v>
      </c>
      <c r="B65" s="77">
        <f t="shared" si="13"/>
        <v>55.413749130888021</v>
      </c>
      <c r="C65" s="109">
        <f t="shared" si="12"/>
        <v>190.17342115173207</v>
      </c>
      <c r="D65" s="110">
        <f t="shared" si="14"/>
        <v>245.58717028262009</v>
      </c>
      <c r="E65" s="58"/>
      <c r="F65" s="58"/>
      <c r="G65" s="58"/>
      <c r="H65" s="58"/>
      <c r="I65" s="58"/>
      <c r="J65" s="58"/>
      <c r="K65" s="58"/>
      <c r="L65" s="58"/>
      <c r="U65" s="23" t="s">
        <v>94</v>
      </c>
      <c r="V65" s="33">
        <v>55.413749130888021</v>
      </c>
      <c r="W65" s="33">
        <v>190.17342115173207</v>
      </c>
      <c r="X65" s="33">
        <v>245.58717028262009</v>
      </c>
    </row>
    <row r="66" spans="1:24" ht="18.75" customHeight="1" x14ac:dyDescent="0.2">
      <c r="A66" s="40" t="s">
        <v>29</v>
      </c>
      <c r="B66" s="77">
        <f t="shared" si="13"/>
        <v>51.754807130888018</v>
      </c>
      <c r="C66" s="109">
        <f t="shared" si="12"/>
        <v>135.97830515173209</v>
      </c>
      <c r="D66" s="110">
        <f t="shared" si="14"/>
        <v>187.73311228262011</v>
      </c>
      <c r="E66" s="58"/>
      <c r="F66" s="58"/>
      <c r="G66" s="58"/>
      <c r="H66" s="58"/>
      <c r="I66" s="58"/>
      <c r="J66" s="58"/>
      <c r="K66" s="58"/>
      <c r="L66" s="58"/>
      <c r="U66" s="23" t="s">
        <v>95</v>
      </c>
      <c r="V66" s="33">
        <v>51.754807130888018</v>
      </c>
      <c r="W66" s="33">
        <v>135.97830515173209</v>
      </c>
      <c r="X66" s="33">
        <v>187.73311228262011</v>
      </c>
    </row>
    <row r="67" spans="1:24" ht="18.75" customHeight="1" x14ac:dyDescent="0.2">
      <c r="A67" s="46" t="s">
        <v>30</v>
      </c>
      <c r="B67" s="77">
        <f t="shared" si="13"/>
        <v>56.133235130888039</v>
      </c>
      <c r="C67" s="109">
        <f t="shared" si="12"/>
        <v>202.6584051517321</v>
      </c>
      <c r="D67" s="110">
        <f t="shared" si="14"/>
        <v>258.79164028262016</v>
      </c>
      <c r="E67" s="58"/>
      <c r="F67" s="58"/>
      <c r="G67" s="58"/>
      <c r="H67" s="58"/>
      <c r="I67" s="58"/>
      <c r="J67" s="58"/>
      <c r="K67" s="58"/>
      <c r="L67" s="58"/>
      <c r="U67" s="23" t="s">
        <v>96</v>
      </c>
      <c r="V67" s="33">
        <v>56.133235130888039</v>
      </c>
      <c r="W67" s="33">
        <v>202.6584051517321</v>
      </c>
      <c r="X67" s="33">
        <v>258.79164028262016</v>
      </c>
    </row>
    <row r="68" spans="1:24" ht="18.75" customHeight="1" x14ac:dyDescent="0.2">
      <c r="A68" s="111" t="s">
        <v>11</v>
      </c>
      <c r="B68" s="112">
        <f>SUM(B56:B67)</f>
        <v>644.61315757065631</v>
      </c>
      <c r="C68" s="113">
        <f>SUM(C56:C67)</f>
        <v>2003.2220728207851</v>
      </c>
      <c r="D68" s="114">
        <f>SUM(D56:D67)</f>
        <v>2647.8352303914417</v>
      </c>
      <c r="E68" s="58"/>
      <c r="F68" s="58"/>
      <c r="G68" s="58"/>
      <c r="H68" s="58"/>
      <c r="I68" s="58"/>
      <c r="J68" s="58"/>
      <c r="K68" s="58"/>
      <c r="L68" s="58"/>
      <c r="U68" s="23" t="s">
        <v>74</v>
      </c>
      <c r="V68" s="33">
        <v>644.61315757065643</v>
      </c>
      <c r="W68" s="33">
        <v>2003.2220728207851</v>
      </c>
      <c r="X68" s="33">
        <v>2647.8352303914417</v>
      </c>
    </row>
    <row r="69" spans="1:24" ht="18.75" customHeight="1" thickBot="1" x14ac:dyDescent="0.25">
      <c r="A69" s="115"/>
      <c r="B69" s="116">
        <f>+B68/D68</f>
        <v>0.24344912031227872</v>
      </c>
      <c r="C69" s="117">
        <f>+C68/D68</f>
        <v>0.75655087968772117</v>
      </c>
      <c r="D69" s="118"/>
      <c r="E69" s="58"/>
      <c r="F69" s="58"/>
      <c r="G69" s="58"/>
      <c r="H69" s="58"/>
      <c r="I69" s="58"/>
      <c r="J69" s="58"/>
      <c r="K69" s="58"/>
      <c r="L69" s="58"/>
    </row>
  </sheetData>
  <mergeCells count="8">
    <mergeCell ref="A53:A55"/>
    <mergeCell ref="O24:P24"/>
    <mergeCell ref="I6:L7"/>
    <mergeCell ref="B53:C53"/>
    <mergeCell ref="A6:A8"/>
    <mergeCell ref="G7:G8"/>
    <mergeCell ref="B7:D7"/>
    <mergeCell ref="E7:E8"/>
  </mergeCells>
  <phoneticPr fontId="0" type="noConversion"/>
  <printOptions horizontalCentered="1"/>
  <pageMargins left="0.78740157480314965" right="0.78740157480314965" top="0.78740157480314965" bottom="0.98425196850393704" header="0" footer="0"/>
  <pageSetup paperSize="9" scale="51" orientation="portrait" r:id="rId1"/>
  <headerFooter alignWithMargins="0"/>
  <ignoredErrors>
    <ignoredError sqref="E9:E20 O32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O74"/>
  <sheetViews>
    <sheetView view="pageBreakPreview" zoomScale="90" zoomScaleNormal="90" zoomScaleSheetLayoutView="90" zoomScalePageLayoutView="70" workbookViewId="0">
      <selection activeCell="S56" sqref="S56"/>
    </sheetView>
  </sheetViews>
  <sheetFormatPr baseColWidth="10" defaultColWidth="14.42578125" defaultRowHeight="12.75" x14ac:dyDescent="0.2"/>
  <cols>
    <col min="1" max="1" width="22.5703125" customWidth="1"/>
    <col min="2" max="3" width="8.7109375" customWidth="1"/>
    <col min="4" max="4" width="9.85546875" bestFit="1" customWidth="1"/>
    <col min="5" max="5" width="18.140625" customWidth="1"/>
    <col min="6" max="6" width="12.42578125" bestFit="1" customWidth="1"/>
    <col min="7" max="7" width="9.85546875" bestFit="1" customWidth="1"/>
    <col min="8" max="8" width="8.7109375" customWidth="1"/>
    <col min="9" max="9" width="9.7109375" bestFit="1" customWidth="1"/>
    <col min="10" max="10" width="7.140625" bestFit="1" customWidth="1"/>
    <col min="11" max="11" width="6.28515625" customWidth="1"/>
    <col min="12" max="12" width="9.85546875" bestFit="1" customWidth="1"/>
    <col min="13" max="13" width="8.7109375" customWidth="1"/>
    <col min="14" max="14" width="9.7109375" bestFit="1" customWidth="1"/>
    <col min="15" max="15" width="8.7109375" customWidth="1"/>
    <col min="16" max="16" width="7.140625" bestFit="1" customWidth="1"/>
    <col min="17" max="17" width="12.28515625" customWidth="1"/>
    <col min="18" max="18" width="12.28515625" style="23" customWidth="1"/>
    <col min="19" max="19" width="22.5703125" style="23" customWidth="1"/>
    <col min="20" max="20" width="13.5703125" style="23" customWidth="1"/>
    <col min="21" max="22" width="14.42578125" style="23"/>
    <col min="23" max="40" width="8.28515625" style="23" customWidth="1"/>
    <col min="41" max="41" width="14.42578125" style="23"/>
  </cols>
  <sheetData>
    <row r="1" spans="1:41" ht="18" x14ac:dyDescent="0.25">
      <c r="A1" s="64" t="s">
        <v>123</v>
      </c>
      <c r="B1" s="58"/>
      <c r="C1" s="64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V1" s="23" t="s">
        <v>126</v>
      </c>
    </row>
    <row r="2" spans="1:41" ht="18" x14ac:dyDescent="0.25">
      <c r="A2" s="64"/>
      <c r="B2" s="58"/>
      <c r="C2" s="64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W2" s="23" t="s">
        <v>80</v>
      </c>
      <c r="X2" s="23" t="s">
        <v>34</v>
      </c>
      <c r="Y2" s="23" t="s">
        <v>105</v>
      </c>
      <c r="Z2" s="23" t="s">
        <v>75</v>
      </c>
      <c r="AA2" s="23" t="s">
        <v>58</v>
      </c>
      <c r="AB2" s="23" t="s">
        <v>72</v>
      </c>
    </row>
    <row r="3" spans="1:41" ht="13.5" thickBo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W3" s="23" t="s">
        <v>81</v>
      </c>
      <c r="AL3" s="23" t="s">
        <v>97</v>
      </c>
      <c r="AN3" s="23" t="s">
        <v>76</v>
      </c>
    </row>
    <row r="4" spans="1:41" ht="18.75" customHeight="1" x14ac:dyDescent="0.2">
      <c r="A4" s="366" t="s">
        <v>60</v>
      </c>
      <c r="B4" s="357" t="s">
        <v>4</v>
      </c>
      <c r="C4" s="358"/>
      <c r="D4" s="358"/>
      <c r="E4" s="358"/>
      <c r="F4" s="358"/>
      <c r="G4" s="358"/>
      <c r="H4" s="358"/>
      <c r="I4" s="358"/>
      <c r="J4" s="367"/>
      <c r="K4" s="367"/>
      <c r="L4" s="367"/>
      <c r="M4" s="367"/>
      <c r="N4" s="368"/>
      <c r="O4" s="369" t="s">
        <v>0</v>
      </c>
      <c r="P4" s="367"/>
      <c r="Q4" s="369" t="s">
        <v>11</v>
      </c>
      <c r="R4" s="186"/>
      <c r="W4" s="23" t="s">
        <v>2</v>
      </c>
      <c r="AE4" s="23" t="s">
        <v>3</v>
      </c>
      <c r="AL4" s="23" t="s">
        <v>2</v>
      </c>
      <c r="AM4" s="23" t="s">
        <v>3</v>
      </c>
    </row>
    <row r="5" spans="1:41" ht="18.75" customHeight="1" x14ac:dyDescent="0.2">
      <c r="A5" s="370" t="s">
        <v>34</v>
      </c>
      <c r="B5" s="371" t="s">
        <v>2</v>
      </c>
      <c r="C5" s="372"/>
      <c r="D5" s="372"/>
      <c r="E5" s="372"/>
      <c r="F5" s="372"/>
      <c r="G5" s="372"/>
      <c r="H5" s="372"/>
      <c r="I5" s="372"/>
      <c r="J5" s="373" t="s">
        <v>12</v>
      </c>
      <c r="K5" s="374"/>
      <c r="L5" s="374"/>
      <c r="M5" s="374"/>
      <c r="N5" s="375"/>
      <c r="O5" s="376" t="s">
        <v>43</v>
      </c>
      <c r="P5" s="376"/>
      <c r="Q5" s="377"/>
      <c r="R5" s="186"/>
      <c r="W5" s="23" t="s">
        <v>106</v>
      </c>
      <c r="Z5" s="23" t="s">
        <v>107</v>
      </c>
      <c r="AA5" s="23" t="s">
        <v>108</v>
      </c>
      <c r="AE5" s="23" t="s">
        <v>106</v>
      </c>
      <c r="AH5" s="23" t="s">
        <v>108</v>
      </c>
      <c r="AL5" s="23" t="s">
        <v>109</v>
      </c>
      <c r="AM5" s="23" t="s">
        <v>109</v>
      </c>
    </row>
    <row r="6" spans="1:41" ht="27.75" customHeight="1" x14ac:dyDescent="0.2">
      <c r="A6" s="370" t="s">
        <v>59</v>
      </c>
      <c r="B6" s="378" t="s">
        <v>61</v>
      </c>
      <c r="C6" s="379"/>
      <c r="D6" s="380"/>
      <c r="E6" s="381" t="s">
        <v>44</v>
      </c>
      <c r="F6" s="382" t="s">
        <v>45</v>
      </c>
      <c r="G6" s="379"/>
      <c r="H6" s="379"/>
      <c r="I6" s="379"/>
      <c r="J6" s="383" t="s">
        <v>43</v>
      </c>
      <c r="K6" s="376"/>
      <c r="L6" s="384"/>
      <c r="M6" s="382" t="s">
        <v>45</v>
      </c>
      <c r="N6" s="385"/>
      <c r="O6" s="346"/>
      <c r="P6" s="346"/>
      <c r="Q6" s="377"/>
      <c r="R6" s="186"/>
      <c r="W6" s="23" t="s">
        <v>77</v>
      </c>
      <c r="Z6" s="23" t="s">
        <v>77</v>
      </c>
      <c r="AA6" s="23" t="s">
        <v>77</v>
      </c>
      <c r="AC6" s="23" t="s">
        <v>78</v>
      </c>
      <c r="AE6" s="23" t="s">
        <v>77</v>
      </c>
      <c r="AH6" s="23" t="s">
        <v>77</v>
      </c>
      <c r="AJ6" s="23" t="s">
        <v>78</v>
      </c>
      <c r="AL6" s="23" t="s">
        <v>77</v>
      </c>
      <c r="AM6" s="23" t="s">
        <v>77</v>
      </c>
    </row>
    <row r="7" spans="1:41" ht="22.15" customHeight="1" x14ac:dyDescent="0.2">
      <c r="A7" s="386" t="s">
        <v>18</v>
      </c>
      <c r="B7" s="387" t="s">
        <v>56</v>
      </c>
      <c r="C7" s="388"/>
      <c r="D7" s="389"/>
      <c r="E7" s="351" t="s">
        <v>57</v>
      </c>
      <c r="F7" s="390" t="s">
        <v>56</v>
      </c>
      <c r="G7" s="389"/>
      <c r="H7" s="390" t="s">
        <v>31</v>
      </c>
      <c r="I7" s="391"/>
      <c r="J7" s="392" t="s">
        <v>35</v>
      </c>
      <c r="K7" s="393"/>
      <c r="L7" s="394"/>
      <c r="M7" s="390" t="s">
        <v>31</v>
      </c>
      <c r="N7" s="395"/>
      <c r="O7" s="396" t="s">
        <v>35</v>
      </c>
      <c r="P7" s="396"/>
      <c r="Q7" s="377"/>
      <c r="R7" s="186"/>
      <c r="W7" s="23" t="s">
        <v>38</v>
      </c>
      <c r="Y7" s="23" t="s">
        <v>35</v>
      </c>
      <c r="Z7" s="23" t="s">
        <v>35</v>
      </c>
      <c r="AA7" s="23" t="s">
        <v>38</v>
      </c>
      <c r="AC7" s="23" t="s">
        <v>99</v>
      </c>
      <c r="AD7" s="23" t="s">
        <v>100</v>
      </c>
      <c r="AE7" s="23" t="s">
        <v>38</v>
      </c>
      <c r="AG7" s="23" t="s">
        <v>35</v>
      </c>
      <c r="AH7" s="23" t="s">
        <v>38</v>
      </c>
      <c r="AJ7" s="23" t="s">
        <v>99</v>
      </c>
      <c r="AK7" s="23" t="s">
        <v>100</v>
      </c>
      <c r="AL7" s="23" t="s">
        <v>98</v>
      </c>
      <c r="AM7" s="23" t="s">
        <v>98</v>
      </c>
    </row>
    <row r="8" spans="1:41" s="22" customFormat="1" ht="30.75" customHeight="1" x14ac:dyDescent="0.2">
      <c r="A8" s="397" t="s">
        <v>58</v>
      </c>
      <c r="B8" s="398" t="s">
        <v>38</v>
      </c>
      <c r="C8" s="399"/>
      <c r="D8" s="400" t="s">
        <v>35</v>
      </c>
      <c r="E8" s="400" t="s">
        <v>35</v>
      </c>
      <c r="F8" s="400" t="s">
        <v>38</v>
      </c>
      <c r="G8" s="400" t="s">
        <v>35</v>
      </c>
      <c r="H8" s="400" t="s">
        <v>8</v>
      </c>
      <c r="I8" s="400" t="s">
        <v>9</v>
      </c>
      <c r="J8" s="401" t="s">
        <v>38</v>
      </c>
      <c r="K8" s="402"/>
      <c r="L8" s="403" t="s">
        <v>35</v>
      </c>
      <c r="M8" s="404" t="s">
        <v>8</v>
      </c>
      <c r="N8" s="405" t="s">
        <v>9</v>
      </c>
      <c r="O8" s="406" t="s">
        <v>2</v>
      </c>
      <c r="P8" s="407" t="s">
        <v>12</v>
      </c>
      <c r="Q8" s="377"/>
      <c r="R8" s="186"/>
      <c r="S8" s="37"/>
      <c r="T8" s="37"/>
      <c r="U8" s="37"/>
      <c r="V8" s="23" t="s">
        <v>84</v>
      </c>
      <c r="W8" s="23" t="s">
        <v>70</v>
      </c>
      <c r="X8" s="23" t="s">
        <v>71</v>
      </c>
      <c r="Y8" s="23" t="s">
        <v>6</v>
      </c>
      <c r="Z8" s="23" t="s">
        <v>6</v>
      </c>
      <c r="AA8" s="23" t="s">
        <v>6</v>
      </c>
      <c r="AB8" s="23" t="s">
        <v>71</v>
      </c>
      <c r="AC8" s="23" t="s">
        <v>70</v>
      </c>
      <c r="AD8" s="23" t="s">
        <v>79</v>
      </c>
      <c r="AE8" s="23" t="s">
        <v>70</v>
      </c>
      <c r="AF8" s="23" t="s">
        <v>71</v>
      </c>
      <c r="AG8" s="23" t="s">
        <v>6</v>
      </c>
      <c r="AH8" s="23" t="s">
        <v>6</v>
      </c>
      <c r="AI8" s="23" t="s">
        <v>71</v>
      </c>
      <c r="AJ8" s="23" t="s">
        <v>70</v>
      </c>
      <c r="AK8" s="23" t="s">
        <v>79</v>
      </c>
      <c r="AL8" s="23" t="s">
        <v>70</v>
      </c>
      <c r="AM8" s="23" t="s">
        <v>70</v>
      </c>
      <c r="AN8" s="23"/>
      <c r="AO8" s="37"/>
    </row>
    <row r="9" spans="1:41" ht="18" customHeight="1" x14ac:dyDescent="0.2">
      <c r="A9" s="370" t="s">
        <v>13</v>
      </c>
      <c r="B9" s="408" t="s">
        <v>70</v>
      </c>
      <c r="C9" s="408" t="s">
        <v>71</v>
      </c>
      <c r="D9" s="355" t="s">
        <v>6</v>
      </c>
      <c r="E9" s="409" t="s">
        <v>6</v>
      </c>
      <c r="F9" s="409" t="s">
        <v>6</v>
      </c>
      <c r="G9" s="409" t="s">
        <v>5</v>
      </c>
      <c r="H9" s="409" t="s">
        <v>1</v>
      </c>
      <c r="I9" s="409" t="s">
        <v>7</v>
      </c>
      <c r="J9" s="308" t="s">
        <v>1</v>
      </c>
      <c r="K9" s="291" t="s">
        <v>5</v>
      </c>
      <c r="L9" s="355" t="s">
        <v>6</v>
      </c>
      <c r="M9" s="409" t="s">
        <v>1</v>
      </c>
      <c r="N9" s="410" t="s">
        <v>7</v>
      </c>
      <c r="O9" s="355" t="s">
        <v>1</v>
      </c>
      <c r="P9" s="409" t="s">
        <v>1</v>
      </c>
      <c r="Q9" s="411"/>
      <c r="R9" s="186"/>
      <c r="V9" s="23" t="s">
        <v>85</v>
      </c>
      <c r="W9" s="23">
        <v>3.2974653588828917</v>
      </c>
      <c r="X9" s="23">
        <v>6.1419075036677313</v>
      </c>
      <c r="Y9" s="23">
        <v>187.2568921350024</v>
      </c>
      <c r="Z9" s="23">
        <v>117.33043527497615</v>
      </c>
      <c r="AA9" s="23">
        <v>12.724684</v>
      </c>
      <c r="AB9" s="23">
        <v>45.459183999999993</v>
      </c>
      <c r="AC9" s="23">
        <v>52.085925426646071</v>
      </c>
      <c r="AD9" s="23">
        <v>187.81292257484102</v>
      </c>
      <c r="AE9" s="23">
        <v>0.42653668527729321</v>
      </c>
      <c r="AF9" s="23">
        <v>0.95021996748308701</v>
      </c>
      <c r="AG9" s="23">
        <v>1.0350351228292907</v>
      </c>
      <c r="AH9" s="23">
        <v>0</v>
      </c>
      <c r="AI9" s="23">
        <v>0</v>
      </c>
      <c r="AJ9" s="23">
        <v>1.5355097042419592</v>
      </c>
      <c r="AK9" s="23">
        <v>4.0256195768910441</v>
      </c>
      <c r="AL9" s="23">
        <v>1.0326070000000001</v>
      </c>
      <c r="AM9" s="23">
        <v>7.2996717904543811</v>
      </c>
      <c r="AN9" s="23">
        <v>628.41461612119315</v>
      </c>
    </row>
    <row r="10" spans="1:41" ht="18" customHeight="1" x14ac:dyDescent="0.2">
      <c r="A10" s="40" t="s">
        <v>19</v>
      </c>
      <c r="B10" s="41">
        <f t="shared" ref="B10:B11" si="0">+W9</f>
        <v>3.2974653588828917</v>
      </c>
      <c r="C10" s="41">
        <f t="shared" ref="C10:C11" si="1">+X9</f>
        <v>6.1419075036677313</v>
      </c>
      <c r="D10" s="42">
        <f t="shared" ref="D10:D11" si="2">+Y9</f>
        <v>187.2568921350024</v>
      </c>
      <c r="E10" s="43">
        <f t="shared" ref="E10:E11" si="3">+Z9</f>
        <v>117.33043527497615</v>
      </c>
      <c r="F10" s="43">
        <f t="shared" ref="F10:F11" si="4">+AA9</f>
        <v>12.724684</v>
      </c>
      <c r="G10" s="43">
        <f t="shared" ref="G10:G11" si="5">+AB9</f>
        <v>45.459183999999993</v>
      </c>
      <c r="H10" s="43">
        <f t="shared" ref="H10:H11" si="6">+AC9</f>
        <v>52.085925426646071</v>
      </c>
      <c r="I10" s="43">
        <f t="shared" ref="I10:I11" si="7">+AD9</f>
        <v>187.81292257484102</v>
      </c>
      <c r="J10" s="41">
        <f t="shared" ref="J10:J11" si="8">+AE9</f>
        <v>0.42653668527729321</v>
      </c>
      <c r="K10" s="44">
        <f t="shared" ref="K10:K11" si="9">+AF9</f>
        <v>0.95021996748308701</v>
      </c>
      <c r="L10" s="42">
        <f t="shared" ref="L10:L11" si="10">+AG9</f>
        <v>1.0350351228292907</v>
      </c>
      <c r="M10" s="43">
        <f t="shared" ref="M10:M11" si="11">+AJ9</f>
        <v>1.5355097042419592</v>
      </c>
      <c r="N10" s="45">
        <f t="shared" ref="N10:N11" si="12">+AK9</f>
        <v>4.0256195768910441</v>
      </c>
      <c r="O10" s="42">
        <f t="shared" ref="O10:O11" si="13">+AL9</f>
        <v>1.0326070000000001</v>
      </c>
      <c r="P10" s="43">
        <f t="shared" ref="P10:P11" si="14">+AM9</f>
        <v>7.2996717904543811</v>
      </c>
      <c r="Q10" s="43">
        <f t="shared" ref="Q10:Q11" si="15">SUM(B10:P10)</f>
        <v>628.41461612119315</v>
      </c>
      <c r="R10" s="187"/>
      <c r="V10" s="23" t="s">
        <v>86</v>
      </c>
      <c r="W10" s="23">
        <v>3.6030775620257254</v>
      </c>
      <c r="X10" s="23">
        <v>7.3280426696233709</v>
      </c>
      <c r="Y10" s="23">
        <v>88.900086443884959</v>
      </c>
      <c r="Z10" s="23">
        <v>102.60914127076319</v>
      </c>
      <c r="AA10" s="23">
        <v>12.025754000000001</v>
      </c>
      <c r="AB10" s="23">
        <v>44.575831999999998</v>
      </c>
      <c r="AC10" s="23">
        <v>47.057491444012832</v>
      </c>
      <c r="AD10" s="23">
        <v>87.145158537828166</v>
      </c>
      <c r="AE10" s="23">
        <v>0.33446648213445918</v>
      </c>
      <c r="AF10" s="23">
        <v>0.91108180152744533</v>
      </c>
      <c r="AG10" s="23">
        <v>1.2979399058988974</v>
      </c>
      <c r="AH10" s="23">
        <v>0</v>
      </c>
      <c r="AI10" s="23">
        <v>0</v>
      </c>
      <c r="AJ10" s="23">
        <v>1.3401816868751932</v>
      </c>
      <c r="AK10" s="23">
        <v>2.869153613903908</v>
      </c>
      <c r="AL10" s="23">
        <v>1.213875</v>
      </c>
      <c r="AM10" s="23">
        <v>7.9050437904543811</v>
      </c>
      <c r="AN10" s="23">
        <v>409.11632620893255</v>
      </c>
    </row>
    <row r="11" spans="1:41" ht="18" customHeight="1" x14ac:dyDescent="0.2">
      <c r="A11" s="40" t="s">
        <v>20</v>
      </c>
      <c r="B11" s="41">
        <f t="shared" si="0"/>
        <v>3.6030775620257254</v>
      </c>
      <c r="C11" s="41">
        <f t="shared" si="1"/>
        <v>7.3280426696233709</v>
      </c>
      <c r="D11" s="42">
        <f t="shared" si="2"/>
        <v>88.900086443884959</v>
      </c>
      <c r="E11" s="43">
        <f t="shared" si="3"/>
        <v>102.60914127076319</v>
      </c>
      <c r="F11" s="43">
        <f t="shared" si="4"/>
        <v>12.025754000000001</v>
      </c>
      <c r="G11" s="43">
        <f t="shared" si="5"/>
        <v>44.575831999999998</v>
      </c>
      <c r="H11" s="43">
        <f t="shared" si="6"/>
        <v>47.057491444012832</v>
      </c>
      <c r="I11" s="43">
        <f t="shared" si="7"/>
        <v>87.145158537828166</v>
      </c>
      <c r="J11" s="41">
        <f t="shared" si="8"/>
        <v>0.33446648213445918</v>
      </c>
      <c r="K11" s="44">
        <f t="shared" si="9"/>
        <v>0.91108180152744533</v>
      </c>
      <c r="L11" s="42">
        <f t="shared" si="10"/>
        <v>1.2979399058988974</v>
      </c>
      <c r="M11" s="43">
        <f t="shared" si="11"/>
        <v>1.3401816868751932</v>
      </c>
      <c r="N11" s="45">
        <f t="shared" si="12"/>
        <v>2.869153613903908</v>
      </c>
      <c r="O11" s="42">
        <f t="shared" si="13"/>
        <v>1.213875</v>
      </c>
      <c r="P11" s="43">
        <f t="shared" si="14"/>
        <v>7.9050437904543811</v>
      </c>
      <c r="Q11" s="43">
        <f t="shared" si="15"/>
        <v>409.11632620893255</v>
      </c>
      <c r="R11" s="187"/>
      <c r="V11" s="23" t="s">
        <v>87</v>
      </c>
      <c r="W11" s="23">
        <v>2.8940365808667345</v>
      </c>
      <c r="X11" s="23">
        <v>7.3088544640615929</v>
      </c>
      <c r="Y11" s="23">
        <v>85.017737075481648</v>
      </c>
      <c r="Z11" s="23">
        <v>84.068176364147888</v>
      </c>
      <c r="AA11" s="23">
        <v>12.640817999999999</v>
      </c>
      <c r="AB11" s="23">
        <v>46.638922999999998</v>
      </c>
      <c r="AC11" s="23">
        <v>59.121994023387408</v>
      </c>
      <c r="AD11" s="23">
        <v>237.73113295149551</v>
      </c>
      <c r="AE11" s="23">
        <v>0.38381546329345007</v>
      </c>
      <c r="AF11" s="23">
        <v>1.0159770070892242</v>
      </c>
      <c r="AG11" s="23">
        <v>1.5303556457246275</v>
      </c>
      <c r="AH11" s="23">
        <v>0</v>
      </c>
      <c r="AI11" s="23">
        <v>0</v>
      </c>
      <c r="AJ11" s="23">
        <v>1.8549291075006191</v>
      </c>
      <c r="AK11" s="23">
        <v>4.128687200236576</v>
      </c>
      <c r="AL11" s="23">
        <v>1.2617960000000001</v>
      </c>
      <c r="AM11" s="23">
        <v>8.6661697904543775</v>
      </c>
      <c r="AN11" s="23">
        <v>554.26340267373962</v>
      </c>
    </row>
    <row r="12" spans="1:41" ht="18" customHeight="1" x14ac:dyDescent="0.2">
      <c r="A12" s="40" t="s">
        <v>21</v>
      </c>
      <c r="B12" s="41">
        <f t="shared" ref="B12:L12" si="16">+W11</f>
        <v>2.8940365808667345</v>
      </c>
      <c r="C12" s="41">
        <f t="shared" si="16"/>
        <v>7.3088544640615929</v>
      </c>
      <c r="D12" s="42">
        <f t="shared" si="16"/>
        <v>85.017737075481648</v>
      </c>
      <c r="E12" s="43">
        <f t="shared" si="16"/>
        <v>84.068176364147888</v>
      </c>
      <c r="F12" s="43">
        <f t="shared" si="16"/>
        <v>12.640817999999999</v>
      </c>
      <c r="G12" s="43">
        <f t="shared" si="16"/>
        <v>46.638922999999998</v>
      </c>
      <c r="H12" s="43">
        <f t="shared" si="16"/>
        <v>59.121994023387408</v>
      </c>
      <c r="I12" s="43">
        <f t="shared" si="16"/>
        <v>237.73113295149551</v>
      </c>
      <c r="J12" s="41">
        <f t="shared" si="16"/>
        <v>0.38381546329345007</v>
      </c>
      <c r="K12" s="44">
        <f t="shared" si="16"/>
        <v>1.0159770070892242</v>
      </c>
      <c r="L12" s="42">
        <f t="shared" si="16"/>
        <v>1.5303556457246275</v>
      </c>
      <c r="M12" s="43">
        <f>+AJ11</f>
        <v>1.8549291075006191</v>
      </c>
      <c r="N12" s="45">
        <f>+AK11</f>
        <v>4.128687200236576</v>
      </c>
      <c r="O12" s="42">
        <f>+AL11</f>
        <v>1.2617960000000001</v>
      </c>
      <c r="P12" s="43">
        <f>+AM11</f>
        <v>8.6661697904543775</v>
      </c>
      <c r="Q12" s="43">
        <f>SUM(B12:P12)</f>
        <v>554.26340267373962</v>
      </c>
      <c r="R12" s="187"/>
      <c r="V12" s="23" t="s">
        <v>88</v>
      </c>
      <c r="W12" s="23">
        <v>2.7716119158241028</v>
      </c>
      <c r="X12" s="23">
        <v>6.6754808540531636</v>
      </c>
      <c r="Y12" s="23">
        <v>128.72248090512531</v>
      </c>
      <c r="Z12" s="23">
        <v>89.805656770762326</v>
      </c>
      <c r="AA12" s="23">
        <v>13.624287000000001</v>
      </c>
      <c r="AB12" s="23">
        <v>42.526414000000003</v>
      </c>
      <c r="AC12" s="23">
        <v>50.403531763254314</v>
      </c>
      <c r="AD12" s="23">
        <v>122.83263486556964</v>
      </c>
      <c r="AE12" s="23">
        <v>0.39336512833608234</v>
      </c>
      <c r="AF12" s="23">
        <v>0.9555646170976545</v>
      </c>
      <c r="AG12" s="23">
        <v>1.3087303139890873</v>
      </c>
      <c r="AH12" s="23">
        <v>0</v>
      </c>
      <c r="AI12" s="23">
        <v>0</v>
      </c>
      <c r="AJ12" s="23">
        <v>1.5777563676337101</v>
      </c>
      <c r="AK12" s="23">
        <v>3.621635286162463</v>
      </c>
      <c r="AL12" s="23">
        <v>1.2000740000000001</v>
      </c>
      <c r="AM12" s="23">
        <v>8.1091367904543805</v>
      </c>
      <c r="AN12" s="23">
        <v>474.52836057826221</v>
      </c>
    </row>
    <row r="13" spans="1:41" ht="18" customHeight="1" x14ac:dyDescent="0.2">
      <c r="A13" s="40" t="s">
        <v>22</v>
      </c>
      <c r="B13" s="41">
        <f t="shared" ref="B13:B20" si="17">+W12</f>
        <v>2.7716119158241028</v>
      </c>
      <c r="C13" s="41">
        <f t="shared" ref="C13:C20" si="18">+X12</f>
        <v>6.6754808540531636</v>
      </c>
      <c r="D13" s="42">
        <f t="shared" ref="D13:D20" si="19">+Y12</f>
        <v>128.72248090512531</v>
      </c>
      <c r="E13" s="43">
        <f t="shared" ref="E13:E20" si="20">+Z12</f>
        <v>89.805656770762326</v>
      </c>
      <c r="F13" s="43">
        <f t="shared" ref="F13:F20" si="21">+AA12</f>
        <v>13.624287000000001</v>
      </c>
      <c r="G13" s="43">
        <f t="shared" ref="G13:G20" si="22">+AB12</f>
        <v>42.526414000000003</v>
      </c>
      <c r="H13" s="43">
        <f t="shared" ref="H13:H20" si="23">+AC12</f>
        <v>50.403531763254314</v>
      </c>
      <c r="I13" s="43">
        <f t="shared" ref="I13:I20" si="24">+AD12</f>
        <v>122.83263486556964</v>
      </c>
      <c r="J13" s="41">
        <f t="shared" ref="J13:J20" si="25">+AE12</f>
        <v>0.39336512833608234</v>
      </c>
      <c r="K13" s="44">
        <f t="shared" ref="K13:K20" si="26">+AF12</f>
        <v>0.9555646170976545</v>
      </c>
      <c r="L13" s="42">
        <f t="shared" ref="L13:L20" si="27">+AG12</f>
        <v>1.3087303139890873</v>
      </c>
      <c r="M13" s="43">
        <f t="shared" ref="M13:M20" si="28">+AJ12</f>
        <v>1.5777563676337101</v>
      </c>
      <c r="N13" s="45">
        <f t="shared" ref="N13:N20" si="29">+AK12</f>
        <v>3.621635286162463</v>
      </c>
      <c r="O13" s="42">
        <f t="shared" ref="O13:O20" si="30">+AL12</f>
        <v>1.2000740000000001</v>
      </c>
      <c r="P13" s="43">
        <f t="shared" ref="P13:P20" si="31">+AM12</f>
        <v>8.1091367904543805</v>
      </c>
      <c r="Q13" s="43">
        <f t="shared" ref="Q13:Q20" si="32">SUM(B13:P13)</f>
        <v>474.52836057826221</v>
      </c>
      <c r="R13" s="187"/>
      <c r="V13" s="23" t="s">
        <v>89</v>
      </c>
      <c r="W13" s="23">
        <v>3.0005683445174713</v>
      </c>
      <c r="X13" s="23">
        <v>5.9706015356707791</v>
      </c>
      <c r="Y13" s="23">
        <v>259.01755819409709</v>
      </c>
      <c r="Z13" s="23">
        <v>101.28750128094245</v>
      </c>
      <c r="AA13" s="23">
        <v>12.126338000000001</v>
      </c>
      <c r="AB13" s="23">
        <v>41.293690999999995</v>
      </c>
      <c r="AC13" s="23">
        <v>53.971767333256913</v>
      </c>
      <c r="AD13" s="23">
        <v>166.87130340634178</v>
      </c>
      <c r="AE13" s="23">
        <v>0.40627369964271381</v>
      </c>
      <c r="AF13" s="23">
        <v>1.0280049354800382</v>
      </c>
      <c r="AG13" s="23">
        <v>1.3151854677344899</v>
      </c>
      <c r="AH13" s="23">
        <v>0</v>
      </c>
      <c r="AI13" s="23">
        <v>0</v>
      </c>
      <c r="AJ13" s="23">
        <v>1.623484797631118</v>
      </c>
      <c r="AK13" s="23">
        <v>3.7474947453903331</v>
      </c>
      <c r="AL13" s="23">
        <v>1.1816600000000002</v>
      </c>
      <c r="AM13" s="23">
        <v>7.8366007904543817</v>
      </c>
      <c r="AN13" s="23">
        <v>660.67803353115949</v>
      </c>
    </row>
    <row r="14" spans="1:41" ht="18" customHeight="1" x14ac:dyDescent="0.2">
      <c r="A14" s="40" t="s">
        <v>23</v>
      </c>
      <c r="B14" s="41">
        <f t="shared" si="17"/>
        <v>3.0005683445174713</v>
      </c>
      <c r="C14" s="41">
        <f t="shared" si="18"/>
        <v>5.9706015356707791</v>
      </c>
      <c r="D14" s="42">
        <f t="shared" si="19"/>
        <v>259.01755819409709</v>
      </c>
      <c r="E14" s="43">
        <f t="shared" si="20"/>
        <v>101.28750128094245</v>
      </c>
      <c r="F14" s="43">
        <f t="shared" si="21"/>
        <v>12.126338000000001</v>
      </c>
      <c r="G14" s="43">
        <f t="shared" si="22"/>
        <v>41.293690999999995</v>
      </c>
      <c r="H14" s="43">
        <f t="shared" si="23"/>
        <v>53.971767333256913</v>
      </c>
      <c r="I14" s="43">
        <f t="shared" si="24"/>
        <v>166.87130340634178</v>
      </c>
      <c r="J14" s="41">
        <f t="shared" si="25"/>
        <v>0.40627369964271381</v>
      </c>
      <c r="K14" s="44">
        <f t="shared" si="26"/>
        <v>1.0280049354800382</v>
      </c>
      <c r="L14" s="42">
        <f t="shared" si="27"/>
        <v>1.3151854677344899</v>
      </c>
      <c r="M14" s="43">
        <f t="shared" si="28"/>
        <v>1.623484797631118</v>
      </c>
      <c r="N14" s="45">
        <f t="shared" si="29"/>
        <v>3.7474947453903331</v>
      </c>
      <c r="O14" s="42">
        <f t="shared" si="30"/>
        <v>1.1816600000000002</v>
      </c>
      <c r="P14" s="43">
        <f t="shared" si="31"/>
        <v>7.8366007904543817</v>
      </c>
      <c r="Q14" s="43">
        <f t="shared" si="32"/>
        <v>660.67803353115949</v>
      </c>
      <c r="R14" s="187"/>
      <c r="V14" s="23" t="s">
        <v>90</v>
      </c>
      <c r="W14" s="23">
        <v>2.403728644463683</v>
      </c>
      <c r="X14" s="23">
        <v>8.7290613591584023</v>
      </c>
      <c r="Y14" s="23">
        <v>238.32157595283675</v>
      </c>
      <c r="Z14" s="23">
        <v>91.720376573140641</v>
      </c>
      <c r="AA14" s="23">
        <v>11.834890999999999</v>
      </c>
      <c r="AB14" s="23">
        <v>38.928667000000004</v>
      </c>
      <c r="AC14" s="23">
        <v>47.874364112616583</v>
      </c>
      <c r="AD14" s="23">
        <v>138.73725337251778</v>
      </c>
      <c r="AE14" s="23">
        <v>0.18496539969650233</v>
      </c>
      <c r="AF14" s="23">
        <v>1.149547111992411</v>
      </c>
      <c r="AG14" s="23">
        <v>0.98323993495508666</v>
      </c>
      <c r="AH14" s="23">
        <v>0</v>
      </c>
      <c r="AI14" s="23">
        <v>0</v>
      </c>
      <c r="AJ14" s="23">
        <v>1.5013990182714396</v>
      </c>
      <c r="AK14" s="23">
        <v>3.5642867792143562</v>
      </c>
      <c r="AL14" s="23">
        <v>0.82020399999999993</v>
      </c>
      <c r="AM14" s="23">
        <v>8.8508547904543793</v>
      </c>
      <c r="AN14" s="23">
        <v>595.60441504931805</v>
      </c>
    </row>
    <row r="15" spans="1:41" ht="18" customHeight="1" x14ac:dyDescent="0.2">
      <c r="A15" s="40" t="s">
        <v>24</v>
      </c>
      <c r="B15" s="41">
        <f t="shared" si="17"/>
        <v>2.403728644463683</v>
      </c>
      <c r="C15" s="41">
        <f t="shared" si="18"/>
        <v>8.7290613591584023</v>
      </c>
      <c r="D15" s="42">
        <f t="shared" si="19"/>
        <v>238.32157595283675</v>
      </c>
      <c r="E15" s="43">
        <f t="shared" si="20"/>
        <v>91.720376573140641</v>
      </c>
      <c r="F15" s="43">
        <f t="shared" si="21"/>
        <v>11.834890999999999</v>
      </c>
      <c r="G15" s="43">
        <f t="shared" si="22"/>
        <v>38.928667000000004</v>
      </c>
      <c r="H15" s="43">
        <f t="shared" si="23"/>
        <v>47.874364112616583</v>
      </c>
      <c r="I15" s="43">
        <f t="shared" si="24"/>
        <v>138.73725337251778</v>
      </c>
      <c r="J15" s="41">
        <f t="shared" si="25"/>
        <v>0.18496539969650233</v>
      </c>
      <c r="K15" s="44">
        <f t="shared" si="26"/>
        <v>1.149547111992411</v>
      </c>
      <c r="L15" s="42">
        <f t="shared" si="27"/>
        <v>0.98323993495508666</v>
      </c>
      <c r="M15" s="43">
        <f t="shared" si="28"/>
        <v>1.5013990182714396</v>
      </c>
      <c r="N15" s="45">
        <f t="shared" si="29"/>
        <v>3.5642867792143562</v>
      </c>
      <c r="O15" s="42">
        <f t="shared" si="30"/>
        <v>0.82020399999999993</v>
      </c>
      <c r="P15" s="43">
        <f t="shared" si="31"/>
        <v>8.8508547904543793</v>
      </c>
      <c r="Q15" s="43">
        <f t="shared" si="32"/>
        <v>595.60441504931805</v>
      </c>
      <c r="R15" s="187"/>
      <c r="V15" s="23" t="s">
        <v>91</v>
      </c>
      <c r="W15" s="23">
        <v>2.5290326005182102</v>
      </c>
      <c r="X15" s="23">
        <v>5.7761636788025683</v>
      </c>
      <c r="Y15" s="23">
        <v>209.19300950783909</v>
      </c>
      <c r="Z15" s="23">
        <v>102.23474355945983</v>
      </c>
      <c r="AA15" s="23">
        <v>12.47616</v>
      </c>
      <c r="AB15" s="23">
        <v>41.155474000000005</v>
      </c>
      <c r="AC15" s="23">
        <v>52.465717665419874</v>
      </c>
      <c r="AD15" s="23">
        <v>183.6940507486101</v>
      </c>
      <c r="AE15" s="23">
        <v>0.41847144364197475</v>
      </c>
      <c r="AF15" s="23">
        <v>1.0073427923482492</v>
      </c>
      <c r="AG15" s="23">
        <v>1.3113707381381747</v>
      </c>
      <c r="AH15" s="23">
        <v>0</v>
      </c>
      <c r="AI15" s="23">
        <v>0</v>
      </c>
      <c r="AJ15" s="23">
        <v>1.717866465468159</v>
      </c>
      <c r="AK15" s="23">
        <v>4.3910944031220271</v>
      </c>
      <c r="AL15" s="23">
        <v>0.82921800000000001</v>
      </c>
      <c r="AM15" s="23">
        <v>8.0358362352543811</v>
      </c>
      <c r="AN15" s="23">
        <v>627.23555183862265</v>
      </c>
    </row>
    <row r="16" spans="1:41" ht="18" customHeight="1" x14ac:dyDescent="0.2">
      <c r="A16" s="40" t="s">
        <v>25</v>
      </c>
      <c r="B16" s="41">
        <f t="shared" si="17"/>
        <v>2.5290326005182102</v>
      </c>
      <c r="C16" s="41">
        <f t="shared" si="18"/>
        <v>5.7761636788025683</v>
      </c>
      <c r="D16" s="42">
        <f t="shared" si="19"/>
        <v>209.19300950783909</v>
      </c>
      <c r="E16" s="43">
        <f t="shared" si="20"/>
        <v>102.23474355945983</v>
      </c>
      <c r="F16" s="43">
        <f t="shared" si="21"/>
        <v>12.47616</v>
      </c>
      <c r="G16" s="43">
        <f t="shared" si="22"/>
        <v>41.155474000000005</v>
      </c>
      <c r="H16" s="43">
        <f t="shared" si="23"/>
        <v>52.465717665419874</v>
      </c>
      <c r="I16" s="43">
        <f t="shared" si="24"/>
        <v>183.6940507486101</v>
      </c>
      <c r="J16" s="41">
        <f t="shared" si="25"/>
        <v>0.41847144364197475</v>
      </c>
      <c r="K16" s="44">
        <f t="shared" si="26"/>
        <v>1.0073427923482492</v>
      </c>
      <c r="L16" s="42">
        <f t="shared" si="27"/>
        <v>1.3113707381381747</v>
      </c>
      <c r="M16" s="43">
        <f t="shared" si="28"/>
        <v>1.717866465468159</v>
      </c>
      <c r="N16" s="45">
        <f t="shared" si="29"/>
        <v>4.3910944031220271</v>
      </c>
      <c r="O16" s="42">
        <f t="shared" si="30"/>
        <v>0.82921800000000001</v>
      </c>
      <c r="P16" s="43">
        <f t="shared" si="31"/>
        <v>8.0358362352543811</v>
      </c>
      <c r="Q16" s="43">
        <f t="shared" si="32"/>
        <v>627.23555183862265</v>
      </c>
      <c r="R16" s="187"/>
      <c r="V16" s="23" t="s">
        <v>92</v>
      </c>
      <c r="W16" s="23">
        <v>1.5699795485107571</v>
      </c>
      <c r="X16" s="23">
        <v>4.6691379838148892</v>
      </c>
      <c r="Y16" s="23">
        <v>146.48833765190412</v>
      </c>
      <c r="Z16" s="23">
        <v>104.17305448046626</v>
      </c>
      <c r="AA16" s="23">
        <v>11.885653</v>
      </c>
      <c r="AB16" s="23">
        <v>42.336733000000002</v>
      </c>
      <c r="AC16" s="23">
        <v>52.144217345135623</v>
      </c>
      <c r="AD16" s="23">
        <v>187.47217465034333</v>
      </c>
      <c r="AE16" s="23">
        <v>0.43675949564942784</v>
      </c>
      <c r="AF16" s="23">
        <v>1.0498634873359296</v>
      </c>
      <c r="AG16" s="23">
        <v>1.4290663019570939</v>
      </c>
      <c r="AH16" s="23">
        <v>0</v>
      </c>
      <c r="AI16" s="23">
        <v>0</v>
      </c>
      <c r="AJ16" s="23">
        <v>1.754241785752416</v>
      </c>
      <c r="AK16" s="23">
        <v>4.3286645013887988</v>
      </c>
      <c r="AL16" s="23">
        <v>0.70886499999999997</v>
      </c>
      <c r="AM16" s="23">
        <v>8.5825774330543787</v>
      </c>
      <c r="AN16" s="23">
        <v>569.02932566531297</v>
      </c>
    </row>
    <row r="17" spans="1:40" ht="18" customHeight="1" x14ac:dyDescent="0.2">
      <c r="A17" s="40" t="s">
        <v>26</v>
      </c>
      <c r="B17" s="41">
        <f t="shared" si="17"/>
        <v>1.5699795485107571</v>
      </c>
      <c r="C17" s="41">
        <f t="shared" si="18"/>
        <v>4.6691379838148892</v>
      </c>
      <c r="D17" s="42">
        <f t="shared" si="19"/>
        <v>146.48833765190412</v>
      </c>
      <c r="E17" s="43">
        <f t="shared" si="20"/>
        <v>104.17305448046626</v>
      </c>
      <c r="F17" s="43">
        <f t="shared" si="21"/>
        <v>11.885653</v>
      </c>
      <c r="G17" s="43">
        <f t="shared" si="22"/>
        <v>42.336733000000002</v>
      </c>
      <c r="H17" s="43">
        <f t="shared" si="23"/>
        <v>52.144217345135623</v>
      </c>
      <c r="I17" s="43">
        <f t="shared" si="24"/>
        <v>187.47217465034333</v>
      </c>
      <c r="J17" s="41">
        <f t="shared" si="25"/>
        <v>0.43675949564942784</v>
      </c>
      <c r="K17" s="44">
        <f t="shared" si="26"/>
        <v>1.0498634873359296</v>
      </c>
      <c r="L17" s="42">
        <f t="shared" si="27"/>
        <v>1.4290663019570939</v>
      </c>
      <c r="M17" s="43">
        <f t="shared" si="28"/>
        <v>1.754241785752416</v>
      </c>
      <c r="N17" s="45">
        <f t="shared" si="29"/>
        <v>4.3286645013887988</v>
      </c>
      <c r="O17" s="42">
        <f t="shared" si="30"/>
        <v>0.70886499999999997</v>
      </c>
      <c r="P17" s="43">
        <f t="shared" si="31"/>
        <v>8.5825774330543787</v>
      </c>
      <c r="Q17" s="43">
        <f t="shared" si="32"/>
        <v>569.02932566531297</v>
      </c>
      <c r="R17" s="187"/>
      <c r="V17" s="23" t="s">
        <v>93</v>
      </c>
      <c r="W17" s="23">
        <v>1.3644788357116042</v>
      </c>
      <c r="X17" s="23">
        <v>5.0933773524913182</v>
      </c>
      <c r="Y17" s="23">
        <v>119.9622263967326</v>
      </c>
      <c r="Z17" s="23">
        <v>91.13196951497234</v>
      </c>
      <c r="AA17" s="23">
        <v>12.034247000000001</v>
      </c>
      <c r="AB17" s="23">
        <v>38.500258000000002</v>
      </c>
      <c r="AC17" s="23">
        <v>51.445326413466319</v>
      </c>
      <c r="AD17" s="23">
        <v>127.25203611968213</v>
      </c>
      <c r="AE17" s="23">
        <v>0.44670920844858047</v>
      </c>
      <c r="AF17" s="23">
        <v>1.0512701186594999</v>
      </c>
      <c r="AG17" s="23">
        <v>1.4280014829357932</v>
      </c>
      <c r="AH17" s="23">
        <v>0</v>
      </c>
      <c r="AI17" s="23">
        <v>0</v>
      </c>
      <c r="AJ17" s="23">
        <v>1.8356617174217125</v>
      </c>
      <c r="AK17" s="23">
        <v>4.1866380320499914</v>
      </c>
      <c r="AL17" s="23">
        <v>0.75586600000000004</v>
      </c>
      <c r="AM17" s="23">
        <v>9.1572628496543782</v>
      </c>
      <c r="AN17" s="23">
        <v>465.64532904222625</v>
      </c>
    </row>
    <row r="18" spans="1:40" ht="18" customHeight="1" x14ac:dyDescent="0.2">
      <c r="A18" s="40" t="s">
        <v>69</v>
      </c>
      <c r="B18" s="41">
        <f t="shared" si="17"/>
        <v>1.3644788357116042</v>
      </c>
      <c r="C18" s="41">
        <f t="shared" si="18"/>
        <v>5.0933773524913182</v>
      </c>
      <c r="D18" s="42">
        <f t="shared" si="19"/>
        <v>119.9622263967326</v>
      </c>
      <c r="E18" s="43">
        <f t="shared" si="20"/>
        <v>91.13196951497234</v>
      </c>
      <c r="F18" s="43">
        <f t="shared" si="21"/>
        <v>12.034247000000001</v>
      </c>
      <c r="G18" s="43">
        <f t="shared" si="22"/>
        <v>38.500258000000002</v>
      </c>
      <c r="H18" s="43">
        <f t="shared" si="23"/>
        <v>51.445326413466319</v>
      </c>
      <c r="I18" s="43">
        <f t="shared" si="24"/>
        <v>127.25203611968213</v>
      </c>
      <c r="J18" s="41">
        <f t="shared" si="25"/>
        <v>0.44670920844858047</v>
      </c>
      <c r="K18" s="44">
        <f t="shared" si="26"/>
        <v>1.0512701186594999</v>
      </c>
      <c r="L18" s="42">
        <f t="shared" si="27"/>
        <v>1.4280014829357932</v>
      </c>
      <c r="M18" s="43">
        <f t="shared" si="28"/>
        <v>1.8356617174217125</v>
      </c>
      <c r="N18" s="45">
        <f t="shared" si="29"/>
        <v>4.1866380320499914</v>
      </c>
      <c r="O18" s="42">
        <f t="shared" si="30"/>
        <v>0.75586600000000004</v>
      </c>
      <c r="P18" s="43">
        <f t="shared" si="31"/>
        <v>9.1572628496543782</v>
      </c>
      <c r="Q18" s="43">
        <f t="shared" si="32"/>
        <v>465.64532904222625</v>
      </c>
      <c r="R18" s="187"/>
      <c r="V18" s="23" t="s">
        <v>94</v>
      </c>
      <c r="W18" s="23">
        <v>1.7208109031793324</v>
      </c>
      <c r="X18" s="23">
        <v>5.830665171458115</v>
      </c>
      <c r="Y18" s="23">
        <v>121.24379604067731</v>
      </c>
      <c r="Z18" s="23">
        <v>98.082700058544404</v>
      </c>
      <c r="AA18" s="23">
        <v>12.753222999999998</v>
      </c>
      <c r="AB18" s="23">
        <v>39.797004000000001</v>
      </c>
      <c r="AC18" s="23">
        <v>53.437697061633727</v>
      </c>
      <c r="AD18" s="23">
        <v>185.80844623644271</v>
      </c>
      <c r="AE18" s="23">
        <v>0.44780614098085259</v>
      </c>
      <c r="AF18" s="23">
        <v>1.0819702996927005</v>
      </c>
      <c r="AG18" s="23">
        <v>1.4979932978766053</v>
      </c>
      <c r="AH18" s="23">
        <v>0</v>
      </c>
      <c r="AI18" s="23">
        <v>0</v>
      </c>
      <c r="AJ18" s="23">
        <v>1.976052069254292</v>
      </c>
      <c r="AK18" s="23">
        <v>4.3649749152893751</v>
      </c>
      <c r="AL18" s="23">
        <v>0.76576999999999995</v>
      </c>
      <c r="AM18" s="23">
        <v>8.4080666162543789</v>
      </c>
      <c r="AN18" s="23">
        <v>537.21697581128387</v>
      </c>
    </row>
    <row r="19" spans="1:40" ht="18" customHeight="1" x14ac:dyDescent="0.2">
      <c r="A19" s="40" t="s">
        <v>28</v>
      </c>
      <c r="B19" s="41">
        <f t="shared" si="17"/>
        <v>1.7208109031793324</v>
      </c>
      <c r="C19" s="41">
        <f t="shared" si="18"/>
        <v>5.830665171458115</v>
      </c>
      <c r="D19" s="42">
        <f t="shared" si="19"/>
        <v>121.24379604067731</v>
      </c>
      <c r="E19" s="43">
        <f t="shared" si="20"/>
        <v>98.082700058544404</v>
      </c>
      <c r="F19" s="43">
        <f t="shared" si="21"/>
        <v>12.753222999999998</v>
      </c>
      <c r="G19" s="43">
        <f t="shared" si="22"/>
        <v>39.797004000000001</v>
      </c>
      <c r="H19" s="43">
        <f t="shared" si="23"/>
        <v>53.437697061633727</v>
      </c>
      <c r="I19" s="43">
        <f t="shared" si="24"/>
        <v>185.80844623644271</v>
      </c>
      <c r="J19" s="41">
        <f t="shared" si="25"/>
        <v>0.44780614098085259</v>
      </c>
      <c r="K19" s="44">
        <f t="shared" si="26"/>
        <v>1.0819702996927005</v>
      </c>
      <c r="L19" s="42">
        <f t="shared" si="27"/>
        <v>1.4979932978766053</v>
      </c>
      <c r="M19" s="43">
        <f t="shared" si="28"/>
        <v>1.976052069254292</v>
      </c>
      <c r="N19" s="45">
        <f t="shared" si="29"/>
        <v>4.3649749152893751</v>
      </c>
      <c r="O19" s="42">
        <f t="shared" si="30"/>
        <v>0.76576999999999995</v>
      </c>
      <c r="P19" s="43">
        <f t="shared" si="31"/>
        <v>8.4080666162543789</v>
      </c>
      <c r="Q19" s="43">
        <f t="shared" si="32"/>
        <v>537.21697581128387</v>
      </c>
      <c r="R19" s="187"/>
      <c r="V19" s="23" t="s">
        <v>95</v>
      </c>
      <c r="W19" s="23">
        <v>1.7989449264815598</v>
      </c>
      <c r="X19" s="23">
        <v>6.2311005956992345</v>
      </c>
      <c r="Y19" s="23">
        <v>242.78468308204631</v>
      </c>
      <c r="Z19" s="23">
        <v>89.982570240493729</v>
      </c>
      <c r="AA19" s="23">
        <v>12.993710999999999</v>
      </c>
      <c r="AB19" s="23">
        <v>39.078240999999991</v>
      </c>
      <c r="AC19" s="23">
        <v>49.986475292928034</v>
      </c>
      <c r="AD19" s="23">
        <v>131.88786407144943</v>
      </c>
      <c r="AE19" s="23">
        <v>0.45935711767862469</v>
      </c>
      <c r="AF19" s="23">
        <v>1.2608628754515843</v>
      </c>
      <c r="AG19" s="23">
        <v>1.2630578106732444</v>
      </c>
      <c r="AH19" s="23">
        <v>0</v>
      </c>
      <c r="AI19" s="23">
        <v>0</v>
      </c>
      <c r="AJ19" s="23">
        <v>1.7683318379599857</v>
      </c>
      <c r="AK19" s="23">
        <v>4.0904410802826483</v>
      </c>
      <c r="AL19" s="23">
        <v>0.9277939999999999</v>
      </c>
      <c r="AM19" s="23">
        <v>7.9092158413043814</v>
      </c>
      <c r="AN19" s="23">
        <v>592.42265077244872</v>
      </c>
    </row>
    <row r="20" spans="1:40" ht="18" customHeight="1" x14ac:dyDescent="0.2">
      <c r="A20" s="40" t="s">
        <v>29</v>
      </c>
      <c r="B20" s="41">
        <f t="shared" si="17"/>
        <v>1.7989449264815598</v>
      </c>
      <c r="C20" s="41">
        <f t="shared" si="18"/>
        <v>6.2311005956992345</v>
      </c>
      <c r="D20" s="42">
        <f t="shared" si="19"/>
        <v>242.78468308204631</v>
      </c>
      <c r="E20" s="43">
        <f t="shared" si="20"/>
        <v>89.982570240493729</v>
      </c>
      <c r="F20" s="43">
        <f t="shared" si="21"/>
        <v>12.993710999999999</v>
      </c>
      <c r="G20" s="43">
        <f t="shared" si="22"/>
        <v>39.078240999999991</v>
      </c>
      <c r="H20" s="43">
        <f t="shared" si="23"/>
        <v>49.986475292928034</v>
      </c>
      <c r="I20" s="43">
        <f t="shared" si="24"/>
        <v>131.88786407144943</v>
      </c>
      <c r="J20" s="41">
        <f t="shared" si="25"/>
        <v>0.45935711767862469</v>
      </c>
      <c r="K20" s="44">
        <f t="shared" si="26"/>
        <v>1.2608628754515843</v>
      </c>
      <c r="L20" s="42">
        <f t="shared" si="27"/>
        <v>1.2630578106732444</v>
      </c>
      <c r="M20" s="43">
        <f t="shared" si="28"/>
        <v>1.7683318379599857</v>
      </c>
      <c r="N20" s="45">
        <f t="shared" si="29"/>
        <v>4.0904410802826483</v>
      </c>
      <c r="O20" s="42">
        <f t="shared" si="30"/>
        <v>0.9277939999999999</v>
      </c>
      <c r="P20" s="43">
        <f t="shared" si="31"/>
        <v>7.9092158413043814</v>
      </c>
      <c r="Q20" s="43">
        <f t="shared" si="32"/>
        <v>592.42265077244872</v>
      </c>
      <c r="R20" s="187"/>
      <c r="V20" s="23" t="s">
        <v>96</v>
      </c>
      <c r="W20" s="23">
        <v>2.2758163318490472</v>
      </c>
      <c r="X20" s="23">
        <v>8.0542587287549487</v>
      </c>
      <c r="Y20" s="23">
        <v>251.22724410805847</v>
      </c>
      <c r="Z20" s="23">
        <v>85.306092372663258</v>
      </c>
      <c r="AA20" s="23">
        <v>13.544025000000001</v>
      </c>
      <c r="AB20" s="23">
        <v>42.731437999999997</v>
      </c>
      <c r="AC20" s="23">
        <v>54.229532059543963</v>
      </c>
      <c r="AD20" s="23">
        <v>198.08484082963832</v>
      </c>
      <c r="AE20" s="23">
        <v>0.43532871231113779</v>
      </c>
      <c r="AF20" s="23">
        <v>1.0851317423958684</v>
      </c>
      <c r="AG20" s="23">
        <v>1.3948839760730316</v>
      </c>
      <c r="AH20" s="23">
        <v>0</v>
      </c>
      <c r="AI20" s="23">
        <v>0</v>
      </c>
      <c r="AJ20" s="23">
        <v>1.9037030713440761</v>
      </c>
      <c r="AK20" s="23">
        <v>4.5735643220937607</v>
      </c>
      <c r="AL20" s="23">
        <v>1.2238319999999998</v>
      </c>
      <c r="AM20" s="23">
        <v>8.3293998805543801</v>
      </c>
      <c r="AN20" s="23">
        <v>674.39909113528029</v>
      </c>
    </row>
    <row r="21" spans="1:40" ht="18" customHeight="1" x14ac:dyDescent="0.2">
      <c r="A21" s="46" t="s">
        <v>30</v>
      </c>
      <c r="B21" s="47">
        <f t="shared" ref="B21" si="33">+W20</f>
        <v>2.2758163318490472</v>
      </c>
      <c r="C21" s="48">
        <f t="shared" ref="C21" si="34">+X20</f>
        <v>8.0542587287549487</v>
      </c>
      <c r="D21" s="49">
        <f t="shared" ref="D21" si="35">+Y20</f>
        <v>251.22724410805847</v>
      </c>
      <c r="E21" s="50">
        <f t="shared" ref="E21" si="36">+Z20</f>
        <v>85.306092372663258</v>
      </c>
      <c r="F21" s="50">
        <f t="shared" ref="F21" si="37">+AA20</f>
        <v>13.544025000000001</v>
      </c>
      <c r="G21" s="50">
        <f t="shared" ref="G21" si="38">+AB20</f>
        <v>42.731437999999997</v>
      </c>
      <c r="H21" s="50">
        <f t="shared" ref="H21" si="39">+AC20</f>
        <v>54.229532059543963</v>
      </c>
      <c r="I21" s="50">
        <f t="shared" ref="I21" si="40">+AD20</f>
        <v>198.08484082963832</v>
      </c>
      <c r="J21" s="41">
        <f t="shared" ref="J21" si="41">+AE20</f>
        <v>0.43532871231113779</v>
      </c>
      <c r="K21" s="44">
        <f t="shared" ref="K21" si="42">+AF20</f>
        <v>1.0851317423958684</v>
      </c>
      <c r="L21" s="49">
        <f t="shared" ref="L21" si="43">+AG20</f>
        <v>1.3948839760730316</v>
      </c>
      <c r="M21" s="50">
        <f t="shared" ref="M21" si="44">+AJ20</f>
        <v>1.9037030713440761</v>
      </c>
      <c r="N21" s="51">
        <f t="shared" ref="N21" si="45">+AK20</f>
        <v>4.5735643220937607</v>
      </c>
      <c r="O21" s="49">
        <f t="shared" ref="O21" si="46">+AL20</f>
        <v>1.2238319999999998</v>
      </c>
      <c r="P21" s="50">
        <f t="shared" ref="P21" si="47">+AM20</f>
        <v>8.3293998805543801</v>
      </c>
      <c r="Q21" s="50">
        <f t="shared" ref="Q21" si="48">SUM(B21:P21)</f>
        <v>674.39909113528029</v>
      </c>
      <c r="R21" s="187"/>
      <c r="V21" s="23" t="s">
        <v>74</v>
      </c>
      <c r="W21" s="23">
        <v>29.229551552831122</v>
      </c>
      <c r="X21" s="23">
        <v>77.808651897256112</v>
      </c>
      <c r="Y21" s="23">
        <v>2078.1356274936861</v>
      </c>
      <c r="Z21" s="23">
        <v>1157.7324177613325</v>
      </c>
      <c r="AA21" s="23">
        <v>150.663791</v>
      </c>
      <c r="AB21" s="23">
        <v>503.02185899999995</v>
      </c>
      <c r="AC21" s="23">
        <v>624.22403994130173</v>
      </c>
      <c r="AD21" s="23">
        <v>1955.3298183647598</v>
      </c>
      <c r="AE21" s="23">
        <v>4.7738549770910996</v>
      </c>
      <c r="AF21" s="23">
        <v>12.546836756553693</v>
      </c>
      <c r="AG21" s="23">
        <v>15.794859998785421</v>
      </c>
      <c r="AH21" s="23">
        <v>0</v>
      </c>
      <c r="AI21" s="23">
        <v>0</v>
      </c>
      <c r="AJ21" s="23">
        <v>20.389117629354679</v>
      </c>
      <c r="AK21" s="23">
        <v>47.892254456025285</v>
      </c>
      <c r="AL21" s="23">
        <v>11.921561000000001</v>
      </c>
      <c r="AM21" s="23">
        <v>99.089836598802549</v>
      </c>
      <c r="AN21" s="23">
        <v>6788.55407842778</v>
      </c>
    </row>
    <row r="22" spans="1:40" ht="18" customHeight="1" x14ac:dyDescent="0.2">
      <c r="A22" s="205" t="s">
        <v>11</v>
      </c>
      <c r="B22" s="52">
        <f>SUM(B10:B21)</f>
        <v>29.229551552831122</v>
      </c>
      <c r="C22" s="53">
        <f t="shared" ref="C22:Q22" si="49">SUM(C10:C21)</f>
        <v>77.808651897256112</v>
      </c>
      <c r="D22" s="54">
        <f t="shared" si="49"/>
        <v>2078.1356274936861</v>
      </c>
      <c r="E22" s="52">
        <f t="shared" si="49"/>
        <v>1157.7324177613325</v>
      </c>
      <c r="F22" s="52">
        <f t="shared" si="49"/>
        <v>150.663791</v>
      </c>
      <c r="G22" s="52">
        <f t="shared" si="49"/>
        <v>503.02185899999995</v>
      </c>
      <c r="H22" s="52">
        <f t="shared" si="49"/>
        <v>624.22403994130173</v>
      </c>
      <c r="I22" s="55">
        <f t="shared" si="49"/>
        <v>1955.3298183647598</v>
      </c>
      <c r="J22" s="53">
        <f t="shared" si="49"/>
        <v>4.7738549770910996</v>
      </c>
      <c r="K22" s="54">
        <f t="shared" si="49"/>
        <v>12.546836756553693</v>
      </c>
      <c r="L22" s="54">
        <f t="shared" si="49"/>
        <v>15.794859998785421</v>
      </c>
      <c r="M22" s="52">
        <f t="shared" si="49"/>
        <v>20.389117629354679</v>
      </c>
      <c r="N22" s="52">
        <f t="shared" si="49"/>
        <v>47.892254456025285</v>
      </c>
      <c r="O22" s="54">
        <f t="shared" si="49"/>
        <v>11.921561000000001</v>
      </c>
      <c r="P22" s="55">
        <f t="shared" si="49"/>
        <v>99.089836598802549</v>
      </c>
      <c r="Q22" s="191">
        <f t="shared" si="49"/>
        <v>6788.55407842778</v>
      </c>
      <c r="R22" s="188"/>
    </row>
    <row r="23" spans="1:40" ht="18" customHeight="1" x14ac:dyDescent="0.2">
      <c r="A23" s="206"/>
      <c r="B23" s="208">
        <f>+SUM(B22:D22)</f>
        <v>2185.1738309437733</v>
      </c>
      <c r="C23" s="209"/>
      <c r="D23" s="209"/>
      <c r="E23" s="56">
        <f>SUM(E22)</f>
        <v>1157.7324177613325</v>
      </c>
      <c r="F23" s="208">
        <f>SUM(F22:I22)</f>
        <v>3233.2395083060615</v>
      </c>
      <c r="G23" s="209"/>
      <c r="H23" s="209"/>
      <c r="I23" s="209"/>
      <c r="J23" s="213">
        <f>SUM(J22:L22)</f>
        <v>33.115551732430212</v>
      </c>
      <c r="K23" s="214"/>
      <c r="L23" s="215"/>
      <c r="M23" s="213">
        <f>SUM(M22:N22)</f>
        <v>68.281372085379957</v>
      </c>
      <c r="N23" s="215"/>
      <c r="O23" s="216">
        <f>SUM(O22:P22)</f>
        <v>111.01139759880255</v>
      </c>
      <c r="P23" s="214"/>
      <c r="Q23" s="192">
        <f>SUM(B23:P23)</f>
        <v>6788.55407842778</v>
      </c>
      <c r="R23" s="189"/>
      <c r="S23" s="33">
        <f>+B23+J23</f>
        <v>2218.2893826762033</v>
      </c>
      <c r="T23" s="33">
        <f>+F23+M23</f>
        <v>3301.5208803914416</v>
      </c>
    </row>
    <row r="24" spans="1:40" ht="18" customHeight="1" thickBot="1" x14ac:dyDescent="0.25">
      <c r="A24" s="207"/>
      <c r="B24" s="210">
        <f>+B23/$Q$23</f>
        <v>0.32189090720919122</v>
      </c>
      <c r="C24" s="212"/>
      <c r="D24" s="212"/>
      <c r="E24" s="57">
        <f>+E23/Q23</f>
        <v>0.17054182737385834</v>
      </c>
      <c r="F24" s="210">
        <f>+F23/Q23</f>
        <v>0.47627808086267398</v>
      </c>
      <c r="G24" s="212"/>
      <c r="H24" s="212"/>
      <c r="I24" s="212"/>
      <c r="J24" s="217">
        <f>+J23/Q23</f>
        <v>4.8781450880184679E-3</v>
      </c>
      <c r="K24" s="218"/>
      <c r="L24" s="219"/>
      <c r="M24" s="210">
        <f>+M23/Q23</f>
        <v>1.0058308631930914E-2</v>
      </c>
      <c r="N24" s="211"/>
      <c r="O24" s="212">
        <f>+O23/Q23</f>
        <v>1.6352730834327041E-2</v>
      </c>
      <c r="P24" s="212"/>
      <c r="Q24" s="193"/>
      <c r="R24" s="190"/>
      <c r="S24" s="38">
        <f>+SUM(B23:I23)</f>
        <v>6576.145757011167</v>
      </c>
    </row>
    <row r="25" spans="1:40" x14ac:dyDescent="0.2">
      <c r="A25" s="58"/>
      <c r="B25" s="59"/>
      <c r="C25" s="60"/>
      <c r="D25" s="60"/>
      <c r="E25" s="60"/>
      <c r="F25" s="60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8"/>
      <c r="S25" s="33">
        <f>+SUM(J23:N23)</f>
        <v>101.39692381781018</v>
      </c>
    </row>
    <row r="26" spans="1:40" x14ac:dyDescent="0.2">
      <c r="A26" s="58" t="s">
        <v>42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61"/>
      <c r="Q26" s="58"/>
      <c r="S26" s="33">
        <f>+M23+F23</f>
        <v>3301.5208803914416</v>
      </c>
    </row>
    <row r="27" spans="1:40" x14ac:dyDescent="0.2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61"/>
      <c r="Q27" s="58"/>
      <c r="S27" s="33"/>
    </row>
    <row r="28" spans="1:40" x14ac:dyDescent="0.2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61"/>
      <c r="Q28" s="58"/>
      <c r="S28" s="33"/>
    </row>
    <row r="29" spans="1:40" x14ac:dyDescent="0.2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61"/>
      <c r="Q29" s="58"/>
      <c r="S29" s="33"/>
    </row>
    <row r="30" spans="1:40" x14ac:dyDescent="0.2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61"/>
      <c r="Q30" s="58"/>
      <c r="S30" s="33"/>
    </row>
    <row r="31" spans="1:40" x14ac:dyDescent="0.2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61"/>
      <c r="Q31" s="58"/>
      <c r="S31" s="33"/>
    </row>
    <row r="32" spans="1:40" ht="18.75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61"/>
      <c r="P32" s="61"/>
      <c r="Q32" s="61"/>
      <c r="R32" s="33"/>
    </row>
    <row r="33" spans="1:30" ht="18.75" customHeight="1" x14ac:dyDescent="0.2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61"/>
      <c r="P33" s="61"/>
      <c r="Q33" s="61"/>
      <c r="R33" s="33"/>
    </row>
    <row r="34" spans="1:30" ht="18.75" customHeight="1" x14ac:dyDescent="0.2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61"/>
      <c r="P34" s="61"/>
      <c r="Q34" s="61"/>
      <c r="R34" s="33"/>
    </row>
    <row r="35" spans="1:30" ht="18.75" customHeight="1" x14ac:dyDescent="0.2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T35" s="204"/>
      <c r="U35" s="204"/>
      <c r="V35" s="204"/>
      <c r="W35" s="204"/>
      <c r="X35" s="204"/>
    </row>
    <row r="36" spans="1:30" ht="18.75" customHeight="1" x14ac:dyDescent="0.2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T36" s="184"/>
      <c r="U36" s="184"/>
      <c r="V36" s="184"/>
      <c r="W36" s="184"/>
      <c r="X36" s="184"/>
    </row>
    <row r="37" spans="1:30" ht="18.75" customHeight="1" x14ac:dyDescent="0.2">
      <c r="A37" s="62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T37" s="33"/>
      <c r="U37" s="33"/>
      <c r="V37" s="33"/>
    </row>
    <row r="38" spans="1:30" ht="18.75" customHeight="1" x14ac:dyDescent="0.2">
      <c r="A38" s="62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V38" s="33"/>
    </row>
    <row r="39" spans="1:30" ht="18.75" customHeight="1" x14ac:dyDescent="0.2">
      <c r="A39" s="62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T39" s="33"/>
      <c r="U39" s="33"/>
      <c r="V39" s="33"/>
      <c r="W39" s="33"/>
      <c r="X39" s="33"/>
    </row>
    <row r="40" spans="1:30" ht="18.75" customHeight="1" x14ac:dyDescent="0.2">
      <c r="A40" s="62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S40" s="36" t="s">
        <v>2</v>
      </c>
      <c r="V40" s="36"/>
      <c r="Y40" s="36" t="s">
        <v>3</v>
      </c>
    </row>
    <row r="41" spans="1:30" ht="18.75" customHeight="1" x14ac:dyDescent="0.2">
      <c r="A41" s="62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S41" s="23" t="s">
        <v>43</v>
      </c>
      <c r="T41" s="39">
        <f>+B23</f>
        <v>2185.1738309437733</v>
      </c>
      <c r="U41" s="25">
        <f>+T41/$T$44</f>
        <v>0.33228792543322921</v>
      </c>
      <c r="W41" s="33"/>
      <c r="X41" s="25"/>
      <c r="Y41" s="23" t="s">
        <v>43</v>
      </c>
      <c r="Z41" s="33">
        <f>+J23</f>
        <v>33.115551732430212</v>
      </c>
      <c r="AA41" s="25">
        <f>+Z41/Z44</f>
        <v>0.32659325831158525</v>
      </c>
    </row>
    <row r="42" spans="1:30" ht="18.75" customHeight="1" x14ac:dyDescent="0.2">
      <c r="A42" s="62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S42" s="23" t="s">
        <v>44</v>
      </c>
      <c r="T42" s="39">
        <f>+E23</f>
        <v>1157.7324177613325</v>
      </c>
      <c r="U42" s="25">
        <f>+T42/$T$44</f>
        <v>0.17605029762714952</v>
      </c>
      <c r="W42" s="33"/>
      <c r="X42" s="25"/>
      <c r="Y42" s="23" t="s">
        <v>44</v>
      </c>
      <c r="Z42" s="33"/>
      <c r="AA42" s="25"/>
    </row>
    <row r="43" spans="1:30" ht="18.75" customHeight="1" x14ac:dyDescent="0.2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S43" s="23" t="s">
        <v>45</v>
      </c>
      <c r="T43" s="39">
        <f>+F23</f>
        <v>3233.2395083060615</v>
      </c>
      <c r="U43" s="25">
        <f>+T43/$T$44</f>
        <v>0.49166177693962132</v>
      </c>
      <c r="W43" s="33"/>
      <c r="X43" s="25"/>
      <c r="Y43" s="23" t="s">
        <v>45</v>
      </c>
      <c r="Z43" s="33">
        <f>+M23</f>
        <v>68.281372085379957</v>
      </c>
      <c r="AA43" s="25">
        <f>+Z43/Z44</f>
        <v>0.67340674168841463</v>
      </c>
    </row>
    <row r="44" spans="1:30" ht="18.75" customHeight="1" x14ac:dyDescent="0.2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T44" s="39">
        <f>SUM(T41:T43)</f>
        <v>6576.145757011167</v>
      </c>
      <c r="U44" s="25"/>
      <c r="W44" s="33"/>
      <c r="Z44" s="33">
        <f>SUM(Z41:Z43)</f>
        <v>101.39692381781018</v>
      </c>
      <c r="AA44" s="33"/>
    </row>
    <row r="45" spans="1:30" ht="18.75" customHeight="1" x14ac:dyDescent="0.2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T45" s="184" t="s">
        <v>7</v>
      </c>
      <c r="U45" s="184" t="s">
        <v>1</v>
      </c>
      <c r="V45" s="184" t="s">
        <v>5</v>
      </c>
      <c r="W45" s="184" t="s">
        <v>6</v>
      </c>
      <c r="Z45" s="184" t="s">
        <v>1</v>
      </c>
      <c r="AA45" s="184" t="s">
        <v>7</v>
      </c>
      <c r="AB45" s="184"/>
      <c r="AC45" s="184"/>
    </row>
    <row r="46" spans="1:30" ht="18.75" customHeight="1" x14ac:dyDescent="0.2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S46" s="36" t="s">
        <v>45</v>
      </c>
      <c r="T46" s="33">
        <f>+I22</f>
        <v>1955.3298183647598</v>
      </c>
      <c r="U46" s="33">
        <f>+H22</f>
        <v>624.22403994130173</v>
      </c>
      <c r="V46" s="33">
        <f>+G22</f>
        <v>503.02185899999995</v>
      </c>
      <c r="W46" s="33">
        <f>+F22</f>
        <v>150.663791</v>
      </c>
      <c r="X46" s="39">
        <f>SUM(T46:W46)</f>
        <v>3233.2395083060615</v>
      </c>
      <c r="Y46" s="36" t="s">
        <v>45</v>
      </c>
      <c r="Z46" s="33">
        <f>+M22</f>
        <v>20.389117629354679</v>
      </c>
      <c r="AA46" s="33">
        <f>+N22</f>
        <v>47.892254456025285</v>
      </c>
      <c r="AB46" s="33"/>
      <c r="AC46" s="33"/>
      <c r="AD46" s="39">
        <f>SUM(Z46:AC46)</f>
        <v>68.281372085379957</v>
      </c>
    </row>
    <row r="47" spans="1:30" ht="18.75" customHeight="1" x14ac:dyDescent="0.2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T47" s="25">
        <f>+T46/$X$46</f>
        <v>0.60475872985641699</v>
      </c>
      <c r="U47" s="25">
        <f>+U46/$X$46</f>
        <v>0.19306458378282693</v>
      </c>
      <c r="V47" s="25">
        <f>+V46/$X$46</f>
        <v>0.15557828540315591</v>
      </c>
      <c r="W47" s="25">
        <f>+W46/$X$46</f>
        <v>4.6598400957600213E-2</v>
      </c>
      <c r="Z47" s="25">
        <f>+Z46/AD46</f>
        <v>0.29860439248144938</v>
      </c>
      <c r="AA47" s="25">
        <f>+AA46/AD46</f>
        <v>0.70139560751855068</v>
      </c>
    </row>
    <row r="48" spans="1:30" ht="18.75" customHeight="1" x14ac:dyDescent="0.2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</row>
    <row r="49" spans="1:23" ht="18.75" customHeight="1" x14ac:dyDescent="0.2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</row>
    <row r="50" spans="1:23" ht="18.75" customHeight="1" x14ac:dyDescent="0.2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T50" s="39"/>
      <c r="U50" s="39"/>
      <c r="V50" s="39"/>
      <c r="W50" s="39"/>
    </row>
    <row r="51" spans="1:23" ht="18.75" customHeight="1" x14ac:dyDescent="0.2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</row>
    <row r="52" spans="1:23" ht="18.75" customHeight="1" x14ac:dyDescent="0.2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</row>
    <row r="53" spans="1:23" ht="18.75" customHeight="1" x14ac:dyDescent="0.2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</row>
    <row r="54" spans="1:23" ht="18.75" customHeight="1" x14ac:dyDescent="0.2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</row>
    <row r="55" spans="1:23" ht="18.75" customHeight="1" x14ac:dyDescent="0.2">
      <c r="A55" s="63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</row>
    <row r="56" spans="1:23" ht="18.75" customHeight="1" x14ac:dyDescent="0.2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</row>
    <row r="57" spans="1:23" ht="18.75" customHeight="1" x14ac:dyDescent="0.2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</row>
    <row r="58" spans="1:23" ht="18.75" customHeight="1" x14ac:dyDescent="0.2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</row>
    <row r="59" spans="1:23" ht="18.75" customHeight="1" x14ac:dyDescent="0.2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</row>
    <row r="60" spans="1:23" ht="18.75" customHeight="1" x14ac:dyDescent="0.2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</row>
    <row r="61" spans="1:23" ht="18.75" customHeight="1" x14ac:dyDescent="0.2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</row>
    <row r="62" spans="1:23" ht="18.75" customHeight="1" x14ac:dyDescent="0.2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</row>
    <row r="63" spans="1:23" ht="18.75" customHeight="1" x14ac:dyDescent="0.2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</row>
    <row r="64" spans="1:23" ht="18.75" customHeight="1" x14ac:dyDescent="0.2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</row>
    <row r="65" spans="1:17" ht="18.75" customHeight="1" x14ac:dyDescent="0.2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</row>
    <row r="66" spans="1:17" ht="18.75" customHeight="1" x14ac:dyDescent="0.2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</row>
    <row r="67" spans="1:17" ht="18.75" customHeight="1" x14ac:dyDescent="0.2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</row>
    <row r="68" spans="1:17" ht="18.75" customHeight="1" x14ac:dyDescent="0.2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</row>
    <row r="69" spans="1:17" ht="18.75" customHeight="1" x14ac:dyDescent="0.2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</row>
    <row r="70" spans="1:17" ht="18.75" customHeight="1" x14ac:dyDescent="0.2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</row>
    <row r="71" spans="1:17" ht="18.75" customHeight="1" x14ac:dyDescent="0.2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</row>
    <row r="72" spans="1:17" ht="18.75" customHeight="1" x14ac:dyDescent="0.2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</row>
    <row r="73" spans="1:17" x14ac:dyDescent="0.2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</row>
    <row r="74" spans="1:17" x14ac:dyDescent="0.2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</row>
  </sheetData>
  <mergeCells count="31">
    <mergeCell ref="O24:P24"/>
    <mergeCell ref="M7:N7"/>
    <mergeCell ref="B6:D6"/>
    <mergeCell ref="J8:K8"/>
    <mergeCell ref="J5:N5"/>
    <mergeCell ref="J6:L6"/>
    <mergeCell ref="W35:X35"/>
    <mergeCell ref="Q4:Q9"/>
    <mergeCell ref="J7:L7"/>
    <mergeCell ref="J23:L23"/>
    <mergeCell ref="M23:N23"/>
    <mergeCell ref="O23:P23"/>
    <mergeCell ref="J24:L24"/>
    <mergeCell ref="T35:V35"/>
    <mergeCell ref="O7:P7"/>
    <mergeCell ref="O5:P6"/>
    <mergeCell ref="O4:P4"/>
    <mergeCell ref="B4:N4"/>
    <mergeCell ref="B23:D23"/>
    <mergeCell ref="B7:D7"/>
    <mergeCell ref="F6:I6"/>
    <mergeCell ref="M6:N6"/>
    <mergeCell ref="A22:A24"/>
    <mergeCell ref="B5:I5"/>
    <mergeCell ref="B8:C8"/>
    <mergeCell ref="F23:I23"/>
    <mergeCell ref="M24:N24"/>
    <mergeCell ref="F7:G7"/>
    <mergeCell ref="H7:I7"/>
    <mergeCell ref="F24:I24"/>
    <mergeCell ref="B24:D24"/>
  </mergeCells>
  <phoneticPr fontId="0" type="noConversion"/>
  <printOptions horizontalCentered="1"/>
  <pageMargins left="0.78740157480314965" right="0.78740157480314965" top="0.78740157480314965" bottom="0.11811023622047245" header="0" footer="0"/>
  <pageSetup paperSize="9" scale="48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7.1</vt:lpstr>
      <vt:lpstr>7.2</vt:lpstr>
      <vt:lpstr>7.3</vt:lpstr>
      <vt:lpstr>7.4</vt:lpstr>
      <vt:lpstr>'7.1'!Área_de_impresión</vt:lpstr>
      <vt:lpstr>'7.2'!Área_de_impresión</vt:lpstr>
      <vt:lpstr>'7.3'!Área_de_impresión</vt:lpstr>
      <vt:lpstr>'7.4'!Área_de_impresión</vt:lpstr>
    </vt:vector>
  </TitlesOfParts>
  <Company>MEM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Aneyra</dc:creator>
  <cp:lastModifiedBy>Neyra Vilca Anival Wenceslao</cp:lastModifiedBy>
  <cp:lastPrinted>2025-03-04T21:49:06Z</cp:lastPrinted>
  <dcterms:created xsi:type="dcterms:W3CDTF">2002-05-23T19:01:03Z</dcterms:created>
  <dcterms:modified xsi:type="dcterms:W3CDTF">2025-03-04T22:05:16Z</dcterms:modified>
</cp:coreProperties>
</file>